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黃聖穎-電腦同步\碩論\performance\實驗結果\"/>
    </mc:Choice>
  </mc:AlternateContent>
  <xr:revisionPtr revIDLastSave="0" documentId="13_ncr:1_{D30D1F15-1CBF-4B71-B05A-7F0A5C448D17}" xr6:coauthVersionLast="36" xr6:coauthVersionMax="47" xr10:uidLastSave="{00000000-0000-0000-0000-000000000000}"/>
  <bookViews>
    <workbookView xWindow="-23352" yWindow="540" windowWidth="23352" windowHeight="6924" firstSheet="1" activeTab="1" xr2:uid="{27141E97-049F-4B67-A58F-61C7406E2EEE}"/>
  </bookViews>
  <sheets>
    <sheet name="報告數據 (response time+kick page )" sheetId="9" r:id="rId1"/>
    <sheet name="報告數據(hit ratio)" sheetId="7" r:id="rId2"/>
    <sheet name="各程式使用狀況" sheetId="12" r:id="rId3"/>
    <sheet name="testing trace" sheetId="11" r:id="rId4"/>
    <sheet name="test p_weight" sheetId="10" r:id="rId5"/>
    <sheet name="test demoting threshold" sheetId="3" r:id="rId6"/>
    <sheet name="model related" sheetId="15" r:id="rId7"/>
    <sheet name="improve" sheetId="14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5" l="1"/>
  <c r="B20" i="15"/>
  <c r="B19" i="15"/>
  <c r="B18" i="15"/>
  <c r="B17" i="15"/>
  <c r="B16" i="15"/>
  <c r="C16" i="15"/>
  <c r="D16" i="15"/>
  <c r="C17" i="15"/>
  <c r="D17" i="15"/>
  <c r="C18" i="15"/>
  <c r="D18" i="15"/>
  <c r="C19" i="15"/>
  <c r="D19" i="15"/>
  <c r="C20" i="15"/>
  <c r="D20" i="15"/>
  <c r="C21" i="15"/>
  <c r="D21" i="15"/>
  <c r="A12" i="15"/>
  <c r="M8" i="7" l="1"/>
  <c r="E61" i="7"/>
  <c r="D61" i="7"/>
  <c r="C61" i="7"/>
  <c r="E60" i="7"/>
  <c r="D60" i="7"/>
  <c r="C60" i="7"/>
  <c r="B61" i="7"/>
  <c r="B60" i="7"/>
  <c r="E36" i="7"/>
  <c r="D36" i="7"/>
  <c r="C36" i="7"/>
  <c r="B36" i="7"/>
  <c r="E35" i="7"/>
  <c r="D35" i="7"/>
  <c r="C35" i="7"/>
  <c r="B35" i="7"/>
  <c r="E10" i="7"/>
  <c r="D10" i="7"/>
  <c r="C10" i="7"/>
  <c r="B10" i="7"/>
  <c r="Q62" i="7" l="1"/>
  <c r="P62" i="7"/>
  <c r="O62" i="7"/>
  <c r="N62" i="7"/>
  <c r="Q61" i="7"/>
  <c r="P61" i="7"/>
  <c r="O61" i="7"/>
  <c r="N61" i="7"/>
  <c r="P35" i="7"/>
  <c r="O35" i="7"/>
  <c r="N35" i="7"/>
  <c r="M35" i="7"/>
  <c r="P34" i="7"/>
  <c r="O34" i="7"/>
  <c r="N34" i="7"/>
  <c r="M34" i="7"/>
  <c r="P9" i="7"/>
  <c r="O9" i="7"/>
  <c r="N9" i="7"/>
  <c r="P8" i="7"/>
  <c r="O8" i="7"/>
  <c r="N8" i="7"/>
  <c r="M9" i="7"/>
  <c r="E11" i="7"/>
  <c r="D11" i="7"/>
  <c r="C11" i="7"/>
  <c r="B1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2" authorId="0" shapeId="0" xr:uid="{BCBF362D-6E07-484A-BF82-554E7FFE76D1}">
      <text>
        <r>
          <rPr>
            <b/>
            <sz val="15"/>
            <color indexed="81"/>
            <rFont val="Arial"/>
            <family val="2"/>
          </rPr>
          <t>demoting threshold</t>
        </r>
        <r>
          <rPr>
            <sz val="15"/>
            <color indexed="81"/>
            <rFont val="Arial"/>
            <family val="2"/>
          </rPr>
          <t xml:space="preserve">
</t>
        </r>
        <r>
          <rPr>
            <sz val="15"/>
            <color indexed="81"/>
            <rFont val="標楷體"/>
            <family val="4"/>
            <charset val="136"/>
          </rPr>
          <t>如果</t>
        </r>
        <r>
          <rPr>
            <sz val="15"/>
            <color indexed="81"/>
            <rFont val="Arial"/>
            <family val="2"/>
          </rPr>
          <t>write buffer size</t>
        </r>
        <r>
          <rPr>
            <sz val="15"/>
            <color indexed="81"/>
            <rFont val="標楷體"/>
            <family val="4"/>
            <charset val="136"/>
          </rPr>
          <t>不夠大，會造成某些</t>
        </r>
        <r>
          <rPr>
            <sz val="15"/>
            <color indexed="81"/>
            <rFont val="Arial"/>
            <family val="2"/>
          </rPr>
          <t>hot data</t>
        </r>
        <r>
          <rPr>
            <sz val="15"/>
            <color indexed="81"/>
            <rFont val="標楷體"/>
            <family val="4"/>
            <charset val="136"/>
          </rPr>
          <t>和</t>
        </r>
        <r>
          <rPr>
            <sz val="15"/>
            <color indexed="81"/>
            <rFont val="Arial"/>
            <family val="2"/>
          </rPr>
          <t>cold data</t>
        </r>
        <r>
          <rPr>
            <sz val="15"/>
            <color indexed="81"/>
            <rFont val="標楷體"/>
            <family val="4"/>
            <charset val="136"/>
          </rPr>
          <t>混淆，因為當</t>
        </r>
        <r>
          <rPr>
            <sz val="15"/>
            <color indexed="81"/>
            <rFont val="Arial"/>
            <family val="2"/>
          </rPr>
          <t>buffer</t>
        </r>
        <r>
          <rPr>
            <sz val="15"/>
            <color indexed="81"/>
            <rFont val="標楷體"/>
            <family val="4"/>
            <charset val="136"/>
          </rPr>
          <t>滿了，</t>
        </r>
        <r>
          <rPr>
            <sz val="15"/>
            <color indexed="81"/>
            <rFont val="Arial"/>
            <family val="2"/>
          </rPr>
          <t>LRU</t>
        </r>
        <r>
          <rPr>
            <sz val="15"/>
            <color indexed="81"/>
            <rFont val="標楷體"/>
            <family val="4"/>
            <charset val="136"/>
          </rPr>
          <t>端可能是</t>
        </r>
        <r>
          <rPr>
            <sz val="15"/>
            <color indexed="81"/>
            <rFont val="Arial"/>
            <family val="2"/>
          </rPr>
          <t>hot data</t>
        </r>
        <r>
          <rPr>
            <sz val="15"/>
            <color indexed="81"/>
            <rFont val="標楷體"/>
            <family val="4"/>
            <charset val="136"/>
          </rPr>
          <t>也可能是</t>
        </r>
        <r>
          <rPr>
            <sz val="15"/>
            <color indexed="81"/>
            <rFont val="Arial"/>
            <family val="2"/>
          </rPr>
          <t>code data</t>
        </r>
        <r>
          <rPr>
            <sz val="15"/>
            <color indexed="81"/>
            <rFont val="標楷體"/>
            <family val="4"/>
            <charset val="136"/>
          </rPr>
          <t>，舉例來說，</t>
        </r>
        <r>
          <rPr>
            <sz val="15"/>
            <color indexed="81"/>
            <rFont val="Arial"/>
            <family val="2"/>
          </rPr>
          <t>write buffer size=16000</t>
        </r>
        <r>
          <rPr>
            <sz val="15"/>
            <color indexed="81"/>
            <rFont val="標楷體"/>
            <family val="4"/>
            <charset val="136"/>
          </rPr>
          <t>中的</t>
        </r>
        <r>
          <rPr>
            <sz val="15"/>
            <color indexed="81"/>
            <rFont val="Arial"/>
            <family val="2"/>
          </rPr>
          <t>MRU</t>
        </r>
        <r>
          <rPr>
            <sz val="15"/>
            <color indexed="81"/>
            <rFont val="標楷體"/>
            <family val="4"/>
            <charset val="136"/>
          </rPr>
          <t>端，其實就相當於</t>
        </r>
        <r>
          <rPr>
            <sz val="15"/>
            <color indexed="81"/>
            <rFont val="Arial"/>
            <family val="2"/>
          </rPr>
          <t>write buffer size=4000</t>
        </r>
        <r>
          <rPr>
            <sz val="15"/>
            <color indexed="81"/>
            <rFont val="標楷體"/>
            <family val="4"/>
            <charset val="136"/>
          </rPr>
          <t>的</t>
        </r>
        <r>
          <rPr>
            <sz val="15"/>
            <color indexed="81"/>
            <rFont val="Arial"/>
            <family val="2"/>
          </rPr>
          <t>LRU</t>
        </r>
        <r>
          <rPr>
            <sz val="15"/>
            <color indexed="81"/>
            <rFont val="標楷體"/>
            <family val="4"/>
            <charset val="136"/>
          </rPr>
          <t>端，因此在</t>
        </r>
        <r>
          <rPr>
            <sz val="15"/>
            <color indexed="81"/>
            <rFont val="Arial"/>
            <family val="2"/>
          </rPr>
          <t>write buffer size=4000</t>
        </r>
        <r>
          <rPr>
            <sz val="15"/>
            <color indexed="81"/>
            <rFont val="標楷體"/>
            <family val="4"/>
            <charset val="136"/>
          </rPr>
          <t>的狀況下，</t>
        </r>
        <r>
          <rPr>
            <sz val="15"/>
            <color indexed="81"/>
            <rFont val="Arial"/>
            <family val="2"/>
          </rPr>
          <t>LRU</t>
        </r>
        <r>
          <rPr>
            <sz val="15"/>
            <color indexed="81"/>
            <rFont val="標楷體"/>
            <family val="4"/>
            <charset val="136"/>
          </rPr>
          <t>端會存在</t>
        </r>
        <r>
          <rPr>
            <sz val="15"/>
            <color indexed="81"/>
            <rFont val="Arial"/>
            <family val="2"/>
          </rPr>
          <t>hot and code data</t>
        </r>
        <r>
          <rPr>
            <sz val="15"/>
            <color indexed="81"/>
            <rFont val="標楷體"/>
            <family val="4"/>
            <charset val="136"/>
          </rPr>
          <t>，而</t>
        </r>
        <r>
          <rPr>
            <sz val="15"/>
            <color indexed="81"/>
            <rFont val="Arial"/>
            <family val="2"/>
          </rPr>
          <t>write buffer size=16000</t>
        </r>
        <r>
          <rPr>
            <sz val="15"/>
            <color indexed="81"/>
            <rFont val="標楷體"/>
            <family val="4"/>
            <charset val="136"/>
          </rPr>
          <t>應該能夠解決這樣的問題，將</t>
        </r>
        <r>
          <rPr>
            <sz val="15"/>
            <color indexed="81"/>
            <rFont val="Arial"/>
            <family val="2"/>
          </rPr>
          <t>code data &amp; hot data</t>
        </r>
        <r>
          <rPr>
            <sz val="15"/>
            <color indexed="81"/>
            <rFont val="標楷體"/>
            <family val="4"/>
            <charset val="136"/>
          </rPr>
          <t>區分開來，達到</t>
        </r>
        <r>
          <rPr>
            <sz val="15"/>
            <color indexed="81"/>
            <rFont val="Arial"/>
            <family val="2"/>
          </rPr>
          <t>LRU queue</t>
        </r>
        <r>
          <rPr>
            <sz val="15"/>
            <color indexed="81"/>
            <rFont val="標楷體"/>
            <family val="4"/>
            <charset val="136"/>
          </rPr>
          <t>本來的作用，也就是將</t>
        </r>
        <r>
          <rPr>
            <sz val="15"/>
            <color indexed="81"/>
            <rFont val="Arial"/>
            <family val="2"/>
          </rPr>
          <t>code data</t>
        </r>
        <r>
          <rPr>
            <sz val="15"/>
            <color indexed="81"/>
            <rFont val="標楷體"/>
            <family val="4"/>
            <charset val="136"/>
          </rPr>
          <t>集中到</t>
        </r>
        <r>
          <rPr>
            <sz val="15"/>
            <color indexed="81"/>
            <rFont val="Arial"/>
            <family val="2"/>
          </rPr>
          <t>LRU</t>
        </r>
        <r>
          <rPr>
            <sz val="15"/>
            <color indexed="81"/>
            <rFont val="標楷體"/>
            <family val="4"/>
            <charset val="136"/>
          </rPr>
          <t>，而</t>
        </r>
        <r>
          <rPr>
            <sz val="15"/>
            <color indexed="81"/>
            <rFont val="Arial"/>
            <family val="2"/>
          </rPr>
          <t>hot data</t>
        </r>
        <r>
          <rPr>
            <sz val="15"/>
            <color indexed="81"/>
            <rFont val="標楷體"/>
            <family val="4"/>
            <charset val="136"/>
          </rPr>
          <t>會趨近於</t>
        </r>
        <r>
          <rPr>
            <sz val="15"/>
            <color indexed="81"/>
            <rFont val="Arial"/>
            <family val="2"/>
          </rPr>
          <t>MRU</t>
        </r>
        <r>
          <rPr>
            <sz val="15"/>
            <color indexed="81"/>
            <rFont val="標楷體"/>
            <family val="4"/>
            <charset val="136"/>
          </rPr>
          <t>。
因此想要看出</t>
        </r>
        <r>
          <rPr>
            <sz val="15"/>
            <color indexed="81"/>
            <rFont val="Arial"/>
            <family val="2"/>
          </rPr>
          <t>demoting threshold</t>
        </r>
        <r>
          <rPr>
            <sz val="15"/>
            <color indexed="81"/>
            <rFont val="標楷體"/>
            <family val="4"/>
            <charset val="136"/>
          </rPr>
          <t>是否是最佳，</t>
        </r>
        <r>
          <rPr>
            <b/>
            <sz val="15"/>
            <color indexed="81"/>
            <rFont val="標楷體"/>
            <family val="4"/>
            <charset val="136"/>
          </rPr>
          <t>應該將</t>
        </r>
        <r>
          <rPr>
            <b/>
            <sz val="15"/>
            <color indexed="81"/>
            <rFont val="Arial"/>
            <family val="2"/>
          </rPr>
          <t>write buffer size</t>
        </r>
        <r>
          <rPr>
            <b/>
            <sz val="15"/>
            <color indexed="81"/>
            <rFont val="標楷體"/>
            <family val="4"/>
            <charset val="136"/>
          </rPr>
          <t>設為</t>
        </r>
        <r>
          <rPr>
            <b/>
            <sz val="15"/>
            <color indexed="81"/>
            <rFont val="Arial"/>
            <family val="2"/>
          </rPr>
          <t>16000</t>
        </r>
        <r>
          <rPr>
            <sz val="15"/>
            <color indexed="81"/>
            <rFont val="標楷體"/>
            <family val="4"/>
            <charset val="136"/>
          </rPr>
          <t>而非</t>
        </r>
        <r>
          <rPr>
            <sz val="15"/>
            <color indexed="81"/>
            <rFont val="Arial"/>
            <family val="2"/>
          </rPr>
          <t>4000</t>
        </r>
        <r>
          <rPr>
            <sz val="15"/>
            <color indexed="81"/>
            <rFont val="標楷體"/>
            <family val="4"/>
            <charset val="136"/>
          </rPr>
          <t>。</t>
        </r>
        <r>
          <rPr>
            <b/>
            <sz val="15"/>
            <color indexed="81"/>
            <rFont val="Arial"/>
            <family val="2"/>
          </rPr>
          <t xml:space="preserve">
p_weight</t>
        </r>
        <r>
          <rPr>
            <sz val="15"/>
            <color indexed="81"/>
            <rFont val="Arial"/>
            <family val="2"/>
          </rPr>
          <t xml:space="preserve">
</t>
        </r>
        <r>
          <rPr>
            <sz val="15"/>
            <color indexed="81"/>
            <rFont val="標楷體"/>
            <family val="4"/>
            <charset val="136"/>
          </rPr>
          <t>此外，若是調整</t>
        </r>
        <r>
          <rPr>
            <sz val="15"/>
            <color indexed="81"/>
            <rFont val="Arial"/>
            <family val="2"/>
          </rPr>
          <t>p_weight</t>
        </r>
        <r>
          <rPr>
            <sz val="15"/>
            <color indexed="81"/>
            <rFont val="標楷體"/>
            <family val="4"/>
            <charset val="136"/>
          </rPr>
          <t>，則是反過來，</t>
        </r>
        <r>
          <rPr>
            <sz val="15"/>
            <color indexed="81"/>
            <rFont val="Arial"/>
            <family val="2"/>
          </rPr>
          <t>p_weight</t>
        </r>
        <r>
          <rPr>
            <sz val="15"/>
            <color indexed="81"/>
            <rFont val="標楷體"/>
            <family val="4"/>
            <charset val="136"/>
          </rPr>
          <t>的作用在於分配</t>
        </r>
        <r>
          <rPr>
            <sz val="15"/>
            <color indexed="81"/>
            <rFont val="Arial"/>
            <family val="2"/>
          </rPr>
          <t>hint queue &amp; AI model</t>
        </r>
        <r>
          <rPr>
            <sz val="15"/>
            <color indexed="81"/>
            <rFont val="標楷體"/>
            <family val="4"/>
            <charset val="136"/>
          </rPr>
          <t>之間的權重比例，而在</t>
        </r>
        <r>
          <rPr>
            <sz val="15"/>
            <color indexed="81"/>
            <rFont val="Arial"/>
            <family val="2"/>
          </rPr>
          <t>write buffer size=16000</t>
        </r>
        <r>
          <rPr>
            <sz val="15"/>
            <color indexed="81"/>
            <rFont val="標楷體"/>
            <family val="4"/>
            <charset val="136"/>
          </rPr>
          <t>的情況下，踢資料的次數會大幅減少，如此一來比較看不出</t>
        </r>
        <r>
          <rPr>
            <sz val="15"/>
            <color indexed="81"/>
            <rFont val="Arial"/>
            <family val="2"/>
          </rPr>
          <t>p_weight</t>
        </r>
        <r>
          <rPr>
            <sz val="15"/>
            <color indexed="81"/>
            <rFont val="標楷體"/>
            <family val="4"/>
            <charset val="136"/>
          </rPr>
          <t>的影響。
因此，</t>
        </r>
        <r>
          <rPr>
            <b/>
            <sz val="15"/>
            <color indexed="81"/>
            <rFont val="標楷體"/>
            <family val="4"/>
            <charset val="136"/>
          </rPr>
          <t>應該選擇</t>
        </r>
        <r>
          <rPr>
            <b/>
            <sz val="15"/>
            <color indexed="81"/>
            <rFont val="Arial"/>
            <family val="2"/>
          </rPr>
          <t>write buffer=4000</t>
        </r>
        <r>
          <rPr>
            <sz val="15"/>
            <color indexed="81"/>
            <rFont val="標楷體"/>
            <family val="4"/>
            <charset val="136"/>
          </rPr>
          <t>，此時會有大量的</t>
        </r>
        <r>
          <rPr>
            <sz val="15"/>
            <color indexed="81"/>
            <rFont val="Arial"/>
            <family val="2"/>
          </rPr>
          <t>kick page count</t>
        </r>
        <r>
          <rPr>
            <sz val="15"/>
            <color indexed="81"/>
            <rFont val="標楷體"/>
            <family val="4"/>
            <charset val="136"/>
          </rPr>
          <t>，能夠很清楚看出</t>
        </r>
        <r>
          <rPr>
            <sz val="15"/>
            <color indexed="81"/>
            <rFont val="Arial"/>
            <family val="2"/>
          </rPr>
          <t>p_weight</t>
        </r>
        <r>
          <rPr>
            <sz val="15"/>
            <color indexed="81"/>
            <rFont val="標楷體"/>
            <family val="4"/>
            <charset val="136"/>
          </rPr>
          <t>對於效能的影響。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1" authorId="0" shapeId="0" xr:uid="{D670B3B6-B78A-4917-A1EA-1CD74B14858C}">
      <text>
        <r>
          <rPr>
            <sz val="15"/>
            <color indexed="81"/>
            <rFont val="標楷體"/>
            <family val="4"/>
            <charset val="136"/>
          </rPr>
          <t>下面實驗單純為了確定該</t>
        </r>
        <r>
          <rPr>
            <sz val="15"/>
            <color indexed="81"/>
            <rFont val="Arial"/>
            <family val="2"/>
          </rPr>
          <t>trace</t>
        </r>
        <r>
          <rPr>
            <sz val="15"/>
            <color indexed="81"/>
            <rFont val="標楷體"/>
            <family val="4"/>
            <charset val="136"/>
          </rPr>
          <t>的結果在三個程式中會不同，因為某些</t>
        </r>
        <r>
          <rPr>
            <sz val="15"/>
            <color indexed="81"/>
            <rFont val="Arial"/>
            <family val="2"/>
          </rPr>
          <t>trace</t>
        </r>
        <r>
          <rPr>
            <sz val="15"/>
            <color indexed="81"/>
            <rFont val="標楷體"/>
            <family val="4"/>
            <charset val="136"/>
          </rPr>
          <t>會出現完全一樣的狀況</t>
        </r>
        <r>
          <rPr>
            <sz val="15"/>
            <color indexed="81"/>
            <rFont val="Arial"/>
            <family val="2"/>
          </rPr>
          <t>(</t>
        </r>
        <r>
          <rPr>
            <sz val="15"/>
            <color indexed="81"/>
            <rFont val="標楷體"/>
            <family val="4"/>
            <charset val="136"/>
          </rPr>
          <t>這種</t>
        </r>
        <r>
          <rPr>
            <sz val="15"/>
            <color indexed="81"/>
            <rFont val="Arial"/>
            <family val="2"/>
          </rPr>
          <t>trace</t>
        </r>
        <r>
          <rPr>
            <sz val="15"/>
            <color indexed="81"/>
            <rFont val="標楷體"/>
            <family val="4"/>
            <charset val="136"/>
          </rPr>
          <t>不能使用</t>
        </r>
        <r>
          <rPr>
            <sz val="15"/>
            <color indexed="81"/>
            <rFont val="Arial"/>
            <family val="2"/>
          </rPr>
          <t>)</t>
        </r>
        <r>
          <rPr>
            <sz val="15"/>
            <color indexed="81"/>
            <rFont val="標楷體"/>
            <family val="4"/>
            <charset val="136"/>
          </rPr>
          <t>。
因此，我所選的</t>
        </r>
        <r>
          <rPr>
            <sz val="15"/>
            <color indexed="81"/>
            <rFont val="Arial"/>
            <family val="2"/>
          </rPr>
          <t>AI</t>
        </r>
        <r>
          <rPr>
            <sz val="15"/>
            <color indexed="81"/>
            <rFont val="標楷體"/>
            <family val="4"/>
            <charset val="136"/>
          </rPr>
          <t>、</t>
        </r>
        <r>
          <rPr>
            <sz val="15"/>
            <color indexed="81"/>
            <rFont val="Arial"/>
            <family val="2"/>
          </rPr>
          <t>AI+Hint</t>
        </r>
        <r>
          <rPr>
            <sz val="15"/>
            <color indexed="81"/>
            <rFont val="標楷體"/>
            <family val="4"/>
            <charset val="136"/>
          </rPr>
          <t>中的</t>
        </r>
        <r>
          <rPr>
            <sz val="15"/>
            <color indexed="81"/>
            <rFont val="Arial"/>
            <family val="2"/>
          </rPr>
          <t>duration</t>
        </r>
        <r>
          <rPr>
            <sz val="15"/>
            <color indexed="81"/>
            <rFont val="標楷體"/>
            <family val="4"/>
            <charset val="136"/>
          </rPr>
          <t>完全不同，下表的實驗結果不能當作實驗結果來使用，只是單純測試用。</t>
        </r>
      </text>
    </comment>
  </commentList>
</comments>
</file>

<file path=xl/sharedStrings.xml><?xml version="1.0" encoding="utf-8"?>
<sst xmlns="http://schemas.openxmlformats.org/spreadsheetml/2006/main" count="334" uniqueCount="120">
  <si>
    <t>AI</t>
    <phoneticPr fontId="1" type="noConversion"/>
  </si>
  <si>
    <t>AI+hint</t>
    <phoneticPr fontId="1" type="noConversion"/>
  </si>
  <si>
    <t>total hit ratio</t>
    <phoneticPr fontId="1" type="noConversion"/>
  </si>
  <si>
    <t>write hit ratio</t>
    <phoneticPr fontId="1" type="noConversion"/>
  </si>
  <si>
    <t>running</t>
    <phoneticPr fontId="1" type="noConversion"/>
  </si>
  <si>
    <t>kick page count</t>
    <phoneticPr fontId="1" type="noConversion"/>
  </si>
  <si>
    <t>iozone</t>
    <phoneticPr fontId="1" type="noConversion"/>
  </si>
  <si>
    <t>hit ratio(iozone)</t>
    <phoneticPr fontId="1" type="noConversion"/>
  </si>
  <si>
    <t>hit ratio(P_2475)</t>
    <phoneticPr fontId="1" type="noConversion"/>
  </si>
  <si>
    <t>the following number is cache size</t>
    <phoneticPr fontId="1" type="noConversion"/>
  </si>
  <si>
    <t>running</t>
    <phoneticPr fontId="1" type="noConversion"/>
  </si>
  <si>
    <t>write hit ratio(iozone)</t>
    <phoneticPr fontId="1" type="noConversion"/>
  </si>
  <si>
    <t>write hit ratio(P_2475)</t>
    <phoneticPr fontId="1" type="noConversion"/>
  </si>
  <si>
    <t>hit ratio(wr_run1_ug3)</t>
    <phoneticPr fontId="1" type="noConversion"/>
  </si>
  <si>
    <t>write hit ratio(wr_run1_ug3)</t>
    <phoneticPr fontId="1" type="noConversion"/>
  </si>
  <si>
    <t>wait for run</t>
    <phoneticPr fontId="1" type="noConversion"/>
  </si>
  <si>
    <t>use new input feature</t>
    <phoneticPr fontId="1" type="noConversion"/>
  </si>
  <si>
    <t>physical</t>
    <phoneticPr fontId="1" type="noConversion"/>
  </si>
  <si>
    <t>new data</t>
    <phoneticPr fontId="1" type="noConversion"/>
  </si>
  <si>
    <t>demoting threshold=8k</t>
    <phoneticPr fontId="1" type="noConversion"/>
  </si>
  <si>
    <t>running</t>
    <phoneticPr fontId="1" type="noConversion"/>
  </si>
  <si>
    <r>
      <rPr>
        <sz val="15"/>
        <color rgb="FFFF0000"/>
        <rFont val="標楷體"/>
        <family val="4"/>
        <charset val="136"/>
      </rPr>
      <t>調整</t>
    </r>
    <r>
      <rPr>
        <sz val="15"/>
        <color rgb="FFFF0000"/>
        <rFont val="Arial"/>
        <family val="2"/>
      </rPr>
      <t>demoting threshold</t>
    </r>
    <r>
      <rPr>
        <sz val="15"/>
        <color rgb="FFFF0000"/>
        <rFont val="標楷體"/>
        <family val="4"/>
        <charset val="136"/>
      </rPr>
      <t>建議使用</t>
    </r>
    <r>
      <rPr>
        <sz val="15"/>
        <color rgb="FFFF0000"/>
        <rFont val="Arial"/>
        <family val="2"/>
      </rPr>
      <t>write buffer sizze=16000</t>
    </r>
    <r>
      <rPr>
        <sz val="15"/>
        <color rgb="FFFF0000"/>
        <rFont val="標楷體"/>
        <family val="4"/>
        <charset val="136"/>
      </rPr>
      <t>會比較精準</t>
    </r>
    <phoneticPr fontId="1" type="noConversion"/>
  </si>
  <si>
    <t>response time(wr_run1_ug3)</t>
    <phoneticPr fontId="1" type="noConversion"/>
  </si>
  <si>
    <t>response time(P_2475)</t>
    <phoneticPr fontId="1" type="noConversion"/>
  </si>
  <si>
    <t>response time(iozone)</t>
    <phoneticPr fontId="1" type="noConversion"/>
  </si>
  <si>
    <t>kick page count(iozone)</t>
    <phoneticPr fontId="1" type="noConversion"/>
  </si>
  <si>
    <t>kick page count(P_2475)</t>
    <phoneticPr fontId="1" type="noConversion"/>
  </si>
  <si>
    <t>kick page count(wr_run1_ug3)</t>
    <phoneticPr fontId="1" type="noConversion"/>
  </si>
  <si>
    <t>write hit ratio</t>
    <phoneticPr fontId="1" type="noConversion"/>
  </si>
  <si>
    <t>total hit ratio</t>
    <phoneticPr fontId="1" type="noConversion"/>
  </si>
  <si>
    <t>demoting threshold=7k</t>
    <phoneticPr fontId="1" type="noConversion"/>
  </si>
  <si>
    <t>response time</t>
    <phoneticPr fontId="1" type="noConversion"/>
  </si>
  <si>
    <t>testing before</t>
    <phoneticPr fontId="1" type="noConversion"/>
  </si>
  <si>
    <t>wait for test</t>
    <phoneticPr fontId="1" type="noConversion"/>
  </si>
  <si>
    <t>p_weight=0.9</t>
    <phoneticPr fontId="1" type="noConversion"/>
  </si>
  <si>
    <t>wait for run</t>
    <phoneticPr fontId="1" type="noConversion"/>
  </si>
  <si>
    <t>(need to)generate new inpute feature</t>
    <phoneticPr fontId="1" type="noConversion"/>
  </si>
  <si>
    <t>testing(run_all_trace)</t>
    <phoneticPr fontId="1" type="noConversion"/>
  </si>
  <si>
    <t>block_striping</t>
    <phoneticPr fontId="1" type="noConversion"/>
  </si>
  <si>
    <t>dynamic</t>
    <phoneticPr fontId="1" type="noConversion"/>
  </si>
  <si>
    <t>AI+Hint</t>
    <phoneticPr fontId="1" type="noConversion"/>
  </si>
  <si>
    <t>content</t>
    <phoneticPr fontId="1" type="noConversion"/>
  </si>
  <si>
    <t>usage</t>
    <phoneticPr fontId="1" type="noConversion"/>
  </si>
  <si>
    <t>free</t>
    <phoneticPr fontId="1" type="noConversion"/>
  </si>
  <si>
    <r>
      <rPr>
        <sz val="15"/>
        <color rgb="FFFF0000"/>
        <rFont val="標楷體"/>
        <family val="4"/>
        <charset val="136"/>
      </rPr>
      <t>調整</t>
    </r>
    <r>
      <rPr>
        <sz val="15"/>
        <color rgb="FFFF0000"/>
        <rFont val="Arial"/>
        <family val="2"/>
      </rPr>
      <t>demoting threshold</t>
    </r>
    <r>
      <rPr>
        <sz val="15"/>
        <color rgb="FFFF0000"/>
        <rFont val="標楷體"/>
        <family val="4"/>
        <charset val="136"/>
      </rPr>
      <t>建議使用</t>
    </r>
    <r>
      <rPr>
        <sz val="15"/>
        <color rgb="FFFF0000"/>
        <rFont val="Arial"/>
        <family val="2"/>
      </rPr>
      <t>write buffer size=16000</t>
    </r>
    <r>
      <rPr>
        <sz val="15"/>
        <color rgb="FFFF0000"/>
        <rFont val="標楷體"/>
        <family val="4"/>
        <charset val="136"/>
      </rPr>
      <t>會比較精準</t>
    </r>
    <phoneticPr fontId="1" type="noConversion"/>
  </si>
  <si>
    <r>
      <rPr>
        <sz val="15"/>
        <color rgb="FFFF0000"/>
        <rFont val="標楷體"/>
        <family val="4"/>
        <charset val="136"/>
      </rPr>
      <t>調整</t>
    </r>
    <r>
      <rPr>
        <sz val="15"/>
        <color rgb="FFFF0000"/>
        <rFont val="Arial"/>
        <family val="2"/>
      </rPr>
      <t>p_weight write buffer size=4000</t>
    </r>
    <r>
      <rPr>
        <sz val="15"/>
        <color rgb="FFFF0000"/>
        <rFont val="標楷體"/>
        <family val="4"/>
        <charset val="136"/>
      </rPr>
      <t>會比較精準</t>
    </r>
    <phoneticPr fontId="1" type="noConversion"/>
  </si>
  <si>
    <t>confirm data is correct or not</t>
    <phoneticPr fontId="1" type="noConversion"/>
  </si>
  <si>
    <t>response time</t>
    <phoneticPr fontId="1" type="noConversion"/>
  </si>
  <si>
    <t>demoting threshold=5000</t>
    <phoneticPr fontId="1" type="noConversion"/>
  </si>
  <si>
    <t>generate new input feature</t>
    <phoneticPr fontId="1" type="noConversion"/>
  </si>
  <si>
    <t>p_weight=0.3</t>
    <phoneticPr fontId="1" type="noConversion"/>
  </si>
  <si>
    <t>for testing</t>
    <phoneticPr fontId="1" type="noConversion"/>
  </si>
  <si>
    <t>16MB</t>
    <phoneticPr fontId="1" type="noConversion"/>
  </si>
  <si>
    <t>32MB</t>
    <phoneticPr fontId="1" type="noConversion"/>
  </si>
  <si>
    <t>48MB</t>
    <phoneticPr fontId="1" type="noConversion"/>
  </si>
  <si>
    <t>64MB</t>
    <phoneticPr fontId="1" type="noConversion"/>
  </si>
  <si>
    <t>version</t>
    <phoneticPr fontId="1" type="noConversion"/>
  </si>
  <si>
    <r>
      <rPr>
        <sz val="15"/>
        <color theme="1"/>
        <rFont val="標楷體"/>
        <family val="4"/>
        <charset val="136"/>
      </rPr>
      <t>一次將</t>
    </r>
    <r>
      <rPr>
        <sz val="15"/>
        <color theme="1"/>
        <rFont val="Arial"/>
        <family val="2"/>
      </rPr>
      <t>1</t>
    </r>
    <r>
      <rPr>
        <sz val="15"/>
        <color theme="1"/>
        <rFont val="標楷體"/>
        <family val="4"/>
        <charset val="136"/>
      </rPr>
      <t>個或是多個</t>
    </r>
    <r>
      <rPr>
        <sz val="15"/>
        <color theme="1"/>
        <rFont val="Arial"/>
        <family val="2"/>
      </rPr>
      <t>block</t>
    </r>
    <r>
      <rPr>
        <sz val="15"/>
        <color theme="1"/>
        <rFont val="標楷體"/>
        <family val="4"/>
        <charset val="136"/>
      </rPr>
      <t>踢掉</t>
    </r>
    <r>
      <rPr>
        <sz val="15"/>
        <color theme="1"/>
        <rFont val="Arial"/>
        <family val="4"/>
        <charset val="136"/>
      </rPr>
      <t>+Hint</t>
    </r>
    <phoneticPr fontId="1" type="noConversion"/>
  </si>
  <si>
    <r>
      <rPr>
        <sz val="15"/>
        <color theme="1"/>
        <rFont val="標楷體"/>
        <family val="4"/>
        <charset val="136"/>
      </rPr>
      <t>一次將</t>
    </r>
    <r>
      <rPr>
        <sz val="15"/>
        <color theme="1"/>
        <rFont val="Arial"/>
        <family val="2"/>
      </rPr>
      <t>1</t>
    </r>
    <r>
      <rPr>
        <sz val="15"/>
        <color theme="1"/>
        <rFont val="標楷體"/>
        <family val="4"/>
        <charset val="136"/>
      </rPr>
      <t>個或是多個</t>
    </r>
    <r>
      <rPr>
        <sz val="15"/>
        <color theme="1"/>
        <rFont val="Arial"/>
        <family val="2"/>
      </rPr>
      <t>block</t>
    </r>
    <r>
      <rPr>
        <sz val="15"/>
        <color theme="1"/>
        <rFont val="標楷體"/>
        <family val="4"/>
        <charset val="136"/>
      </rPr>
      <t>踢掉</t>
    </r>
    <r>
      <rPr>
        <sz val="15"/>
        <color theme="1"/>
        <rFont val="Arial"/>
        <family val="2"/>
      </rPr>
      <t>+Hint</t>
    </r>
    <phoneticPr fontId="1" type="noConversion"/>
  </si>
  <si>
    <t>Financial</t>
    <phoneticPr fontId="1" type="noConversion"/>
  </si>
  <si>
    <t>Postmark(threshold=7k,p_weight=0.9)</t>
    <phoneticPr fontId="1" type="noConversion"/>
  </si>
  <si>
    <r>
      <rPr>
        <sz val="15"/>
        <color theme="1"/>
        <rFont val="標楷體"/>
        <family val="4"/>
        <charset val="136"/>
      </rPr>
      <t>一次踢</t>
    </r>
    <r>
      <rPr>
        <sz val="15"/>
        <color theme="1"/>
        <rFont val="Arial"/>
        <family val="2"/>
      </rPr>
      <t>8</t>
    </r>
    <r>
      <rPr>
        <sz val="15"/>
        <color theme="1"/>
        <rFont val="標楷體"/>
        <family val="4"/>
        <charset val="136"/>
      </rPr>
      <t>個</t>
    </r>
    <r>
      <rPr>
        <sz val="15"/>
        <color theme="1"/>
        <rFont val="Arial"/>
        <family val="2"/>
      </rPr>
      <t>page(</t>
    </r>
    <r>
      <rPr>
        <sz val="15"/>
        <color theme="1"/>
        <rFont val="標楷體"/>
        <family val="4"/>
        <charset val="136"/>
      </rPr>
      <t>不同</t>
    </r>
    <r>
      <rPr>
        <sz val="15"/>
        <color theme="1"/>
        <rFont val="Arial"/>
        <family val="2"/>
      </rPr>
      <t>channel</t>
    </r>
    <r>
      <rPr>
        <sz val="15"/>
        <color theme="1"/>
        <rFont val="標楷體"/>
        <family val="4"/>
        <charset val="136"/>
      </rPr>
      <t>，不同</t>
    </r>
    <r>
      <rPr>
        <sz val="15"/>
        <color theme="1"/>
        <rFont val="Arial"/>
        <family val="2"/>
      </rPr>
      <t>plane)+Hint</t>
    </r>
    <phoneticPr fontId="1" type="noConversion"/>
  </si>
  <si>
    <r>
      <rPr>
        <sz val="15"/>
        <color theme="1"/>
        <rFont val="標楷體"/>
        <family val="4"/>
        <charset val="136"/>
      </rPr>
      <t>將部分資料處理搬到</t>
    </r>
    <r>
      <rPr>
        <sz val="15"/>
        <color theme="1"/>
        <rFont val="Arial"/>
        <family val="2"/>
      </rPr>
      <t>host</t>
    </r>
    <phoneticPr fontId="1" type="noConversion"/>
  </si>
  <si>
    <t>UG-fileserver</t>
    <phoneticPr fontId="1" type="noConversion"/>
  </si>
  <si>
    <t>Postmark</t>
    <phoneticPr fontId="1" type="noConversion"/>
  </si>
  <si>
    <t>Response time</t>
    <phoneticPr fontId="1" type="noConversion"/>
  </si>
  <si>
    <t>AI improve</t>
    <phoneticPr fontId="1" type="noConversion"/>
  </si>
  <si>
    <t>AI+hint improve</t>
    <phoneticPr fontId="1" type="noConversion"/>
  </si>
  <si>
    <t>AI improve</t>
    <phoneticPr fontId="1" type="noConversion"/>
  </si>
  <si>
    <t>AI+Hint improve</t>
    <phoneticPr fontId="1" type="noConversion"/>
  </si>
  <si>
    <t>16MB</t>
    <phoneticPr fontId="1" type="noConversion"/>
  </si>
  <si>
    <t>32MB</t>
    <phoneticPr fontId="1" type="noConversion"/>
  </si>
  <si>
    <t>48MB</t>
    <phoneticPr fontId="1" type="noConversion"/>
  </si>
  <si>
    <t>64MB</t>
    <phoneticPr fontId="1" type="noConversion"/>
  </si>
  <si>
    <t>UG-fileserver</t>
    <phoneticPr fontId="1" type="noConversion"/>
  </si>
  <si>
    <t>iozone</t>
    <phoneticPr fontId="1" type="noConversion"/>
  </si>
  <si>
    <t>Postmark</t>
    <phoneticPr fontId="1" type="noConversion"/>
  </si>
  <si>
    <t>Hit ratio(AI)</t>
    <phoneticPr fontId="1" type="noConversion"/>
  </si>
  <si>
    <t>Write hit ratio(AI)</t>
    <phoneticPr fontId="1" type="noConversion"/>
  </si>
  <si>
    <t>Hit ratio(AI+Hint)</t>
    <phoneticPr fontId="1" type="noConversion"/>
  </si>
  <si>
    <t>Write hit ratio(AI+Hint)</t>
    <phoneticPr fontId="1" type="noConversion"/>
  </si>
  <si>
    <t>write hit ratio</t>
    <phoneticPr fontId="1" type="noConversion"/>
  </si>
  <si>
    <t>total hit ratio</t>
    <phoneticPr fontId="1" type="noConversion"/>
  </si>
  <si>
    <t>kick page count</t>
    <phoneticPr fontId="1" type="noConversion"/>
  </si>
  <si>
    <t>response time</t>
    <phoneticPr fontId="1" type="noConversion"/>
  </si>
  <si>
    <t>physical</t>
    <phoneticPr fontId="1" type="noConversion"/>
  </si>
  <si>
    <t>AI</t>
    <phoneticPr fontId="1" type="noConversion"/>
  </si>
  <si>
    <t>AI+Hint</t>
    <phoneticPr fontId="1" type="noConversion"/>
  </si>
  <si>
    <t>iozone2</t>
    <phoneticPr fontId="1" type="noConversion"/>
  </si>
  <si>
    <t>running</t>
    <phoneticPr fontId="1" type="noConversion"/>
  </si>
  <si>
    <t>測試目的詳細狀況在註解中</t>
    <phoneticPr fontId="1" type="noConversion"/>
  </si>
  <si>
    <t>run1_asim_ug2</t>
    <phoneticPr fontId="1" type="noConversion"/>
  </si>
  <si>
    <t>iozone2(threshold=5k)</t>
    <phoneticPr fontId="1" type="noConversion"/>
  </si>
  <si>
    <t>run1_asim_ug2</t>
    <phoneticPr fontId="1" type="noConversion"/>
  </si>
  <si>
    <t>cache size=4000</t>
    <phoneticPr fontId="1" type="noConversion"/>
  </si>
  <si>
    <t>Host-aware</t>
    <phoneticPr fontId="1" type="noConversion"/>
  </si>
  <si>
    <t>wr_run1_ug3(threshold=8k,p_weight=0.9)</t>
    <phoneticPr fontId="1" type="noConversion"/>
  </si>
  <si>
    <t>AI</t>
    <phoneticPr fontId="1" type="noConversion"/>
  </si>
  <si>
    <t>wr_run1_ug3(threshold=8k)</t>
    <phoneticPr fontId="1" type="noConversion"/>
  </si>
  <si>
    <t>iozone(threshold=5k)</t>
    <phoneticPr fontId="1" type="noConversion"/>
  </si>
  <si>
    <t>iozone(threshold=5k,p_weight=0.3)</t>
    <phoneticPr fontId="1" type="noConversion"/>
  </si>
  <si>
    <t>AI</t>
    <phoneticPr fontId="1" type="noConversion"/>
  </si>
  <si>
    <r>
      <rPr>
        <sz val="15"/>
        <color theme="1"/>
        <rFont val="標楷體"/>
        <family val="4"/>
        <charset val="136"/>
      </rPr>
      <t>加入新的</t>
    </r>
    <r>
      <rPr>
        <sz val="15"/>
        <color theme="1"/>
        <rFont val="Arial"/>
        <family val="2"/>
      </rPr>
      <t>response time</t>
    </r>
    <r>
      <rPr>
        <sz val="15"/>
        <color theme="1"/>
        <rFont val="標楷體"/>
        <family val="4"/>
        <charset val="136"/>
      </rPr>
      <t>計算方式</t>
    </r>
    <phoneticPr fontId="1" type="noConversion"/>
  </si>
  <si>
    <r>
      <t>(</t>
    </r>
    <r>
      <rPr>
        <sz val="15"/>
        <color theme="1"/>
        <rFont val="標楷體"/>
        <family val="4"/>
        <charset val="136"/>
      </rPr>
      <t>排除</t>
    </r>
    <r>
      <rPr>
        <sz val="15"/>
        <color theme="1"/>
        <rFont val="Arial"/>
        <family val="2"/>
      </rPr>
      <t>select victim &amp; demoting)</t>
    </r>
    <phoneticPr fontId="1" type="noConversion"/>
  </si>
  <si>
    <t>new GC</t>
    <phoneticPr fontId="1" type="noConversion"/>
  </si>
  <si>
    <t>FAB</t>
    <phoneticPr fontId="1" type="noConversion"/>
  </si>
  <si>
    <t>EXLRU</t>
    <phoneticPr fontId="1" type="noConversion"/>
  </si>
  <si>
    <t>model response time</t>
    <phoneticPr fontId="1" type="noConversion"/>
  </si>
  <si>
    <t>Iozone</t>
    <phoneticPr fontId="1" type="noConversion"/>
  </si>
  <si>
    <t>arrive time</t>
    <phoneticPr fontId="1" type="noConversion"/>
  </si>
  <si>
    <t>Read count</t>
    <phoneticPr fontId="1" type="noConversion"/>
  </si>
  <si>
    <t>write count</t>
    <phoneticPr fontId="1" type="noConversion"/>
  </si>
  <si>
    <t>block size</t>
    <phoneticPr fontId="1" type="noConversion"/>
  </si>
  <si>
    <t>block write count</t>
    <phoneticPr fontId="1" type="noConversion"/>
  </si>
  <si>
    <t>page write count</t>
    <phoneticPr fontId="1" type="noConversion"/>
  </si>
  <si>
    <t>feature importance</t>
    <phoneticPr fontId="1" type="noConversion"/>
  </si>
  <si>
    <t>Postmark</t>
    <phoneticPr fontId="1" type="noConversion"/>
  </si>
  <si>
    <t>Iozone</t>
    <phoneticPr fontId="1" type="noConversion"/>
  </si>
  <si>
    <t xml:space="preserve"> </t>
    <phoneticPr fontId="1" type="noConversion"/>
  </si>
  <si>
    <t>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</si>
</sst>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5"/>
      <color theme="1"/>
      <name val="Arial"/>
      <family val="2"/>
    </font>
    <font>
      <sz val="15"/>
      <color theme="1"/>
      <name val="標楷體"/>
      <family val="4"/>
      <charset val="136"/>
    </font>
    <font>
      <sz val="15"/>
      <color rgb="FFFF0000"/>
      <name val="Arial"/>
      <family val="2"/>
    </font>
    <font>
      <sz val="15"/>
      <color theme="1"/>
      <name val="Arial"/>
      <family val="4"/>
    </font>
    <font>
      <sz val="15"/>
      <color rgb="FFFF0000"/>
      <name val="標楷體"/>
      <family val="4"/>
      <charset val="136"/>
    </font>
    <font>
      <sz val="15"/>
      <color rgb="FF0000FF"/>
      <name val="Arial"/>
      <family val="2"/>
    </font>
    <font>
      <sz val="15"/>
      <color rgb="FFFF0000"/>
      <name val="Arial"/>
      <family val="4"/>
      <charset val="136"/>
    </font>
    <font>
      <b/>
      <sz val="15"/>
      <color indexed="81"/>
      <name val="標楷體"/>
      <family val="4"/>
      <charset val="136"/>
    </font>
    <font>
      <sz val="15"/>
      <color indexed="81"/>
      <name val="標楷體"/>
      <family val="4"/>
      <charset val="136"/>
    </font>
    <font>
      <sz val="15"/>
      <color indexed="81"/>
      <name val="Arial"/>
      <family val="2"/>
    </font>
    <font>
      <b/>
      <sz val="15"/>
      <color indexed="81"/>
      <name val="Arial"/>
      <family val="2"/>
    </font>
    <font>
      <sz val="15"/>
      <color theme="1"/>
      <name val="Arial"/>
      <family val="4"/>
      <charset val="136"/>
    </font>
    <font>
      <sz val="12"/>
      <color rgb="FF0000FF"/>
      <name val="Arial"/>
      <family val="2"/>
    </font>
    <font>
      <sz val="12"/>
      <name val="Arial"/>
      <family val="2"/>
    </font>
    <font>
      <sz val="15"/>
      <color theme="1"/>
      <name val="新細明體"/>
      <family val="1"/>
      <charset val="136"/>
      <scheme val="minor"/>
    </font>
    <font>
      <sz val="15"/>
      <color rgb="FF0000FF"/>
      <name val="標楷體"/>
      <family val="4"/>
      <charset val="136"/>
    </font>
    <font>
      <sz val="15"/>
      <color theme="1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4" fillId="7" borderId="0" xfId="0" applyFont="1" applyFill="1">
      <alignment vertical="center"/>
    </xf>
    <xf numFmtId="0" fontId="4" fillId="2" borderId="0" xfId="0" applyFont="1" applyFill="1">
      <alignment vertical="center"/>
    </xf>
    <xf numFmtId="0" fontId="10" fillId="4" borderId="0" xfId="0" applyFont="1" applyFill="1" applyAlignment="1">
      <alignment horizontal="left" vertical="center"/>
    </xf>
    <xf numFmtId="0" fontId="4" fillId="8" borderId="0" xfId="0" applyFont="1" applyFill="1" applyAlignment="1">
      <alignment horizontal="left" vertical="center"/>
    </xf>
    <xf numFmtId="0" fontId="15" fillId="4" borderId="0" xfId="0" applyFont="1" applyFill="1">
      <alignment vertical="center"/>
    </xf>
    <xf numFmtId="10" fontId="4" fillId="0" borderId="0" xfId="0" applyNumberFormat="1" applyFont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0" fontId="4" fillId="4" borderId="0" xfId="0" applyFont="1" applyFill="1">
      <alignment vertical="center"/>
    </xf>
    <xf numFmtId="0" fontId="17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10" fontId="4" fillId="4" borderId="0" xfId="0" applyNumberFormat="1" applyFont="1" applyFill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5" fillId="0" borderId="0" xfId="0" applyFont="1">
      <alignment vertical="center"/>
    </xf>
    <xf numFmtId="0" fontId="7" fillId="4" borderId="0" xfId="0" applyFont="1" applyFill="1" applyAlignment="1">
      <alignment horizontal="left"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66FFFF"/>
      <color rgb="FF99FF66"/>
      <color rgb="FF0000FF"/>
      <color rgb="FFFED298"/>
      <color rgb="FFFFCCFF"/>
      <color rgb="FFD5D3F5"/>
      <color rgb="FFCFCCF4"/>
      <color rgb="FFB7F39F"/>
      <color rgb="FFE2FAD8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Postmark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)'!$A$31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)'!$B$30:$E$30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)'!$B$31:$E$31</c:f>
              <c:numCache>
                <c:formatCode>General</c:formatCode>
                <c:ptCount val="4"/>
                <c:pt idx="0">
                  <c:v>6.0930000000000003E-3</c:v>
                </c:pt>
                <c:pt idx="1">
                  <c:v>5.8869999999999999E-3</c:v>
                </c:pt>
                <c:pt idx="2">
                  <c:v>5.7149999999999996E-3</c:v>
                </c:pt>
                <c:pt idx="3">
                  <c:v>5.5230000000000001E-3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9D-4B56-BCE8-A496611592B1}"/>
            </c:ext>
          </c:extLst>
        </c:ser>
        <c:ser>
          <c:idx val="1"/>
          <c:order val="1"/>
          <c:tx>
            <c:strRef>
              <c:f>'報告數據 (response time+kick page )'!$A$32</c:f>
              <c:strCache>
                <c:ptCount val="1"/>
                <c:pt idx="0">
                  <c:v>EXLRU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)'!$B$30:$E$30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)'!$B$32:$E$32</c:f>
              <c:numCache>
                <c:formatCode>General</c:formatCode>
                <c:ptCount val="4"/>
                <c:pt idx="0">
                  <c:v>4.2830000000000003E-3</c:v>
                </c:pt>
                <c:pt idx="1">
                  <c:v>5.7580000000000001E-3</c:v>
                </c:pt>
                <c:pt idx="2">
                  <c:v>5.7190000000000001E-3</c:v>
                </c:pt>
                <c:pt idx="3">
                  <c:v>5.7120000000000001E-3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9D-4B56-BCE8-A496611592B1}"/>
            </c:ext>
          </c:extLst>
        </c:ser>
        <c:ser>
          <c:idx val="2"/>
          <c:order val="2"/>
          <c:tx>
            <c:strRef>
              <c:f>'報告數據 (response time+kick page )'!$A$33</c:f>
              <c:strCache>
                <c:ptCount val="1"/>
                <c:pt idx="0">
                  <c:v>FAB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)'!$B$30:$E$30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)'!$B$33:$E$33</c:f>
              <c:numCache>
                <c:formatCode>General</c:formatCode>
                <c:ptCount val="4"/>
                <c:pt idx="0">
                  <c:v>5.1850000000000004E-3</c:v>
                </c:pt>
                <c:pt idx="1">
                  <c:v>5.2379999999999996E-3</c:v>
                </c:pt>
                <c:pt idx="2">
                  <c:v>5.2459999999999998E-3</c:v>
                </c:pt>
                <c:pt idx="3">
                  <c:v>5.2329999999999998E-3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9D-4B56-BCE8-A496611592B1}"/>
            </c:ext>
          </c:extLst>
        </c:ser>
        <c:ser>
          <c:idx val="3"/>
          <c:order val="3"/>
          <c:tx>
            <c:strRef>
              <c:f>'報告數據 (response time+kick page )'!$A$34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)'!$B$30:$E$30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)'!$B$34:$E$34</c:f>
              <c:numCache>
                <c:formatCode>General</c:formatCode>
                <c:ptCount val="4"/>
                <c:pt idx="0">
                  <c:v>9.5729999999999999E-3</c:v>
                </c:pt>
                <c:pt idx="1">
                  <c:v>9.5840000000000005E-3</c:v>
                </c:pt>
                <c:pt idx="2">
                  <c:v>9.5479999999999992E-3</c:v>
                </c:pt>
                <c:pt idx="3">
                  <c:v>9.5200000000000007E-3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84-4F24-8373-63100A61CEF7}"/>
            </c:ext>
          </c:extLst>
        </c:ser>
        <c:ser>
          <c:idx val="4"/>
          <c:order val="4"/>
          <c:tx>
            <c:strRef>
              <c:f>'報告數據 (response time+kick page )'!$A$35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)'!$B$30:$E$30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)'!$B$35:$E$35</c:f>
              <c:numCache>
                <c:formatCode>General</c:formatCode>
                <c:ptCount val="4"/>
                <c:pt idx="0">
                  <c:v>9.1079999999999998E-3</c:v>
                </c:pt>
                <c:pt idx="1">
                  <c:v>9.1280000000000007E-3</c:v>
                </c:pt>
                <c:pt idx="2">
                  <c:v>9.1400000000000006E-3</c:v>
                </c:pt>
                <c:pt idx="3">
                  <c:v>9.0550000000000005E-3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84-4F24-8373-63100A61C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8563664"/>
        <c:axId val="678477632"/>
      </c:barChart>
      <c:catAx>
        <c:axId val="67856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477632"/>
        <c:crosses val="autoZero"/>
        <c:auto val="1"/>
        <c:lblAlgn val="ctr"/>
        <c:lblOffset val="100"/>
        <c:noMultiLvlLbl val="0"/>
      </c:catAx>
      <c:valAx>
        <c:axId val="6784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Response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IOzone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)'!$A$5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)'!$B$4:$E$4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)'!$B$5:$E$5</c:f>
              <c:numCache>
                <c:formatCode>General</c:formatCode>
                <c:ptCount val="4"/>
                <c:pt idx="0">
                  <c:v>2.3688000000000001E-2</c:v>
                </c:pt>
                <c:pt idx="1">
                  <c:v>2.9002E-2</c:v>
                </c:pt>
                <c:pt idx="2">
                  <c:v>3.3279000000000003E-2</c:v>
                </c:pt>
                <c:pt idx="3">
                  <c:v>3.6062999999999998E-2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7-4867-BF35-EA4FE2B15F01}"/>
            </c:ext>
          </c:extLst>
        </c:ser>
        <c:ser>
          <c:idx val="1"/>
          <c:order val="1"/>
          <c:tx>
            <c:strRef>
              <c:f>'報告數據 (response time+kick page )'!$A$6</c:f>
              <c:strCache>
                <c:ptCount val="1"/>
                <c:pt idx="0">
                  <c:v>EXLRU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)'!$B$4:$E$4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)'!$B$6:$E$6</c:f>
              <c:numCache>
                <c:formatCode>General</c:formatCode>
                <c:ptCount val="4"/>
                <c:pt idx="0">
                  <c:v>1.6941000000000001E-2</c:v>
                </c:pt>
                <c:pt idx="1">
                  <c:v>1.712E-2</c:v>
                </c:pt>
                <c:pt idx="2">
                  <c:v>1.7188999999999999E-2</c:v>
                </c:pt>
                <c:pt idx="3">
                  <c:v>1.7194000000000001E-2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97-4867-BF35-EA4FE2B15F01}"/>
            </c:ext>
          </c:extLst>
        </c:ser>
        <c:ser>
          <c:idx val="2"/>
          <c:order val="2"/>
          <c:tx>
            <c:strRef>
              <c:f>'報告數據 (response time+kick page )'!$A$7</c:f>
              <c:strCache>
                <c:ptCount val="1"/>
                <c:pt idx="0">
                  <c:v>FAB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)'!$B$4:$E$4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)'!$B$7:$E$7</c:f>
              <c:numCache>
                <c:formatCode>General</c:formatCode>
                <c:ptCount val="4"/>
                <c:pt idx="0">
                  <c:v>1.8356000000000001E-2</c:v>
                </c:pt>
                <c:pt idx="1">
                  <c:v>1.8561000000000001E-2</c:v>
                </c:pt>
                <c:pt idx="2">
                  <c:v>1.8821999999999998E-2</c:v>
                </c:pt>
                <c:pt idx="3">
                  <c:v>1.8964999999999999E-2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C8-4173-AD7D-BA70E7B60A3F}"/>
            </c:ext>
          </c:extLst>
        </c:ser>
        <c:ser>
          <c:idx val="3"/>
          <c:order val="3"/>
          <c:tx>
            <c:strRef>
              <c:f>'報告數據 (response time+kick page )'!$A$8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)'!$B$4:$E$4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)'!$B$8:$E$8</c:f>
              <c:numCache>
                <c:formatCode>General</c:formatCode>
                <c:ptCount val="4"/>
                <c:pt idx="0">
                  <c:v>2.0667000000000001E-2</c:v>
                </c:pt>
                <c:pt idx="1">
                  <c:v>2.0858000000000002E-2</c:v>
                </c:pt>
                <c:pt idx="2">
                  <c:v>2.1165E-2</c:v>
                </c:pt>
                <c:pt idx="3">
                  <c:v>2.1274999999999999E-2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C8-4173-AD7D-BA70E7B60A3F}"/>
            </c:ext>
          </c:extLst>
        </c:ser>
        <c:ser>
          <c:idx val="4"/>
          <c:order val="4"/>
          <c:tx>
            <c:strRef>
              <c:f>'報告數據 (response time+kick page )'!$A$9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)'!$B$4:$E$4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)'!$B$9:$E$9</c:f>
              <c:numCache>
                <c:formatCode>General</c:formatCode>
                <c:ptCount val="4"/>
                <c:pt idx="0">
                  <c:v>2.0971E-2</c:v>
                </c:pt>
                <c:pt idx="1">
                  <c:v>2.1099E-2</c:v>
                </c:pt>
                <c:pt idx="2">
                  <c:v>2.1232999999999998E-2</c:v>
                </c:pt>
                <c:pt idx="3">
                  <c:v>2.1221E-2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C8-4173-AD7D-BA70E7B60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410767"/>
        <c:axId val="232693951"/>
      </c:barChart>
      <c:catAx>
        <c:axId val="232410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layout>
            <c:manualLayout>
              <c:xMode val="edge"/>
              <c:yMode val="edge"/>
              <c:x val="0.38943315972013426"/>
              <c:y val="0.888478296359447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693951"/>
        <c:crosses val="autoZero"/>
        <c:auto val="1"/>
        <c:lblAlgn val="ctr"/>
        <c:lblOffset val="100"/>
        <c:noMultiLvlLbl val="0"/>
      </c:catAx>
      <c:valAx>
        <c:axId val="2326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Response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410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IOzone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)'!$L$3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)'!$M$2:$P$2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)'!$M$3:$P$3</c:f>
              <c:numCache>
                <c:formatCode>General</c:formatCode>
                <c:ptCount val="4"/>
                <c:pt idx="0">
                  <c:v>803672</c:v>
                </c:pt>
                <c:pt idx="1">
                  <c:v>773864</c:v>
                </c:pt>
                <c:pt idx="2">
                  <c:v>761432</c:v>
                </c:pt>
                <c:pt idx="3">
                  <c:v>753928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9E-408C-91E1-B7F2E5243931}"/>
            </c:ext>
          </c:extLst>
        </c:ser>
        <c:ser>
          <c:idx val="1"/>
          <c:order val="1"/>
          <c:tx>
            <c:strRef>
              <c:f>'報告數據 (response time+kick page )'!$L$4</c:f>
              <c:strCache>
                <c:ptCount val="1"/>
                <c:pt idx="0">
                  <c:v>EXLRU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)'!$M$2:$P$2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)'!$M$4:$P$4</c:f>
              <c:numCache>
                <c:formatCode>General</c:formatCode>
                <c:ptCount val="4"/>
                <c:pt idx="0">
                  <c:v>852213</c:v>
                </c:pt>
                <c:pt idx="1">
                  <c:v>837720</c:v>
                </c:pt>
                <c:pt idx="2">
                  <c:v>825630</c:v>
                </c:pt>
                <c:pt idx="3">
                  <c:v>815818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FD-47CB-8272-E338CC1E1600}"/>
            </c:ext>
          </c:extLst>
        </c:ser>
        <c:ser>
          <c:idx val="2"/>
          <c:order val="2"/>
          <c:tx>
            <c:strRef>
              <c:f>'報告數據 (response time+kick page )'!$L$5</c:f>
              <c:strCache>
                <c:ptCount val="1"/>
                <c:pt idx="0">
                  <c:v>FAB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)'!$M$2:$P$2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)'!$M$5:$P$5</c:f>
              <c:numCache>
                <c:formatCode>General</c:formatCode>
                <c:ptCount val="4"/>
                <c:pt idx="0">
                  <c:v>843986</c:v>
                </c:pt>
                <c:pt idx="1">
                  <c:v>830462</c:v>
                </c:pt>
                <c:pt idx="2">
                  <c:v>814985</c:v>
                </c:pt>
                <c:pt idx="3">
                  <c:v>806907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FD-47CB-8272-E338CC1E1600}"/>
            </c:ext>
          </c:extLst>
        </c:ser>
        <c:ser>
          <c:idx val="3"/>
          <c:order val="3"/>
          <c:tx>
            <c:strRef>
              <c:f>'報告數據 (response time+kick page )'!$L$6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)'!$M$2:$P$2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)'!$M$6:$P$6</c:f>
              <c:numCache>
                <c:formatCode>General</c:formatCode>
                <c:ptCount val="4"/>
                <c:pt idx="0">
                  <c:v>805520</c:v>
                </c:pt>
                <c:pt idx="1">
                  <c:v>773560</c:v>
                </c:pt>
                <c:pt idx="2">
                  <c:v>754296</c:v>
                </c:pt>
                <c:pt idx="3">
                  <c:v>742560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FD-47CB-8272-E338CC1E1600}"/>
            </c:ext>
          </c:extLst>
        </c:ser>
        <c:ser>
          <c:idx val="4"/>
          <c:order val="4"/>
          <c:tx>
            <c:strRef>
              <c:f>'報告數據 (response time+kick page )'!$L$7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)'!$M$2:$P$2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)'!$M$7:$P$7</c:f>
              <c:numCache>
                <c:formatCode>General</c:formatCode>
                <c:ptCount val="4"/>
                <c:pt idx="0">
                  <c:v>806676</c:v>
                </c:pt>
                <c:pt idx="1">
                  <c:v>769860</c:v>
                </c:pt>
                <c:pt idx="2">
                  <c:v>758882</c:v>
                </c:pt>
                <c:pt idx="3">
                  <c:v>753980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FD-47CB-8272-E338CC1E1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9470224"/>
        <c:axId val="2031137424"/>
      </c:barChart>
      <c:catAx>
        <c:axId val="2039470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1137424"/>
        <c:crosses val="autoZero"/>
        <c:auto val="1"/>
        <c:lblAlgn val="ctr"/>
        <c:lblOffset val="100"/>
        <c:noMultiLvlLbl val="0"/>
      </c:catAx>
      <c:valAx>
        <c:axId val="203113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Kick page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947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Postmark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)'!$L$29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)'!$M$28:$P$28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)'!$M$29:$P$29</c:f>
              <c:numCache>
                <c:formatCode>General</c:formatCode>
                <c:ptCount val="4"/>
                <c:pt idx="0">
                  <c:v>169384</c:v>
                </c:pt>
                <c:pt idx="1">
                  <c:v>149040</c:v>
                </c:pt>
                <c:pt idx="2">
                  <c:v>127576</c:v>
                </c:pt>
                <c:pt idx="3">
                  <c:v>106592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F3-41AE-97E5-FF7ED895DCA6}"/>
            </c:ext>
          </c:extLst>
        </c:ser>
        <c:ser>
          <c:idx val="1"/>
          <c:order val="1"/>
          <c:tx>
            <c:strRef>
              <c:f>'報告數據 (response time+kick page )'!$L$30</c:f>
              <c:strCache>
                <c:ptCount val="1"/>
                <c:pt idx="0">
                  <c:v>EXLRU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)'!$M$28:$P$28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)'!$M$30:$P$30</c:f>
              <c:numCache>
                <c:formatCode>General</c:formatCode>
                <c:ptCount val="4"/>
                <c:pt idx="0">
                  <c:v>174196</c:v>
                </c:pt>
                <c:pt idx="1">
                  <c:v>161817</c:v>
                </c:pt>
                <c:pt idx="2">
                  <c:v>148508</c:v>
                </c:pt>
                <c:pt idx="3">
                  <c:v>133917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F3-41AE-97E5-FF7ED895DCA6}"/>
            </c:ext>
          </c:extLst>
        </c:ser>
        <c:ser>
          <c:idx val="2"/>
          <c:order val="2"/>
          <c:tx>
            <c:strRef>
              <c:f>'報告數據 (response time+kick page )'!$L$31</c:f>
              <c:strCache>
                <c:ptCount val="1"/>
                <c:pt idx="0">
                  <c:v>FAB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)'!$M$28:$P$28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)'!$M$31:$P$31</c:f>
              <c:numCache>
                <c:formatCode>General</c:formatCode>
                <c:ptCount val="4"/>
                <c:pt idx="0">
                  <c:v>177183</c:v>
                </c:pt>
                <c:pt idx="1">
                  <c:v>167657</c:v>
                </c:pt>
                <c:pt idx="2">
                  <c:v>154590</c:v>
                </c:pt>
                <c:pt idx="3">
                  <c:v>138241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F3-41AE-97E5-FF7ED895DCA6}"/>
            </c:ext>
          </c:extLst>
        </c:ser>
        <c:ser>
          <c:idx val="3"/>
          <c:order val="3"/>
          <c:tx>
            <c:strRef>
              <c:f>'報告數據 (response time+kick page )'!$L$32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)'!$M$28:$P$28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)'!$M$32:$P$32</c:f>
              <c:numCache>
                <c:formatCode>General</c:formatCode>
                <c:ptCount val="4"/>
                <c:pt idx="0">
                  <c:v>149624</c:v>
                </c:pt>
                <c:pt idx="1">
                  <c:v>145624</c:v>
                </c:pt>
                <c:pt idx="2">
                  <c:v>141624</c:v>
                </c:pt>
                <c:pt idx="3">
                  <c:v>105120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5F-4B97-A4A6-7B5703B36589}"/>
            </c:ext>
          </c:extLst>
        </c:ser>
        <c:ser>
          <c:idx val="4"/>
          <c:order val="4"/>
          <c:tx>
            <c:strRef>
              <c:f>'報告數據 (response time+kick page )'!$L$33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)'!$M$28:$P$28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)'!$M$33:$P$33</c:f>
              <c:numCache>
                <c:formatCode>General</c:formatCode>
                <c:ptCount val="4"/>
                <c:pt idx="0">
                  <c:v>165609</c:v>
                </c:pt>
                <c:pt idx="1">
                  <c:v>145340</c:v>
                </c:pt>
                <c:pt idx="2">
                  <c:v>123837</c:v>
                </c:pt>
                <c:pt idx="3">
                  <c:v>103409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5F-4B97-A4A6-7B5703B36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5283552"/>
        <c:axId val="1671519152"/>
      </c:barChart>
      <c:catAx>
        <c:axId val="1945283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71519152"/>
        <c:crosses val="autoZero"/>
        <c:auto val="1"/>
        <c:lblAlgn val="ctr"/>
        <c:lblOffset val="100"/>
        <c:noMultiLvlLbl val="0"/>
      </c:catAx>
      <c:valAx>
        <c:axId val="167151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kick page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4528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403490491442957"/>
          <c:y val="0.21561785951238885"/>
          <c:w val="0.2600085561918371"/>
          <c:h val="0.630691828415445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UG-fileserver</a:t>
            </a:r>
          </a:p>
        </c:rich>
      </c:tx>
      <c:layout>
        <c:manualLayout>
          <c:xMode val="edge"/>
          <c:yMode val="edge"/>
          <c:x val="0.38585263047889434"/>
          <c:y val="9.195335720259063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9583959101631712"/>
          <c:y val="0.11149096160813281"/>
          <c:w val="0.51733668737284588"/>
          <c:h val="0.53057773585590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)'!$A$55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)'!$B$54:$E$54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)'!$B$55:$E$55</c:f>
              <c:numCache>
                <c:formatCode>General</c:formatCode>
                <c:ptCount val="4"/>
                <c:pt idx="0">
                  <c:v>8.6660000000000001E-3</c:v>
                </c:pt>
                <c:pt idx="1">
                  <c:v>8.7209999999999996E-3</c:v>
                </c:pt>
                <c:pt idx="2">
                  <c:v>8.7899999999999992E-3</c:v>
                </c:pt>
                <c:pt idx="3">
                  <c:v>8.8640000000000004E-3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57-4E67-ADED-DFB8DE60B39F}"/>
            </c:ext>
          </c:extLst>
        </c:ser>
        <c:ser>
          <c:idx val="1"/>
          <c:order val="1"/>
          <c:tx>
            <c:strRef>
              <c:f>'報告數據 (response time+kick page )'!$A$56</c:f>
              <c:strCache>
                <c:ptCount val="1"/>
                <c:pt idx="0">
                  <c:v>EXLRU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)'!$B$54:$E$54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)'!$B$56:$E$56</c:f>
              <c:numCache>
                <c:formatCode>General</c:formatCode>
                <c:ptCount val="4"/>
                <c:pt idx="0">
                  <c:v>8.3599999999999994E-3</c:v>
                </c:pt>
                <c:pt idx="1">
                  <c:v>8.3730000000000002E-3</c:v>
                </c:pt>
                <c:pt idx="2">
                  <c:v>8.4080000000000005E-3</c:v>
                </c:pt>
                <c:pt idx="3">
                  <c:v>8.4290000000000007E-3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57-4E67-ADED-DFB8DE60B39F}"/>
            </c:ext>
          </c:extLst>
        </c:ser>
        <c:ser>
          <c:idx val="2"/>
          <c:order val="2"/>
          <c:tx>
            <c:strRef>
              <c:f>'報告數據 (response time+kick page )'!$A$57</c:f>
              <c:strCache>
                <c:ptCount val="1"/>
                <c:pt idx="0">
                  <c:v>FAB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)'!$B$54:$E$54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)'!$B$57:$E$57</c:f>
              <c:numCache>
                <c:formatCode>General</c:formatCode>
                <c:ptCount val="4"/>
                <c:pt idx="0">
                  <c:v>9.7249999999999993E-3</c:v>
                </c:pt>
                <c:pt idx="1">
                  <c:v>8.5470000000000008E-3</c:v>
                </c:pt>
                <c:pt idx="2">
                  <c:v>9.6249999999999999E-3</c:v>
                </c:pt>
                <c:pt idx="3">
                  <c:v>9.6299999999999997E-3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57-4E67-ADED-DFB8DE60B39F}"/>
            </c:ext>
          </c:extLst>
        </c:ser>
        <c:ser>
          <c:idx val="3"/>
          <c:order val="3"/>
          <c:tx>
            <c:strRef>
              <c:f>'報告數據 (response time+kick page )'!$A$58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)'!$B$54:$E$54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)'!$B$58:$E$58</c:f>
              <c:numCache>
                <c:formatCode>General</c:formatCode>
                <c:ptCount val="4"/>
                <c:pt idx="0">
                  <c:v>7.5510000000000004E-3</c:v>
                </c:pt>
                <c:pt idx="1">
                  <c:v>7.5729999999999999E-3</c:v>
                </c:pt>
                <c:pt idx="2">
                  <c:v>7.5519999999999997E-3</c:v>
                </c:pt>
                <c:pt idx="3">
                  <c:v>7.5449999999999996E-3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F6-4EE4-96AB-67A6AB156B58}"/>
            </c:ext>
          </c:extLst>
        </c:ser>
        <c:ser>
          <c:idx val="4"/>
          <c:order val="4"/>
          <c:tx>
            <c:strRef>
              <c:f>'報告數據 (response time+kick page )'!$A$59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)'!$B$54:$E$54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)'!$B$59:$E$59</c:f>
              <c:numCache>
                <c:formatCode>General</c:formatCode>
                <c:ptCount val="4"/>
                <c:pt idx="0">
                  <c:v>7.8410000000000007E-3</c:v>
                </c:pt>
                <c:pt idx="1">
                  <c:v>7.8659999999999997E-3</c:v>
                </c:pt>
                <c:pt idx="2">
                  <c:v>7.8180000000000003E-3</c:v>
                </c:pt>
                <c:pt idx="3">
                  <c:v>7.8980000000000005E-3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F6-4EE4-96AB-67A6AB156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Response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88970840716371"/>
          <c:y val="8.7522634342961175E-2"/>
          <c:w val="0.23096253797857091"/>
          <c:h val="0.607297809570609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UG-fileserver</a:t>
            </a:r>
          </a:p>
        </c:rich>
      </c:tx>
      <c:layout>
        <c:manualLayout>
          <c:xMode val="edge"/>
          <c:yMode val="edge"/>
          <c:x val="0.38585263047889434"/>
          <c:y val="9.195335720259063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0056416961556695"/>
          <c:y val="0.11149087278184333"/>
          <c:w val="0.51733668737284588"/>
          <c:h val="0.53057773585590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'報告數據 (response time+kick page )'!$M$56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)'!$N$55:$Q$55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)'!$N$56:$Q$56</c:f>
              <c:numCache>
                <c:formatCode>General</c:formatCode>
                <c:ptCount val="4"/>
                <c:pt idx="0">
                  <c:v>149624</c:v>
                </c:pt>
                <c:pt idx="1">
                  <c:v>145624</c:v>
                </c:pt>
                <c:pt idx="2">
                  <c:v>141624</c:v>
                </c:pt>
                <c:pt idx="3">
                  <c:v>137624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EC-4638-91F1-B9573BF8548D}"/>
            </c:ext>
          </c:extLst>
        </c:ser>
        <c:ser>
          <c:idx val="1"/>
          <c:order val="1"/>
          <c:tx>
            <c:strRef>
              <c:f>'報告數據 (response time+kick page )'!$M$57</c:f>
              <c:strCache>
                <c:ptCount val="1"/>
                <c:pt idx="0">
                  <c:v>EXLRU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)'!$N$55:$Q$55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)'!$N$57:$Q$57</c:f>
              <c:numCache>
                <c:formatCode>General</c:formatCode>
                <c:ptCount val="4"/>
                <c:pt idx="0">
                  <c:v>149672</c:v>
                </c:pt>
                <c:pt idx="1">
                  <c:v>145622</c:v>
                </c:pt>
                <c:pt idx="2">
                  <c:v>141626</c:v>
                </c:pt>
                <c:pt idx="3">
                  <c:v>137619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EC-4638-91F1-B9573BF8548D}"/>
            </c:ext>
          </c:extLst>
        </c:ser>
        <c:ser>
          <c:idx val="2"/>
          <c:order val="2"/>
          <c:tx>
            <c:strRef>
              <c:f>'報告數據 (response time+kick page )'!$M$58</c:f>
              <c:strCache>
                <c:ptCount val="1"/>
                <c:pt idx="0">
                  <c:v>FAB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)'!$N$55:$Q$55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)'!$N$58:$Q$58</c:f>
              <c:numCache>
                <c:formatCode>General</c:formatCode>
                <c:ptCount val="4"/>
                <c:pt idx="0">
                  <c:v>149623</c:v>
                </c:pt>
                <c:pt idx="1">
                  <c:v>145600</c:v>
                </c:pt>
                <c:pt idx="2">
                  <c:v>141598</c:v>
                </c:pt>
                <c:pt idx="3">
                  <c:v>137615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EC-4638-91F1-B9573BF8548D}"/>
            </c:ext>
          </c:extLst>
        </c:ser>
        <c:ser>
          <c:idx val="3"/>
          <c:order val="3"/>
          <c:tx>
            <c:strRef>
              <c:f>'報告數據 (response time+kick page )'!$M$59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)'!$N$55:$Q$55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)'!$N$59:$Q$59</c:f>
              <c:numCache>
                <c:formatCode>General</c:formatCode>
                <c:ptCount val="4"/>
                <c:pt idx="0">
                  <c:v>149624</c:v>
                </c:pt>
                <c:pt idx="1">
                  <c:v>145624</c:v>
                </c:pt>
                <c:pt idx="2">
                  <c:v>141624</c:v>
                </c:pt>
                <c:pt idx="3">
                  <c:v>137624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12-412E-BE43-B6CF2960624E}"/>
            </c:ext>
          </c:extLst>
        </c:ser>
        <c:ser>
          <c:idx val="4"/>
          <c:order val="4"/>
          <c:tx>
            <c:strRef>
              <c:f>'報告數據 (response time+kick page )'!$M$60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'報告數據 (response time+kick page )'!$N$55:$Q$55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 (response time+kick page )'!$N$60:$Q$60</c:f>
              <c:numCache>
                <c:formatCode>General</c:formatCode>
                <c:ptCount val="4"/>
                <c:pt idx="0">
                  <c:v>149671</c:v>
                </c:pt>
                <c:pt idx="1">
                  <c:v>145626</c:v>
                </c:pt>
                <c:pt idx="2">
                  <c:v>141652</c:v>
                </c:pt>
                <c:pt idx="3">
                  <c:v>137648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12-412E-BE43-B6CF29606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Kick page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88971777157141"/>
          <c:y val="0.12733713794084225"/>
          <c:w val="0.22814714096722036"/>
          <c:h val="0.609015023624320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Postmark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'報告數據(hit ratio)'!$A$30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'報告數據(hit ratio)'!$B$29:$E$29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ratio)'!$B$30:$E$30</c:f>
              <c:numCache>
                <c:formatCode>General</c:formatCode>
                <c:ptCount val="4"/>
                <c:pt idx="0">
                  <c:v>6.2784000000000006E-2</c:v>
                </c:pt>
                <c:pt idx="1">
                  <c:v>0.15245400000000001</c:v>
                </c:pt>
                <c:pt idx="2">
                  <c:v>0.24518899999999999</c:v>
                </c:pt>
                <c:pt idx="3">
                  <c:v>0.33524799999999999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B1-814F-AEA6-56C75505FC5F}"/>
            </c:ext>
          </c:extLst>
        </c:ser>
        <c:ser>
          <c:idx val="1"/>
          <c:order val="1"/>
          <c:tx>
            <c:strRef>
              <c:f>'報告數據(hit ratio)'!$A$31</c:f>
              <c:strCache>
                <c:ptCount val="1"/>
                <c:pt idx="0">
                  <c:v>EXLRU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'報告數據(hit ratio)'!$B$29:$E$29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ratio)'!$B$31:$E$31</c:f>
              <c:numCache>
                <c:formatCode>General</c:formatCode>
                <c:ptCount val="4"/>
                <c:pt idx="0">
                  <c:v>3.9396E-2</c:v>
                </c:pt>
                <c:pt idx="1">
                  <c:v>8.4127999999999994E-2</c:v>
                </c:pt>
                <c:pt idx="2">
                  <c:v>0.13339200000000001</c:v>
                </c:pt>
                <c:pt idx="3">
                  <c:v>0.18959300000000001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B1-814F-AEA6-56C75505FC5F}"/>
            </c:ext>
          </c:extLst>
        </c:ser>
        <c:ser>
          <c:idx val="2"/>
          <c:order val="2"/>
          <c:tx>
            <c:strRef>
              <c:f>'報告數據(hit ratio)'!$A$32</c:f>
              <c:strCache>
                <c:ptCount val="1"/>
                <c:pt idx="0">
                  <c:v>FAB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'報告數據(hit ratio)'!$B$29:$E$29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ratio)'!$B$32:$E$32</c:f>
              <c:numCache>
                <c:formatCode>General</c:formatCode>
                <c:ptCount val="4"/>
                <c:pt idx="0">
                  <c:v>2.3338000000000001E-2</c:v>
                </c:pt>
                <c:pt idx="1">
                  <c:v>5.2769000000000003E-2</c:v>
                </c:pt>
                <c:pt idx="2">
                  <c:v>0.100823</c:v>
                </c:pt>
                <c:pt idx="3">
                  <c:v>0.16634499999999999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D9-4C67-8D8C-0F2CE5154750}"/>
            </c:ext>
          </c:extLst>
        </c:ser>
        <c:ser>
          <c:idx val="3"/>
          <c:order val="3"/>
          <c:tx>
            <c:strRef>
              <c:f>'報告數據(hit ratio)'!$A$33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'報告數據(hit ratio)'!$B$29:$E$29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ratio)'!$B$33:$E$33</c:f>
              <c:numCache>
                <c:formatCode>General</c:formatCode>
                <c:ptCount val="4"/>
                <c:pt idx="0">
                  <c:v>7.0222000000000007E-2</c:v>
                </c:pt>
                <c:pt idx="1">
                  <c:v>0.16286400000000001</c:v>
                </c:pt>
                <c:pt idx="2">
                  <c:v>0.252473</c:v>
                </c:pt>
                <c:pt idx="3">
                  <c:v>0.34336699999999998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39-4FC1-A363-8B762FD70414}"/>
            </c:ext>
          </c:extLst>
        </c:ser>
        <c:ser>
          <c:idx val="4"/>
          <c:order val="4"/>
          <c:tx>
            <c:strRef>
              <c:f>'報告數據(hit ratio)'!$A$34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'報告數據(hit ratio)'!$B$29:$E$29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ratio)'!$B$34:$E$34</c:f>
              <c:numCache>
                <c:formatCode>General</c:formatCode>
                <c:ptCount val="4"/>
                <c:pt idx="0">
                  <c:v>8.5902000000000006E-2</c:v>
                </c:pt>
                <c:pt idx="1">
                  <c:v>0.173397</c:v>
                </c:pt>
                <c:pt idx="2">
                  <c:v>0.26634200000000002</c:v>
                </c:pt>
                <c:pt idx="3">
                  <c:v>0.352991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39-4FC1-A363-8B762FD70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8563664"/>
        <c:axId val="678477632"/>
      </c:barChart>
      <c:catAx>
        <c:axId val="67856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477632"/>
        <c:crosses val="autoZero"/>
        <c:auto val="1"/>
        <c:lblAlgn val="ctr"/>
        <c:lblOffset val="100"/>
        <c:noMultiLvlLbl val="0"/>
      </c:catAx>
      <c:valAx>
        <c:axId val="6784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en-US" altLang="zh-TW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iozone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'報告數據(hit ratio)'!$A$5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'報告數據(hit ratio)'!$B$4:$E$4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ratio)'!$B$5:$E$5</c:f>
              <c:numCache>
                <c:formatCode>General</c:formatCode>
                <c:ptCount val="4"/>
                <c:pt idx="0">
                  <c:v>7.5134999999999993E-2</c:v>
                </c:pt>
                <c:pt idx="1">
                  <c:v>0.106789</c:v>
                </c:pt>
                <c:pt idx="2">
                  <c:v>0.118788</c:v>
                </c:pt>
                <c:pt idx="3">
                  <c:v>0.125308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3-2A4D-92E0-A91639988980}"/>
            </c:ext>
          </c:extLst>
        </c:ser>
        <c:ser>
          <c:idx val="1"/>
          <c:order val="1"/>
          <c:tx>
            <c:strRef>
              <c:f>'報告數據(hit ratio)'!$A$6</c:f>
              <c:strCache>
                <c:ptCount val="1"/>
                <c:pt idx="0">
                  <c:v>EXLRU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'報告數據(hit ratio)'!$B$4:$E$4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ratio)'!$B$6:$E$6</c:f>
              <c:numCache>
                <c:formatCode>General</c:formatCode>
                <c:ptCount val="4"/>
                <c:pt idx="0">
                  <c:v>2.7829E-2</c:v>
                </c:pt>
                <c:pt idx="1">
                  <c:v>4.1340000000000002E-2</c:v>
                </c:pt>
                <c:pt idx="2">
                  <c:v>5.3268000000000003E-2</c:v>
                </c:pt>
                <c:pt idx="3">
                  <c:v>6.0908999999999998E-2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3-2A4D-92E0-A91639988980}"/>
            </c:ext>
          </c:extLst>
        </c:ser>
        <c:ser>
          <c:idx val="2"/>
          <c:order val="2"/>
          <c:tx>
            <c:strRef>
              <c:f>'報告數據(hit ratio)'!$A$7</c:f>
              <c:strCache>
                <c:ptCount val="1"/>
                <c:pt idx="0">
                  <c:v>FAB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'報告數據(hit ratio)'!$B$4:$E$4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ratio)'!$B$7:$E$7</c:f>
              <c:numCache>
                <c:formatCode>General</c:formatCode>
                <c:ptCount val="4"/>
                <c:pt idx="0">
                  <c:v>2.9106E-2</c:v>
                </c:pt>
                <c:pt idx="1">
                  <c:v>3.6462000000000001E-2</c:v>
                </c:pt>
                <c:pt idx="2">
                  <c:v>4.6760999999999997E-2</c:v>
                </c:pt>
                <c:pt idx="3">
                  <c:v>5.1561999999999997E-2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3-2A4D-92E0-A91639988980}"/>
            </c:ext>
          </c:extLst>
        </c:ser>
        <c:ser>
          <c:idx val="3"/>
          <c:order val="3"/>
          <c:tx>
            <c:strRef>
              <c:f>'報告數據(hit ratio)'!$A$8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'報告數據(hit ratio)'!$B$4:$E$4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ratio)'!$B$8:$E$8</c:f>
              <c:numCache>
                <c:formatCode>General</c:formatCode>
                <c:ptCount val="4"/>
                <c:pt idx="0">
                  <c:v>8.0553E-2</c:v>
                </c:pt>
                <c:pt idx="1">
                  <c:v>0.120604</c:v>
                </c:pt>
                <c:pt idx="2">
                  <c:v>0.13800999999999999</c:v>
                </c:pt>
                <c:pt idx="3">
                  <c:v>0.153168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65-437B-9790-2870D5F41BC4}"/>
            </c:ext>
          </c:extLst>
        </c:ser>
        <c:ser>
          <c:idx val="4"/>
          <c:order val="4"/>
          <c:tx>
            <c:strRef>
              <c:f>'報告數據(hit ratio)'!$A$9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'報告數據(hit ratio)'!$B$4:$E$4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ratio)'!$B$9:$E$9</c:f>
              <c:numCache>
                <c:formatCode>General</c:formatCode>
                <c:ptCount val="4"/>
                <c:pt idx="0">
                  <c:v>7.4286000000000005E-2</c:v>
                </c:pt>
                <c:pt idx="1">
                  <c:v>0.11428199999999999</c:v>
                </c:pt>
                <c:pt idx="2">
                  <c:v>0.12917000000000001</c:v>
                </c:pt>
                <c:pt idx="3">
                  <c:v>0.137854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65-437B-9790-2870D5F41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410767"/>
        <c:axId val="232693951"/>
      </c:barChart>
      <c:catAx>
        <c:axId val="232410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layout>
            <c:manualLayout>
              <c:xMode val="edge"/>
              <c:yMode val="edge"/>
              <c:x val="0.38943315972013426"/>
              <c:y val="0.888478296359447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693951"/>
        <c:crosses val="autoZero"/>
        <c:auto val="1"/>
        <c:lblAlgn val="ctr"/>
        <c:lblOffset val="100"/>
        <c:noMultiLvlLbl val="0"/>
      </c:catAx>
      <c:valAx>
        <c:axId val="2326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zh-TW" alt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410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iozone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'報告數據(hit ratio)'!$L$3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'報告數據(hit ratio)'!$M$2:$P$2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ratio)'!$M$3:$P$3</c:f>
              <c:numCache>
                <c:formatCode>General</c:formatCode>
                <c:ptCount val="4"/>
                <c:pt idx="0">
                  <c:v>8.4656999999999996E-2</c:v>
                </c:pt>
                <c:pt idx="1">
                  <c:v>0.11879000000000001</c:v>
                </c:pt>
                <c:pt idx="2">
                  <c:v>0.130853</c:v>
                </c:pt>
                <c:pt idx="3">
                  <c:v>0.13674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97-49C3-932C-176EBF37D3B1}"/>
            </c:ext>
          </c:extLst>
        </c:ser>
        <c:ser>
          <c:idx val="1"/>
          <c:order val="1"/>
          <c:tx>
            <c:strRef>
              <c:f>'報告數據(hit ratio)'!$L$4</c:f>
              <c:strCache>
                <c:ptCount val="1"/>
                <c:pt idx="0">
                  <c:v>EXLRU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'報告數據(hit ratio)'!$M$2:$P$2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ratio)'!$M$4:$P$4</c:f>
              <c:numCache>
                <c:formatCode>General</c:formatCode>
                <c:ptCount val="4"/>
                <c:pt idx="0">
                  <c:v>2.7484999999999999E-2</c:v>
                </c:pt>
                <c:pt idx="1">
                  <c:v>4.1869999999999997E-2</c:v>
                </c:pt>
                <c:pt idx="2">
                  <c:v>5.3863000000000001E-2</c:v>
                </c:pt>
                <c:pt idx="3">
                  <c:v>6.1886999999999998E-2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97-49C3-932C-176EBF37D3B1}"/>
            </c:ext>
          </c:extLst>
        </c:ser>
        <c:ser>
          <c:idx val="2"/>
          <c:order val="2"/>
          <c:tx>
            <c:strRef>
              <c:f>'報告數據(hit ratio)'!$L$5</c:f>
              <c:strCache>
                <c:ptCount val="1"/>
                <c:pt idx="0">
                  <c:v>FAB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'報告數據(hit ratio)'!$M$2:$P$2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ratio)'!$M$5:$P$5</c:f>
              <c:numCache>
                <c:formatCode>General</c:formatCode>
                <c:ptCount val="4"/>
                <c:pt idx="0">
                  <c:v>3.3027000000000001E-2</c:v>
                </c:pt>
                <c:pt idx="1">
                  <c:v>4.3102000000000001E-2</c:v>
                </c:pt>
                <c:pt idx="2">
                  <c:v>5.6127999999999997E-2</c:v>
                </c:pt>
                <c:pt idx="3">
                  <c:v>6.1928999999999998E-2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97-49C3-932C-176EBF37D3B1}"/>
            </c:ext>
          </c:extLst>
        </c:ser>
        <c:ser>
          <c:idx val="3"/>
          <c:order val="3"/>
          <c:tx>
            <c:strRef>
              <c:f>'報告數據(hit ratio)'!$L$6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'報告數據(hit ratio)'!$M$2:$P$2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ratio)'!$M$6:$P$6</c:f>
              <c:numCache>
                <c:formatCode>General</c:formatCode>
                <c:ptCount val="4"/>
                <c:pt idx="0">
                  <c:v>8.6792999999999995E-2</c:v>
                </c:pt>
                <c:pt idx="1">
                  <c:v>0.127021</c:v>
                </c:pt>
                <c:pt idx="2">
                  <c:v>0.14624200000000001</c:v>
                </c:pt>
                <c:pt idx="3">
                  <c:v>0.15956999999999999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26-442D-9D43-1772E2DDCF79}"/>
            </c:ext>
          </c:extLst>
        </c:ser>
        <c:ser>
          <c:idx val="4"/>
          <c:order val="4"/>
          <c:tx>
            <c:strRef>
              <c:f>'報告數據(hit ratio)'!$L$7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'報告數據(hit ratio)'!$M$2:$P$2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ratio)'!$M$7:$P$7</c:f>
              <c:numCache>
                <c:formatCode>General</c:formatCode>
                <c:ptCount val="4"/>
                <c:pt idx="0">
                  <c:v>8.2376000000000005E-2</c:v>
                </c:pt>
                <c:pt idx="1">
                  <c:v>0.12557399999999999</c:v>
                </c:pt>
                <c:pt idx="2">
                  <c:v>0.13839099999999999</c:v>
                </c:pt>
                <c:pt idx="3">
                  <c:v>0.14394100000000001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26-442D-9D43-1772E2DDC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9470224"/>
        <c:axId val="2031137424"/>
      </c:barChart>
      <c:catAx>
        <c:axId val="2039470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1137424"/>
        <c:crosses val="autoZero"/>
        <c:auto val="1"/>
        <c:lblAlgn val="ctr"/>
        <c:lblOffset val="100"/>
        <c:noMultiLvlLbl val="0"/>
      </c:catAx>
      <c:valAx>
        <c:axId val="203113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947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181544938435505"/>
          <c:y val="0.18304860213541074"/>
          <c:w val="0.25267794239925895"/>
          <c:h val="0.630692059472624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500"/>
              <a:t>Postmark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'報告數據(hit ratio)'!$L$28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'報告數據(hit ratio)'!$M$27:$P$27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ratio)'!$M$28:$P$28</c:f>
              <c:numCache>
                <c:formatCode>General</c:formatCode>
                <c:ptCount val="4"/>
                <c:pt idx="0">
                  <c:v>6.3393000000000005E-2</c:v>
                </c:pt>
                <c:pt idx="1">
                  <c:v>0.15429899999999999</c:v>
                </c:pt>
                <c:pt idx="2">
                  <c:v>0.24846399999999999</c:v>
                </c:pt>
                <c:pt idx="3">
                  <c:v>0.33998099999999998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84-4056-B103-0DFF9D453022}"/>
            </c:ext>
          </c:extLst>
        </c:ser>
        <c:ser>
          <c:idx val="1"/>
          <c:order val="1"/>
          <c:tx>
            <c:strRef>
              <c:f>'報告數據(hit ratio)'!$L$29</c:f>
              <c:strCache>
                <c:ptCount val="1"/>
                <c:pt idx="0">
                  <c:v>EXLRU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'報告數據(hit ratio)'!$M$27:$P$27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ratio)'!$M$29:$P$29</c:f>
              <c:numCache>
                <c:formatCode>General</c:formatCode>
                <c:ptCount val="4"/>
                <c:pt idx="0">
                  <c:v>3.9845999999999999E-2</c:v>
                </c:pt>
                <c:pt idx="1">
                  <c:v>8.5179000000000005E-2</c:v>
                </c:pt>
                <c:pt idx="2">
                  <c:v>0.13530500000000001</c:v>
                </c:pt>
                <c:pt idx="3">
                  <c:v>0.192411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84-4056-B103-0DFF9D453022}"/>
            </c:ext>
          </c:extLst>
        </c:ser>
        <c:ser>
          <c:idx val="2"/>
          <c:order val="2"/>
          <c:tx>
            <c:strRef>
              <c:f>'報告數據(hit ratio)'!$L$30</c:f>
              <c:strCache>
                <c:ptCount val="1"/>
                <c:pt idx="0">
                  <c:v>FAB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'報告數據(hit ratio)'!$M$27:$P$27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ratio)'!$M$30:$P$30</c:f>
              <c:numCache>
                <c:formatCode>General</c:formatCode>
                <c:ptCount val="4"/>
                <c:pt idx="0">
                  <c:v>2.3647000000000001E-2</c:v>
                </c:pt>
                <c:pt idx="1">
                  <c:v>5.3497000000000003E-2</c:v>
                </c:pt>
                <c:pt idx="2">
                  <c:v>0.10237599999999999</c:v>
                </c:pt>
                <c:pt idx="3">
                  <c:v>0.16897499999999999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84-4056-B103-0DFF9D453022}"/>
            </c:ext>
          </c:extLst>
        </c:ser>
        <c:ser>
          <c:idx val="3"/>
          <c:order val="3"/>
          <c:tx>
            <c:strRef>
              <c:f>'報告數據(hit ratio)'!$L$31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'報告數據(hit ratio)'!$M$27:$P$27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ratio)'!$M$31:$P$31</c:f>
              <c:numCache>
                <c:formatCode>General</c:formatCode>
                <c:ptCount val="4"/>
                <c:pt idx="0">
                  <c:v>7.0609000000000005E-2</c:v>
                </c:pt>
                <c:pt idx="1">
                  <c:v>0.16352900000000001</c:v>
                </c:pt>
                <c:pt idx="2">
                  <c:v>0.25895099999999999</c:v>
                </c:pt>
                <c:pt idx="3">
                  <c:v>0.34925800000000001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80-4536-8837-CF23F5D104F7}"/>
            </c:ext>
          </c:extLst>
        </c:ser>
        <c:ser>
          <c:idx val="4"/>
          <c:order val="4"/>
          <c:tx>
            <c:strRef>
              <c:f>'報告數據(hit ratio)'!$L$32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'報告數據(hit ratio)'!$M$27:$P$27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ratio)'!$M$32:$P$32</c:f>
              <c:numCache>
                <c:formatCode>General</c:formatCode>
                <c:ptCount val="4"/>
                <c:pt idx="0">
                  <c:v>8.6606000000000002E-2</c:v>
                </c:pt>
                <c:pt idx="1">
                  <c:v>0.174847</c:v>
                </c:pt>
                <c:pt idx="2">
                  <c:v>0.26918599999999998</c:v>
                </c:pt>
                <c:pt idx="3">
                  <c:v>0.35749300000000001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80-4536-8837-CF23F5D10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5283552"/>
        <c:axId val="1671519152"/>
      </c:barChart>
      <c:catAx>
        <c:axId val="1945283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71519152"/>
        <c:crosses val="autoZero"/>
        <c:auto val="1"/>
        <c:lblAlgn val="ctr"/>
        <c:lblOffset val="100"/>
        <c:noMultiLvlLbl val="0"/>
      </c:catAx>
      <c:valAx>
        <c:axId val="167151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4528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UG-fileserver</a:t>
            </a:r>
            <a:endParaRPr lang="zh-TW" altLang="zh-TW">
              <a:effectLst/>
            </a:endParaRPr>
          </a:p>
        </c:rich>
      </c:tx>
      <c:layout>
        <c:manualLayout>
          <c:xMode val="edge"/>
          <c:yMode val="edge"/>
          <c:x val="0.38585263047889434"/>
          <c:y val="9.195335720259063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0056416961556695"/>
          <c:y val="0.11149087278184333"/>
          <c:w val="0.51733668737284588"/>
          <c:h val="0.53057773585590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'報告數據(hit ratio)'!$A$54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'報告數據(hit ratio)'!$B$53:$E$53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ratio)'!$B$54:$E$54</c:f>
              <c:numCache>
                <c:formatCode>General</c:formatCode>
                <c:ptCount val="4"/>
                <c:pt idx="0">
                  <c:v>7.4939999999999998E-3</c:v>
                </c:pt>
                <c:pt idx="1">
                  <c:v>7.4970000000000002E-3</c:v>
                </c:pt>
                <c:pt idx="2">
                  <c:v>1.0827E-2</c:v>
                </c:pt>
                <c:pt idx="3">
                  <c:v>1.2175999999999999E-2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A-4F8F-BB6E-E5957C9A40EB}"/>
            </c:ext>
          </c:extLst>
        </c:ser>
        <c:ser>
          <c:idx val="1"/>
          <c:order val="1"/>
          <c:tx>
            <c:strRef>
              <c:f>'報告數據(hit ratio)'!$A$55</c:f>
              <c:strCache>
                <c:ptCount val="1"/>
                <c:pt idx="0">
                  <c:v>EXLRU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'報告數據(hit ratio)'!$B$53:$E$53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ratio)'!$B$55:$E$55</c:f>
              <c:numCache>
                <c:formatCode>General</c:formatCode>
                <c:ptCount val="4"/>
                <c:pt idx="0">
                  <c:v>2.7910000000000001E-3</c:v>
                </c:pt>
                <c:pt idx="1">
                  <c:v>3.6280000000000001E-3</c:v>
                </c:pt>
                <c:pt idx="2">
                  <c:v>5.973E-3</c:v>
                </c:pt>
                <c:pt idx="3">
                  <c:v>6.0099999999999997E-3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EA-4F8F-BB6E-E5957C9A40EB}"/>
            </c:ext>
          </c:extLst>
        </c:ser>
        <c:ser>
          <c:idx val="2"/>
          <c:order val="2"/>
          <c:tx>
            <c:strRef>
              <c:f>'報告數據(hit ratio)'!$A$56</c:f>
              <c:strCache>
                <c:ptCount val="1"/>
                <c:pt idx="0">
                  <c:v>FAB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'報告數據(hit ratio)'!$B$53:$E$53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ratio)'!$B$56:$E$56</c:f>
              <c:numCache>
                <c:formatCode>General</c:formatCode>
                <c:ptCount val="4"/>
                <c:pt idx="0">
                  <c:v>1.1869999999999999E-3</c:v>
                </c:pt>
                <c:pt idx="1">
                  <c:v>1.8680000000000001E-3</c:v>
                </c:pt>
                <c:pt idx="2">
                  <c:v>2.366E-3</c:v>
                </c:pt>
                <c:pt idx="3">
                  <c:v>2.5720000000000001E-3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EA-4F8F-BB6E-E5957C9A40EB}"/>
            </c:ext>
          </c:extLst>
        </c:ser>
        <c:ser>
          <c:idx val="3"/>
          <c:order val="3"/>
          <c:tx>
            <c:strRef>
              <c:f>'報告數據(hit ratio)'!$A$57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'報告數據(hit ratio)'!$B$53:$E$53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ratio)'!$B$57:$E$57</c:f>
              <c:numCache>
                <c:formatCode>General</c:formatCode>
                <c:ptCount val="4"/>
                <c:pt idx="0">
                  <c:v>4.7260000000000002E-3</c:v>
                </c:pt>
                <c:pt idx="1">
                  <c:v>6.5059999999999996E-3</c:v>
                </c:pt>
                <c:pt idx="2">
                  <c:v>9.9360000000000004E-3</c:v>
                </c:pt>
                <c:pt idx="3">
                  <c:v>1.4411E-2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CD-449E-A319-9BE8D6527246}"/>
            </c:ext>
          </c:extLst>
        </c:ser>
        <c:ser>
          <c:idx val="4"/>
          <c:order val="4"/>
          <c:tx>
            <c:strRef>
              <c:f>'報告數據(hit ratio)'!$A$58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'報告數據(hit ratio)'!$B$53:$E$53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ratio)'!$B$58:$E$58</c:f>
              <c:numCache>
                <c:formatCode>General</c:formatCode>
                <c:ptCount val="4"/>
                <c:pt idx="0">
                  <c:v>5.6950000000000004E-3</c:v>
                </c:pt>
                <c:pt idx="1">
                  <c:v>7.4489999999999999E-3</c:v>
                </c:pt>
                <c:pt idx="2">
                  <c:v>1.1526E-2</c:v>
                </c:pt>
                <c:pt idx="3">
                  <c:v>1.6664000000000002E-2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CD-449E-A319-9BE8D6527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120745523826438"/>
          <c:y val="0.15024441386355936"/>
          <c:w val="0.23071727477171558"/>
          <c:h val="0.607297809570609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UG-fileserver</a:t>
            </a:r>
            <a:endParaRPr lang="zh-TW" altLang="zh-TW">
              <a:effectLst/>
            </a:endParaRPr>
          </a:p>
        </c:rich>
      </c:tx>
      <c:layout>
        <c:manualLayout>
          <c:xMode val="edge"/>
          <c:yMode val="edge"/>
          <c:x val="0.38585263047889434"/>
          <c:y val="9.195335720259063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0056416961556695"/>
          <c:y val="0.11149087278184333"/>
          <c:w val="0.51733668737284588"/>
          <c:h val="0.53057773585590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'報告數據(hit ratio)'!$M$55</c:f>
              <c:strCache>
                <c:ptCount val="1"/>
                <c:pt idx="0">
                  <c:v>Host-aware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'報告數據(hit ratio)'!$N$54:$Q$54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ratio)'!$N$55:$Q$55</c:f>
              <c:numCache>
                <c:formatCode>General</c:formatCode>
                <c:ptCount val="4"/>
                <c:pt idx="0">
                  <c:v>4.0099999999999997E-3</c:v>
                </c:pt>
                <c:pt idx="1">
                  <c:v>4.0130000000000001E-3</c:v>
                </c:pt>
                <c:pt idx="2">
                  <c:v>5.7920000000000003E-3</c:v>
                </c:pt>
                <c:pt idx="3">
                  <c:v>6.5120000000000004E-3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FD-4ECE-B1EF-64569B3F6A30}"/>
            </c:ext>
          </c:extLst>
        </c:ser>
        <c:ser>
          <c:idx val="1"/>
          <c:order val="1"/>
          <c:tx>
            <c:strRef>
              <c:f>'報告數據(hit ratio)'!$M$56</c:f>
              <c:strCache>
                <c:ptCount val="1"/>
                <c:pt idx="0">
                  <c:v>EXLRU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'報告數據(hit ratio)'!$N$54:$Q$54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ratio)'!$N$56:$Q$56</c:f>
              <c:numCache>
                <c:formatCode>General</c:formatCode>
                <c:ptCount val="4"/>
                <c:pt idx="0">
                  <c:v>1.521E-3</c:v>
                </c:pt>
                <c:pt idx="1">
                  <c:v>1.9880000000000002E-3</c:v>
                </c:pt>
                <c:pt idx="2">
                  <c:v>3.2049999999999999E-3</c:v>
                </c:pt>
                <c:pt idx="3">
                  <c:v>3.264E-3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FD-4ECE-B1EF-64569B3F6A30}"/>
            </c:ext>
          </c:extLst>
        </c:ser>
        <c:ser>
          <c:idx val="2"/>
          <c:order val="2"/>
          <c:tx>
            <c:strRef>
              <c:f>'報告數據(hit ratio)'!$M$57</c:f>
              <c:strCache>
                <c:ptCount val="1"/>
                <c:pt idx="0">
                  <c:v>FAB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'報告數據(hit ratio)'!$N$54:$Q$54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ratio)'!$N$57:$Q$57</c:f>
              <c:numCache>
                <c:formatCode>General</c:formatCode>
                <c:ptCount val="4"/>
                <c:pt idx="0">
                  <c:v>6.7000000000000002E-4</c:v>
                </c:pt>
                <c:pt idx="1">
                  <c:v>1.1119999999999999E-3</c:v>
                </c:pt>
                <c:pt idx="2">
                  <c:v>1.3519999999999999E-3</c:v>
                </c:pt>
                <c:pt idx="3">
                  <c:v>1.456E-3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FD-4ECE-B1EF-64569B3F6A30}"/>
            </c:ext>
          </c:extLst>
        </c:ser>
        <c:ser>
          <c:idx val="3"/>
          <c:order val="3"/>
          <c:tx>
            <c:strRef>
              <c:f>'報告數據(hit ratio)'!$M$58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'報告數據(hit ratio)'!$N$54:$Q$54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ratio)'!$N$58:$Q$58</c:f>
              <c:numCache>
                <c:formatCode>General</c:formatCode>
                <c:ptCount val="4"/>
                <c:pt idx="0">
                  <c:v>2.532E-3</c:v>
                </c:pt>
                <c:pt idx="1">
                  <c:v>3.483E-3</c:v>
                </c:pt>
                <c:pt idx="2">
                  <c:v>5.3160000000000004E-3</c:v>
                </c:pt>
                <c:pt idx="3">
                  <c:v>7.7060000000000002E-3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92-4E33-B3C9-E7151299866F}"/>
            </c:ext>
          </c:extLst>
        </c:ser>
        <c:ser>
          <c:idx val="4"/>
          <c:order val="4"/>
          <c:tx>
            <c:strRef>
              <c:f>'報告數據(hit ratio)'!$M$59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'報告數據(hit ratio)'!$N$54:$Q$54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'報告數據(hit ratio)'!$N$59:$Q$59</c:f>
              <c:numCache>
                <c:formatCode>General</c:formatCode>
                <c:ptCount val="4"/>
                <c:pt idx="0">
                  <c:v>3.0500000000000002E-3</c:v>
                </c:pt>
                <c:pt idx="1">
                  <c:v>3.9870000000000001E-3</c:v>
                </c:pt>
                <c:pt idx="2">
                  <c:v>6.1650000000000003E-3</c:v>
                </c:pt>
                <c:pt idx="3">
                  <c:v>8.9090000000000003E-3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92-4E33-B3C9-E71512998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367600"/>
        <c:axId val="703304384"/>
      </c:barChart>
      <c:catAx>
        <c:axId val="7033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buffer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04384"/>
        <c:crosses val="autoZero"/>
        <c:auto val="1"/>
        <c:lblAlgn val="ctr"/>
        <c:lblOffset val="100"/>
        <c:noMultiLvlLbl val="0"/>
      </c:catAx>
      <c:valAx>
        <c:axId val="7033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write hit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336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88971777157141"/>
          <c:y val="0.12721591961039957"/>
          <c:w val="0.22814714096722036"/>
          <c:h val="0.60942572737670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P_2475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 p_weight'!$A$3</c:f>
              <c:strCache>
                <c:ptCount val="1"/>
                <c:pt idx="0">
                  <c:v>write hit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'test p_weight'!$B$2:$J$2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'test p_weight'!$B$3:$J$3</c:f>
              <c:numCache>
                <c:formatCode>General</c:formatCode>
                <c:ptCount val="9"/>
                <c:pt idx="5">
                  <c:v>0.12520400000000001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95-4336-88D3-FF683BD4051D}"/>
            </c:ext>
          </c:extLst>
        </c:ser>
        <c:ser>
          <c:idx val="1"/>
          <c:order val="1"/>
          <c:tx>
            <c:strRef>
              <c:f>'test p_weight'!$A$4</c:f>
              <c:strCache>
                <c:ptCount val="1"/>
                <c:pt idx="0">
                  <c:v>total hit ratio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'test p_weight'!$B$2:$J$2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'test p_weight'!$B$4:$J$4</c:f>
              <c:numCache>
                <c:formatCode>General</c:formatCode>
                <c:ptCount val="9"/>
                <c:pt idx="5">
                  <c:v>0.112082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95-4336-88D3-FF683BD40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563664"/>
        <c:axId val="678477632"/>
      </c:lineChart>
      <c:catAx>
        <c:axId val="67856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477632"/>
        <c:crosses val="autoZero"/>
        <c:auto val="1"/>
        <c:lblAlgn val="ctr"/>
        <c:lblOffset val="100"/>
        <c:noMultiLvlLbl val="0"/>
      </c:catAx>
      <c:valAx>
        <c:axId val="6784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en-US" altLang="zh-TW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P_2475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 p_weight'!$A$26</c:f>
              <c:strCache>
                <c:ptCount val="1"/>
                <c:pt idx="0">
                  <c:v>write hit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'test p_weight'!$B$25:$I$25</c:f>
              <c:numCache>
                <c:formatCode>General</c:formatCode>
                <c:ptCount val="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</c:numCache>
            </c:numRef>
          </c:cat>
          <c:val>
            <c:numRef>
              <c:f>'test p_weight'!$B$26:$I$26</c:f>
              <c:numCache>
                <c:formatCode>General</c:formatCode>
                <c:ptCount val="8"/>
                <c:pt idx="4">
                  <c:v>0.28871000000000002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C6-4F07-B389-D8C5B92B990E}"/>
            </c:ext>
          </c:extLst>
        </c:ser>
        <c:ser>
          <c:idx val="1"/>
          <c:order val="1"/>
          <c:tx>
            <c:strRef>
              <c:f>'test p_weight'!$A$27</c:f>
              <c:strCache>
                <c:ptCount val="1"/>
                <c:pt idx="0">
                  <c:v>total hit ratio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'test p_weight'!$B$25:$I$25</c:f>
              <c:numCache>
                <c:formatCode>General</c:formatCode>
                <c:ptCount val="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</c:numCache>
            </c:numRef>
          </c:cat>
          <c:val>
            <c:numRef>
              <c:f>'test p_weight'!$B$27:$I$27</c:f>
              <c:numCache>
                <c:formatCode>General</c:formatCode>
                <c:ptCount val="8"/>
                <c:pt idx="4">
                  <c:v>5.4606000000000002E-2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C6-4F07-B389-D8C5B92B9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563664"/>
        <c:axId val="678477632"/>
      </c:lineChart>
      <c:catAx>
        <c:axId val="67856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477632"/>
        <c:crosses val="autoZero"/>
        <c:auto val="1"/>
        <c:lblAlgn val="ctr"/>
        <c:lblOffset val="100"/>
        <c:noMultiLvlLbl val="0"/>
      </c:catAx>
      <c:valAx>
        <c:axId val="6784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en-US" altLang="zh-TW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Iozone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 demoting threshold'!$A$3</c:f>
              <c:strCache>
                <c:ptCount val="1"/>
                <c:pt idx="0">
                  <c:v>write hit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'test demoting threshold'!$B$2:$J$2</c:f>
              <c:numCache>
                <c:formatCode>General</c:formatCode>
                <c:ptCount val="9"/>
                <c:pt idx="0">
                  <c:v>4000</c:v>
                </c:pt>
                <c:pt idx="1">
                  <c:v>5000</c:v>
                </c:pt>
                <c:pt idx="2">
                  <c:v>6000</c:v>
                </c:pt>
                <c:pt idx="3">
                  <c:v>7000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  <c:pt idx="7">
                  <c:v>11000</c:v>
                </c:pt>
                <c:pt idx="8">
                  <c:v>12000</c:v>
                </c:pt>
              </c:numCache>
            </c:numRef>
          </c:cat>
          <c:val>
            <c:numRef>
              <c:f>'test demoting threshold'!$B$3:$J$3</c:f>
              <c:numCache>
                <c:formatCode>General</c:formatCode>
                <c:ptCount val="9"/>
                <c:pt idx="6">
                  <c:v>0.60632299999999995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98-4A0A-B60B-EF13FAF127F2}"/>
            </c:ext>
          </c:extLst>
        </c:ser>
        <c:ser>
          <c:idx val="1"/>
          <c:order val="1"/>
          <c:tx>
            <c:strRef>
              <c:f>'test demoting threshold'!$A$4</c:f>
              <c:strCache>
                <c:ptCount val="1"/>
                <c:pt idx="0">
                  <c:v>total hit ratio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'test demoting threshold'!$B$2:$J$2</c:f>
              <c:numCache>
                <c:formatCode>General</c:formatCode>
                <c:ptCount val="9"/>
                <c:pt idx="0">
                  <c:v>4000</c:v>
                </c:pt>
                <c:pt idx="1">
                  <c:v>5000</c:v>
                </c:pt>
                <c:pt idx="2">
                  <c:v>6000</c:v>
                </c:pt>
                <c:pt idx="3">
                  <c:v>7000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  <c:pt idx="7">
                  <c:v>11000</c:v>
                </c:pt>
                <c:pt idx="8">
                  <c:v>12000</c:v>
                </c:pt>
              </c:numCache>
            </c:numRef>
          </c:cat>
          <c:val>
            <c:numRef>
              <c:f>'test demoting threshold'!$B$4:$J$4</c:f>
              <c:numCache>
                <c:formatCode>General</c:formatCode>
                <c:ptCount val="9"/>
                <c:pt idx="6">
                  <c:v>0.19248499999999999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1E-42B8-AC68-C98CD15A7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563664"/>
        <c:axId val="678477632"/>
      </c:lineChart>
      <c:catAx>
        <c:axId val="67856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477632"/>
        <c:crosses val="autoZero"/>
        <c:auto val="1"/>
        <c:lblAlgn val="ctr"/>
        <c:lblOffset val="100"/>
        <c:noMultiLvlLbl val="0"/>
      </c:catAx>
      <c:valAx>
        <c:axId val="6784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en-US" altLang="zh-TW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run1_md7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 demoting threshold'!$A$26</c:f>
              <c:strCache>
                <c:ptCount val="1"/>
                <c:pt idx="0">
                  <c:v>write hit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'test demoting threshold'!$B$25:$J$25</c:f>
              <c:numCache>
                <c:formatCode>General</c:formatCode>
                <c:ptCount val="9"/>
                <c:pt idx="0">
                  <c:v>4000</c:v>
                </c:pt>
                <c:pt idx="1">
                  <c:v>5000</c:v>
                </c:pt>
                <c:pt idx="2">
                  <c:v>6000</c:v>
                </c:pt>
                <c:pt idx="3">
                  <c:v>7000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  <c:pt idx="7">
                  <c:v>11000</c:v>
                </c:pt>
                <c:pt idx="8">
                  <c:v>12000</c:v>
                </c:pt>
              </c:numCache>
            </c:numRef>
          </c:cat>
          <c:val>
            <c:numRef>
              <c:f>'test demoting threshold'!$B$26:$J$26</c:f>
              <c:numCache>
                <c:formatCode>General</c:formatCode>
                <c:ptCount val="9"/>
                <c:pt idx="1">
                  <c:v>3.8338999999999998E-2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FE-4689-A7FD-767D1D4DC5F0}"/>
            </c:ext>
          </c:extLst>
        </c:ser>
        <c:ser>
          <c:idx val="1"/>
          <c:order val="1"/>
          <c:tx>
            <c:strRef>
              <c:f>'test demoting threshold'!$A$27</c:f>
              <c:strCache>
                <c:ptCount val="1"/>
                <c:pt idx="0">
                  <c:v>total hit ratio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'test demoting threshold'!$B$25:$J$25</c:f>
              <c:numCache>
                <c:formatCode>General</c:formatCode>
                <c:ptCount val="9"/>
                <c:pt idx="0">
                  <c:v>4000</c:v>
                </c:pt>
                <c:pt idx="1">
                  <c:v>5000</c:v>
                </c:pt>
                <c:pt idx="2">
                  <c:v>6000</c:v>
                </c:pt>
                <c:pt idx="3">
                  <c:v>7000</c:v>
                </c:pt>
                <c:pt idx="4">
                  <c:v>8000</c:v>
                </c:pt>
                <c:pt idx="5">
                  <c:v>9000</c:v>
                </c:pt>
                <c:pt idx="6">
                  <c:v>10000</c:v>
                </c:pt>
                <c:pt idx="7">
                  <c:v>11000</c:v>
                </c:pt>
                <c:pt idx="8">
                  <c:v>12000</c:v>
                </c:pt>
              </c:numCache>
            </c:numRef>
          </c:cat>
          <c:val>
            <c:numRef>
              <c:f>'test demoting threshold'!$B$27:$J$27</c:f>
              <c:numCache>
                <c:formatCode>General</c:formatCode>
                <c:ptCount val="9"/>
                <c:pt idx="1">
                  <c:v>4.1780999999999999E-2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FE-4689-A7FD-767D1D4DC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563664"/>
        <c:axId val="678477632"/>
      </c:lineChart>
      <c:catAx>
        <c:axId val="67856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cache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477632"/>
        <c:crosses val="autoZero"/>
        <c:auto val="1"/>
        <c:lblAlgn val="ctr"/>
        <c:lblOffset val="100"/>
        <c:noMultiLvlLbl val="0"/>
      </c:catAx>
      <c:valAx>
        <c:axId val="6784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hit</a:t>
                </a:r>
                <a:r>
                  <a:rPr lang="en-US" altLang="zh-TW" sz="1500" baseline="0"/>
                  <a:t> ratio</a:t>
                </a:r>
                <a:endParaRPr lang="en-US" altLang="zh-TW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Model</a:t>
            </a:r>
            <a:r>
              <a:rPr lang="en-US" altLang="zh-TW" baseline="0"/>
              <a:t> response time</a:t>
            </a:r>
            <a:r>
              <a:rPr lang="zh-TW" altLang="en-US" baseline="0"/>
              <a:t> </a:t>
            </a:r>
            <a:r>
              <a:rPr lang="en-US" altLang="zh-TW" baseline="0"/>
              <a:t>per request</a:t>
            </a:r>
            <a:endParaRPr lang="en-US" altLang="zh-TW"/>
          </a:p>
        </c:rich>
      </c:tx>
      <c:layout>
        <c:manualLayout>
          <c:xMode val="edge"/>
          <c:yMode val="edge"/>
          <c:x val="0.29568507157464213"/>
          <c:y val="2.47015232606010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'model related'!$A$3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'model related'!$B$2:$D$2</c:f>
              <c:strCache>
                <c:ptCount val="3"/>
                <c:pt idx="0">
                  <c:v>Postmark</c:v>
                </c:pt>
                <c:pt idx="1">
                  <c:v>Iozone</c:v>
                </c:pt>
                <c:pt idx="2">
                  <c:v>UG-fileserver</c:v>
                </c:pt>
              </c:strCache>
            </c:strRef>
          </c:cat>
          <c:val>
            <c:numRef>
              <c:f>'model related'!$B$3:$D$3</c:f>
              <c:numCache>
                <c:formatCode>General</c:formatCode>
                <c:ptCount val="3"/>
                <c:pt idx="0">
                  <c:v>0.98214347129637602</c:v>
                </c:pt>
                <c:pt idx="1">
                  <c:v>0.98289216272697599</c:v>
                </c:pt>
                <c:pt idx="2">
                  <c:v>0.96721475982815297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EA-4013-BC84-2552A2933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8563664"/>
        <c:axId val="678477632"/>
      </c:barChart>
      <c:catAx>
        <c:axId val="67856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trace</a:t>
                </a:r>
              </a:p>
            </c:rich>
          </c:tx>
          <c:layout>
            <c:manualLayout>
              <c:xMode val="edge"/>
              <c:yMode val="edge"/>
              <c:x val="0.44692317601404119"/>
              <c:y val="0.904034582132564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477632"/>
        <c:crosses val="autoZero"/>
        <c:auto val="1"/>
        <c:lblAlgn val="ctr"/>
        <c:lblOffset val="100"/>
        <c:noMultiLvlLbl val="0"/>
      </c:catAx>
      <c:valAx>
        <c:axId val="6784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Response time(s)</a:t>
                </a:r>
              </a:p>
            </c:rich>
          </c:tx>
          <c:layout>
            <c:manualLayout>
              <c:xMode val="edge"/>
              <c:yMode val="edge"/>
              <c:x val="1.4314928425357873E-2"/>
              <c:y val="0.238397901991357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474614752910488"/>
          <c:y val="0.38706381430079706"/>
          <c:w val="7.2094101734215751E-2"/>
          <c:h val="9.39027766777656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Feature importance</a:t>
            </a:r>
            <a:endParaRPr lang="en-US" altLang="zh-TW" baseline="0"/>
          </a:p>
        </c:rich>
      </c:tx>
      <c:layout>
        <c:manualLayout>
          <c:xMode val="edge"/>
          <c:yMode val="edge"/>
          <c:x val="0.38359296163150763"/>
          <c:y val="2.18635992078691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'model related'!$A$16</c:f>
              <c:strCache>
                <c:ptCount val="1"/>
                <c:pt idx="0">
                  <c:v>arrive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'model related'!$B$15</c:f>
              <c:strCache>
                <c:ptCount val="1"/>
                <c:pt idx="0">
                  <c:v>Avg</c:v>
                </c:pt>
              </c:strCache>
            </c:strRef>
          </c:cat>
          <c:val>
            <c:numRef>
              <c:f>'model related'!$B$16</c:f>
              <c:numCache>
                <c:formatCode>General</c:formatCode>
                <c:ptCount val="1"/>
                <c:pt idx="0">
                  <c:v>4.2817713766752146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E7-4ACE-8B25-1E1890DB059D}"/>
            </c:ext>
          </c:extLst>
        </c:ser>
        <c:ser>
          <c:idx val="1"/>
          <c:order val="1"/>
          <c:tx>
            <c:strRef>
              <c:f>'model related'!$A$17</c:f>
              <c:strCache>
                <c:ptCount val="1"/>
                <c:pt idx="0">
                  <c:v>Read 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'model related'!$B$15</c:f>
              <c:strCache>
                <c:ptCount val="1"/>
                <c:pt idx="0">
                  <c:v>Avg</c:v>
                </c:pt>
              </c:strCache>
            </c:strRef>
          </c:cat>
          <c:val>
            <c:numRef>
              <c:f>'model related'!$B$17</c:f>
              <c:numCache>
                <c:formatCode>General</c:formatCode>
                <c:ptCount val="1"/>
                <c:pt idx="0">
                  <c:v>6.4691325155912752E-3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E7-4ACE-8B25-1E1890DB059D}"/>
            </c:ext>
          </c:extLst>
        </c:ser>
        <c:ser>
          <c:idx val="2"/>
          <c:order val="2"/>
          <c:tx>
            <c:strRef>
              <c:f>'model related'!$A$18</c:f>
              <c:strCache>
                <c:ptCount val="1"/>
                <c:pt idx="0">
                  <c:v>write count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'model related'!$B$15</c:f>
              <c:strCache>
                <c:ptCount val="1"/>
                <c:pt idx="0">
                  <c:v>Avg</c:v>
                </c:pt>
              </c:strCache>
            </c:strRef>
          </c:cat>
          <c:val>
            <c:numRef>
              <c:f>'model related'!$B$18</c:f>
              <c:numCache>
                <c:formatCode>General</c:formatCode>
                <c:ptCount val="1"/>
                <c:pt idx="0">
                  <c:v>-0.49406352322259434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E7-4ACE-8B25-1E1890DB059D}"/>
            </c:ext>
          </c:extLst>
        </c:ser>
        <c:ser>
          <c:idx val="3"/>
          <c:order val="3"/>
          <c:tx>
            <c:strRef>
              <c:f>'model related'!$A$19</c:f>
              <c:strCache>
                <c:ptCount val="1"/>
                <c:pt idx="0">
                  <c:v>block size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'model related'!$B$15</c:f>
              <c:strCache>
                <c:ptCount val="1"/>
                <c:pt idx="0">
                  <c:v>Avg</c:v>
                </c:pt>
              </c:strCache>
            </c:strRef>
          </c:cat>
          <c:val>
            <c:numRef>
              <c:f>'model related'!$B$19</c:f>
              <c:numCache>
                <c:formatCode>General</c:formatCode>
                <c:ptCount val="1"/>
                <c:pt idx="0">
                  <c:v>1.0924405552624024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9E7-4ACE-8B25-1E1890DB059D}"/>
            </c:ext>
          </c:extLst>
        </c:ser>
        <c:ser>
          <c:idx val="4"/>
          <c:order val="4"/>
          <c:tx>
            <c:strRef>
              <c:f>'model related'!$A$20</c:f>
              <c:strCache>
                <c:ptCount val="1"/>
                <c:pt idx="0">
                  <c:v>block write count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'model related'!$B$15</c:f>
              <c:strCache>
                <c:ptCount val="1"/>
                <c:pt idx="0">
                  <c:v>Avg</c:v>
                </c:pt>
              </c:strCache>
            </c:strRef>
          </c:cat>
          <c:val>
            <c:numRef>
              <c:f>'model related'!$B$20</c:f>
              <c:numCache>
                <c:formatCode>General</c:formatCode>
                <c:ptCount val="1"/>
                <c:pt idx="0">
                  <c:v>0.2809125152455289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9E7-4ACE-8B25-1E1890DB059D}"/>
            </c:ext>
          </c:extLst>
        </c:ser>
        <c:ser>
          <c:idx val="5"/>
          <c:order val="5"/>
          <c:tx>
            <c:strRef>
              <c:f>'model related'!$A$21</c:f>
              <c:strCache>
                <c:ptCount val="1"/>
                <c:pt idx="0">
                  <c:v>page write count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'model related'!$B$15</c:f>
              <c:strCache>
                <c:ptCount val="1"/>
                <c:pt idx="0">
                  <c:v>Avg</c:v>
                </c:pt>
              </c:strCache>
            </c:strRef>
          </c:cat>
          <c:val>
            <c:numRef>
              <c:f>'model related'!$B$21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9E7-4ACE-8B25-1E1890DB0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8563664"/>
        <c:axId val="678477632"/>
      </c:barChart>
      <c:catAx>
        <c:axId val="6785636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low"/>
        <c:crossAx val="678477632"/>
        <c:crosses val="autoZero"/>
        <c:auto val="1"/>
        <c:lblAlgn val="ctr"/>
        <c:lblOffset val="100"/>
        <c:noMultiLvlLbl val="0"/>
      </c:catAx>
      <c:valAx>
        <c:axId val="6784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5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474614752910488"/>
          <c:y val="0.38706381430079706"/>
          <c:w val="8.525394818266778E-2"/>
          <c:h val="0.435355081547584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hit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improve!$B$2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improve!$A$3:$A$5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improve!$B$3:$B$5</c:f>
              <c:numCache>
                <c:formatCode>General</c:formatCode>
                <c:ptCount val="3"/>
                <c:pt idx="0">
                  <c:v>7.4939999999999998E-3</c:v>
                </c:pt>
                <c:pt idx="1">
                  <c:v>7.5134999999999993E-2</c:v>
                </c:pt>
                <c:pt idx="2">
                  <c:v>6.2784000000000006E-2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59-4C74-AA19-688E74C6A924}"/>
            </c:ext>
          </c:extLst>
        </c:ser>
        <c:ser>
          <c:idx val="1"/>
          <c:order val="1"/>
          <c:tx>
            <c:strRef>
              <c:f>improve!$C$2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improve!$A$3:$A$5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improve!$C$3:$C$5</c:f>
              <c:numCache>
                <c:formatCode>General</c:formatCode>
                <c:ptCount val="3"/>
                <c:pt idx="0">
                  <c:v>4.7260000000000002E-3</c:v>
                </c:pt>
                <c:pt idx="1">
                  <c:v>8.77E-2</c:v>
                </c:pt>
                <c:pt idx="2">
                  <c:v>7.0222000000000007E-2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59-4C74-AA19-688E74C6A924}"/>
            </c:ext>
          </c:extLst>
        </c:ser>
        <c:ser>
          <c:idx val="2"/>
          <c:order val="2"/>
          <c:tx>
            <c:strRef>
              <c:f>improve!$D$2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improve!$A$3:$A$5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improve!$D$3:$D$5</c:f>
              <c:numCache>
                <c:formatCode>General</c:formatCode>
                <c:ptCount val="3"/>
                <c:pt idx="0">
                  <c:v>5.6950000000000004E-3</c:v>
                </c:pt>
                <c:pt idx="1">
                  <c:v>7.7092999999999995E-2</c:v>
                </c:pt>
                <c:pt idx="2">
                  <c:v>8.5902000000000006E-2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59-4C74-AA19-688E74C6A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0490032"/>
        <c:axId val="1749966576"/>
      </c:barChart>
      <c:catAx>
        <c:axId val="185049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966576"/>
        <c:crosses val="autoZero"/>
        <c:auto val="1"/>
        <c:lblAlgn val="ctr"/>
        <c:lblOffset val="100"/>
        <c:noMultiLvlLbl val="0"/>
      </c:catAx>
      <c:valAx>
        <c:axId val="1749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049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Write hit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improve!$B$14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improve!$A$15:$A$17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improve!$B$15:$B$17</c:f>
              <c:numCache>
                <c:formatCode>General</c:formatCode>
                <c:ptCount val="3"/>
                <c:pt idx="0">
                  <c:v>4.0099999999999997E-3</c:v>
                </c:pt>
                <c:pt idx="1">
                  <c:v>8.4656999999999996E-2</c:v>
                </c:pt>
                <c:pt idx="2">
                  <c:v>6.3393000000000005E-2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B7-48CD-9736-E99BFEC49572}"/>
            </c:ext>
          </c:extLst>
        </c:ser>
        <c:ser>
          <c:idx val="1"/>
          <c:order val="1"/>
          <c:tx>
            <c:strRef>
              <c:f>improve!$C$14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improve!$A$15:$A$17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improve!$C$15:$C$17</c:f>
              <c:numCache>
                <c:formatCode>General</c:formatCode>
                <c:ptCount val="3"/>
                <c:pt idx="0">
                  <c:v>2.532E-3</c:v>
                </c:pt>
                <c:pt idx="1">
                  <c:v>9.5266000000000003E-2</c:v>
                </c:pt>
                <c:pt idx="2">
                  <c:v>7.0609000000000005E-2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B7-48CD-9736-E99BFEC49572}"/>
            </c:ext>
          </c:extLst>
        </c:ser>
        <c:ser>
          <c:idx val="2"/>
          <c:order val="2"/>
          <c:tx>
            <c:strRef>
              <c:f>improve!$D$14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improve!$A$15:$A$17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improve!$D$15:$D$17</c:f>
              <c:numCache>
                <c:formatCode>General</c:formatCode>
                <c:ptCount val="3"/>
                <c:pt idx="0">
                  <c:v>3.0500000000000002E-3</c:v>
                </c:pt>
                <c:pt idx="1">
                  <c:v>8.5625000000000007E-2</c:v>
                </c:pt>
                <c:pt idx="2">
                  <c:v>8.6606000000000002E-2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B7-48CD-9736-E99BFEC49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0490032"/>
        <c:axId val="1749966576"/>
      </c:barChart>
      <c:catAx>
        <c:axId val="185049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966576"/>
        <c:crosses val="autoZero"/>
        <c:auto val="1"/>
        <c:lblAlgn val="ctr"/>
        <c:lblOffset val="100"/>
        <c:noMultiLvlLbl val="0"/>
      </c:catAx>
      <c:valAx>
        <c:axId val="1749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049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improve!$B$27</c:f>
              <c:strCache>
                <c:ptCount val="1"/>
                <c:pt idx="0">
                  <c:v>physical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improve!$A$28:$A$30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improve!$B$28:$B$30</c:f>
              <c:numCache>
                <c:formatCode>General</c:formatCode>
                <c:ptCount val="3"/>
                <c:pt idx="0">
                  <c:v>0.33774569999999998</c:v>
                </c:pt>
                <c:pt idx="1">
                  <c:v>0.38977800000000001</c:v>
                </c:pt>
                <c:pt idx="2">
                  <c:v>0.17624200000000001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9D-4A19-A973-22570C469FB3}"/>
            </c:ext>
          </c:extLst>
        </c:ser>
        <c:ser>
          <c:idx val="1"/>
          <c:order val="1"/>
          <c:tx>
            <c:strRef>
              <c:f>improve!$C$27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improve!$A$28:$A$30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improve!$C$28:$C$30</c:f>
              <c:numCache>
                <c:formatCode>General</c:formatCode>
                <c:ptCount val="3"/>
                <c:pt idx="0">
                  <c:v>0.38045499999999999</c:v>
                </c:pt>
                <c:pt idx="1">
                  <c:v>0.47051799999999999</c:v>
                </c:pt>
                <c:pt idx="2">
                  <c:v>0.38045499999999999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9D-4A19-A973-22570C469FB3}"/>
            </c:ext>
          </c:extLst>
        </c:ser>
        <c:ser>
          <c:idx val="2"/>
          <c:order val="2"/>
          <c:tx>
            <c:strRef>
              <c:f>improve!$D$27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improve!$A$28:$A$30</c:f>
              <c:strCache>
                <c:ptCount val="3"/>
                <c:pt idx="0">
                  <c:v>UG-fileserver</c:v>
                </c:pt>
                <c:pt idx="1">
                  <c:v>iozone</c:v>
                </c:pt>
                <c:pt idx="2">
                  <c:v>Postmark</c:v>
                </c:pt>
              </c:strCache>
            </c:strRef>
          </c:cat>
          <c:val>
            <c:numRef>
              <c:f>improve!$D$28:$D$30</c:f>
              <c:numCache>
                <c:formatCode>General</c:formatCode>
                <c:ptCount val="3"/>
                <c:pt idx="0">
                  <c:v>4.8332259999999998</c:v>
                </c:pt>
                <c:pt idx="1">
                  <c:v>0.40639199999999998</c:v>
                </c:pt>
                <c:pt idx="2">
                  <c:v>0.54144700000000001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9D-4A19-A973-22570C469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0490032"/>
        <c:axId val="1749966576"/>
      </c:barChart>
      <c:catAx>
        <c:axId val="185049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966576"/>
        <c:crosses val="autoZero"/>
        <c:auto val="1"/>
        <c:lblAlgn val="ctr"/>
        <c:lblOffset val="100"/>
        <c:noMultiLvlLbl val="0"/>
      </c:catAx>
      <c:valAx>
        <c:axId val="1749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049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 improvement in Hit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improve!$B$39</c:f>
              <c:strCache>
                <c:ptCount val="1"/>
                <c:pt idx="0">
                  <c:v>UG-fileserver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improve!$A$40:$A$43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improve!$B$40:$B$43</c:f>
              <c:numCache>
                <c:formatCode>0.00%</c:formatCode>
                <c:ptCount val="4"/>
                <c:pt idx="0">
                  <c:v>-0.36940000000000001</c:v>
                </c:pt>
                <c:pt idx="1">
                  <c:v>-0.13220000000000001</c:v>
                </c:pt>
                <c:pt idx="2">
                  <c:v>-8.2299999999999998E-2</c:v>
                </c:pt>
                <c:pt idx="3">
                  <c:v>0.18360000000000001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1A-4C90-B08F-50AA24751F76}"/>
            </c:ext>
          </c:extLst>
        </c:ser>
        <c:ser>
          <c:idx val="1"/>
          <c:order val="1"/>
          <c:tx>
            <c:strRef>
              <c:f>improve!$C$39</c:f>
              <c:strCache>
                <c:ptCount val="1"/>
                <c:pt idx="0">
                  <c:v>iozone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improve!$A$40:$A$43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improve!$C$40:$C$43</c:f>
              <c:numCache>
                <c:formatCode>0.00%</c:formatCode>
                <c:ptCount val="4"/>
                <c:pt idx="0">
                  <c:v>7.2099999999999997E-2</c:v>
                </c:pt>
                <c:pt idx="1">
                  <c:v>0.12939999999999999</c:v>
                </c:pt>
                <c:pt idx="2">
                  <c:v>0.1618</c:v>
                </c:pt>
                <c:pt idx="3">
                  <c:v>0.2223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1A-4C90-B08F-50AA24751F76}"/>
            </c:ext>
          </c:extLst>
        </c:ser>
        <c:ser>
          <c:idx val="2"/>
          <c:order val="2"/>
          <c:tx>
            <c:strRef>
              <c:f>improve!$D$39</c:f>
              <c:strCache>
                <c:ptCount val="1"/>
                <c:pt idx="0">
                  <c:v>Postmark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improve!$A$40:$A$43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improve!$D$40:$D$43</c:f>
              <c:numCache>
                <c:formatCode>0.00%</c:formatCode>
                <c:ptCount val="4"/>
                <c:pt idx="0">
                  <c:v>0.11849999999999999</c:v>
                </c:pt>
                <c:pt idx="1">
                  <c:v>6.83E-2</c:v>
                </c:pt>
                <c:pt idx="2">
                  <c:v>2.9700000000000001E-2</c:v>
                </c:pt>
                <c:pt idx="3">
                  <c:v>2.4199999999999999E-2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1A-4C90-B08F-50AA24751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50490032"/>
        <c:axId val="1749966576"/>
      </c:barChart>
      <c:catAx>
        <c:axId val="185049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966576"/>
        <c:crosses val="autoZero"/>
        <c:auto val="1"/>
        <c:lblAlgn val="r"/>
        <c:lblOffset val="100"/>
        <c:noMultiLvlLbl val="0"/>
      </c:catAx>
      <c:valAx>
        <c:axId val="1749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049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 improvement in Write hit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improve!$B$53</c:f>
              <c:strCache>
                <c:ptCount val="1"/>
                <c:pt idx="0">
                  <c:v>UG-fileserver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improve!$A$54:$A$57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improve!$B$54:$B$57</c:f>
              <c:numCache>
                <c:formatCode>0.00%</c:formatCode>
                <c:ptCount val="4"/>
                <c:pt idx="0">
                  <c:v>-0.36859999999999998</c:v>
                </c:pt>
                <c:pt idx="1">
                  <c:v>-0.1321</c:v>
                </c:pt>
                <c:pt idx="2">
                  <c:v>-8.2199999999999995E-2</c:v>
                </c:pt>
                <c:pt idx="3">
                  <c:v>0.18340000000000001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CA-428C-AF3F-5ED6FDCA3B6C}"/>
            </c:ext>
          </c:extLst>
        </c:ser>
        <c:ser>
          <c:idx val="1"/>
          <c:order val="1"/>
          <c:tx>
            <c:strRef>
              <c:f>improve!$C$53</c:f>
              <c:strCache>
                <c:ptCount val="1"/>
                <c:pt idx="0">
                  <c:v>iozone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improve!$A$54:$A$57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improve!$C$54:$C$57</c:f>
              <c:numCache>
                <c:formatCode>0.00%</c:formatCode>
                <c:ptCount val="4"/>
                <c:pt idx="0">
                  <c:v>2.52E-2</c:v>
                </c:pt>
                <c:pt idx="1">
                  <c:v>6.93E-2</c:v>
                </c:pt>
                <c:pt idx="2">
                  <c:v>0.1176</c:v>
                </c:pt>
                <c:pt idx="3">
                  <c:v>0.16700000000000001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CA-428C-AF3F-5ED6FDCA3B6C}"/>
            </c:ext>
          </c:extLst>
        </c:ser>
        <c:ser>
          <c:idx val="2"/>
          <c:order val="2"/>
          <c:tx>
            <c:strRef>
              <c:f>improve!$D$53</c:f>
              <c:strCache>
                <c:ptCount val="1"/>
                <c:pt idx="0">
                  <c:v>Postmark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improve!$A$54:$A$57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improve!$D$54:$D$57</c:f>
              <c:numCache>
                <c:formatCode>0.00%</c:formatCode>
                <c:ptCount val="4"/>
                <c:pt idx="0">
                  <c:v>0.1138</c:v>
                </c:pt>
                <c:pt idx="1">
                  <c:v>5.9799999999999999E-2</c:v>
                </c:pt>
                <c:pt idx="2">
                  <c:v>4.2200000000000001E-2</c:v>
                </c:pt>
                <c:pt idx="3">
                  <c:v>2.7300000000000001E-2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CA-428C-AF3F-5ED6FDCA3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50490032"/>
        <c:axId val="1749966576"/>
      </c:barChart>
      <c:catAx>
        <c:axId val="185049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966576"/>
        <c:crosses val="autoZero"/>
        <c:auto val="1"/>
        <c:lblAlgn val="r"/>
        <c:lblOffset val="100"/>
        <c:noMultiLvlLbl val="0"/>
      </c:catAx>
      <c:valAx>
        <c:axId val="1749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049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AI+Hint improvement in</a:t>
            </a:r>
            <a:r>
              <a:rPr lang="en-US" baseline="0"/>
              <a:t> </a:t>
            </a:r>
            <a:r>
              <a:rPr lang="en-US"/>
              <a:t>Hit ratio</a:t>
            </a:r>
          </a:p>
        </c:rich>
      </c:tx>
      <c:layout>
        <c:manualLayout>
          <c:xMode val="edge"/>
          <c:yMode val="edge"/>
          <c:x val="0.17383120857590481"/>
          <c:y val="1.94844207481158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improve!$B$69</c:f>
              <c:strCache>
                <c:ptCount val="1"/>
                <c:pt idx="0">
                  <c:v>UG-fileserver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improve!$A$70:$A$73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improve!$B$70:$B$73</c:f>
              <c:numCache>
                <c:formatCode>0.00%</c:formatCode>
                <c:ptCount val="4"/>
                <c:pt idx="0">
                  <c:v>-0.24010000000000001</c:v>
                </c:pt>
                <c:pt idx="1">
                  <c:v>-6.4000000000000003E-3</c:v>
                </c:pt>
                <c:pt idx="2">
                  <c:v>6.4600000000000005E-2</c:v>
                </c:pt>
                <c:pt idx="3">
                  <c:v>0.36859999999999998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66-40C6-B52C-5753EFCA358A}"/>
            </c:ext>
          </c:extLst>
        </c:ser>
        <c:ser>
          <c:idx val="1"/>
          <c:order val="1"/>
          <c:tx>
            <c:strRef>
              <c:f>improve!$C$69</c:f>
              <c:strCache>
                <c:ptCount val="1"/>
                <c:pt idx="0">
                  <c:v>iozone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improve!$A$70:$A$73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improve!$C$70:$C$73</c:f>
              <c:numCache>
                <c:formatCode>0.00%</c:formatCode>
                <c:ptCount val="4"/>
                <c:pt idx="0">
                  <c:v>-1.1299999999999999E-2</c:v>
                </c:pt>
                <c:pt idx="1">
                  <c:v>7.0199999999999999E-2</c:v>
                </c:pt>
                <c:pt idx="2">
                  <c:v>8.7400000000000005E-2</c:v>
                </c:pt>
                <c:pt idx="3">
                  <c:v>0.10009999999999999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66-40C6-B52C-5753EFCA358A}"/>
            </c:ext>
          </c:extLst>
        </c:ser>
        <c:ser>
          <c:idx val="2"/>
          <c:order val="2"/>
          <c:tx>
            <c:strRef>
              <c:f>improve!$D$69</c:f>
              <c:strCache>
                <c:ptCount val="1"/>
                <c:pt idx="0">
                  <c:v>Postmark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improve!$A$70:$A$73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improve!$D$70:$D$73</c:f>
              <c:numCache>
                <c:formatCode>0.00%</c:formatCode>
                <c:ptCount val="4"/>
                <c:pt idx="0">
                  <c:v>0.36820000000000003</c:v>
                </c:pt>
                <c:pt idx="1">
                  <c:v>0.13739999999999999</c:v>
                </c:pt>
                <c:pt idx="2">
                  <c:v>8.6300000000000002E-2</c:v>
                </c:pt>
                <c:pt idx="3">
                  <c:v>5.2900000000000003E-2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66-40C6-B52C-5753EFCA3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50490032"/>
        <c:axId val="1749966576"/>
      </c:barChart>
      <c:catAx>
        <c:axId val="185049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966576"/>
        <c:crosses val="autoZero"/>
        <c:auto val="1"/>
        <c:lblAlgn val="r"/>
        <c:lblOffset val="100"/>
        <c:noMultiLvlLbl val="0"/>
      </c:catAx>
      <c:valAx>
        <c:axId val="1749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049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AI+Hint improvement in Write hit ratio</a:t>
            </a:r>
          </a:p>
        </c:rich>
      </c:tx>
      <c:layout>
        <c:manualLayout>
          <c:xMode val="edge"/>
          <c:yMode val="edge"/>
          <c:x val="0.1763932637718536"/>
          <c:y val="1.559648249543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8430194486215132"/>
          <c:y val="0.1754561423165252"/>
          <c:w val="0.79263955837430944"/>
          <c:h val="0.652385299363197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improve!$B$84</c:f>
              <c:strCache>
                <c:ptCount val="1"/>
                <c:pt idx="0">
                  <c:v>UG-fileserver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improve!$A$85:$A$88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improve!$B$85:$B$88</c:f>
              <c:numCache>
                <c:formatCode>0.00%</c:formatCode>
                <c:ptCount val="4"/>
                <c:pt idx="0">
                  <c:v>-0.2394</c:v>
                </c:pt>
                <c:pt idx="1">
                  <c:v>-6.4999999999999997E-3</c:v>
                </c:pt>
                <c:pt idx="2">
                  <c:v>6.4399999999999999E-2</c:v>
                </c:pt>
                <c:pt idx="3">
                  <c:v>0.36809999999999998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94-47F0-9AA1-487276848068}"/>
            </c:ext>
          </c:extLst>
        </c:ser>
        <c:ser>
          <c:idx val="1"/>
          <c:order val="1"/>
          <c:tx>
            <c:strRef>
              <c:f>improve!$C$84</c:f>
              <c:strCache>
                <c:ptCount val="1"/>
                <c:pt idx="0">
                  <c:v>iozone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improve!$A$85:$A$88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improve!$C$85:$C$88</c:f>
              <c:numCache>
                <c:formatCode>0.00%</c:formatCode>
                <c:ptCount val="4"/>
                <c:pt idx="0">
                  <c:v>-2.69E-2</c:v>
                </c:pt>
                <c:pt idx="1">
                  <c:v>5.7099999999999998E-2</c:v>
                </c:pt>
                <c:pt idx="2">
                  <c:v>5.7599999999999998E-2</c:v>
                </c:pt>
                <c:pt idx="3">
                  <c:v>5.2699999999999997E-2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94-47F0-9AA1-487276848068}"/>
            </c:ext>
          </c:extLst>
        </c:ser>
        <c:ser>
          <c:idx val="2"/>
          <c:order val="2"/>
          <c:tx>
            <c:strRef>
              <c:f>improve!$D$84</c:f>
              <c:strCache>
                <c:ptCount val="1"/>
                <c:pt idx="0">
                  <c:v>Postmark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improve!$A$85:$A$88</c:f>
              <c:strCache>
                <c:ptCount val="4"/>
                <c:pt idx="0">
                  <c:v>16MB</c:v>
                </c:pt>
                <c:pt idx="1">
                  <c:v>32MB</c:v>
                </c:pt>
                <c:pt idx="2">
                  <c:v>48MB</c:v>
                </c:pt>
                <c:pt idx="3">
                  <c:v>64MB</c:v>
                </c:pt>
              </c:strCache>
            </c:strRef>
          </c:cat>
          <c:val>
            <c:numRef>
              <c:f>improve!$D$85:$D$88</c:f>
              <c:numCache>
                <c:formatCode>0.00%</c:formatCode>
                <c:ptCount val="4"/>
                <c:pt idx="0">
                  <c:v>0.36620000000000003</c:v>
                </c:pt>
                <c:pt idx="1">
                  <c:v>0.13320000000000001</c:v>
                </c:pt>
                <c:pt idx="2">
                  <c:v>8.3400000000000002E-2</c:v>
                </c:pt>
                <c:pt idx="3">
                  <c:v>5.1499999999999997E-2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94-47F0-9AA1-487276848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50490032"/>
        <c:axId val="1749966576"/>
      </c:barChart>
      <c:catAx>
        <c:axId val="185049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9966576"/>
        <c:crosses val="autoZero"/>
        <c:auto val="1"/>
        <c:lblAlgn val="r"/>
        <c:lblOffset val="100"/>
        <c:noMultiLvlLbl val="0"/>
      </c:catAx>
      <c:valAx>
        <c:axId val="17499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049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407009702321464"/>
          <c:y val="0.90619977628347703"/>
          <c:w val="0.70210782500073632"/>
          <c:h val="9.38002237165228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109227</xdr:colOff>
      <xdr:row>25</xdr:row>
      <xdr:rowOff>53807</xdr:rowOff>
    </xdr:from>
    <xdr:to>
      <xdr:col>10</xdr:col>
      <xdr:colOff>802479</xdr:colOff>
      <xdr:row>36</xdr:row>
      <xdr:rowOff>151882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134D27D-4EE9-41A2-8D64-F9AD5A0D9E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199791</xdr:colOff>
      <xdr:row>0</xdr:row>
      <xdr:rowOff>103909</xdr:rowOff>
    </xdr:from>
    <xdr:to>
      <xdr:col>10</xdr:col>
      <xdr:colOff>818748</xdr:colOff>
      <xdr:row>11</xdr:row>
      <xdr:rowOff>182843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319D94F-51B8-41EC-B49B-6920E96F1C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302750</xdr:colOff>
      <xdr:row>0</xdr:row>
      <xdr:rowOff>41106</xdr:rowOff>
    </xdr:from>
    <xdr:to>
      <xdr:col>23</xdr:col>
      <xdr:colOff>165590</xdr:colOff>
      <xdr:row>11</xdr:row>
      <xdr:rowOff>73045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19CB9472-6D1B-4D45-A997-EE430AB11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241526</xdr:colOff>
      <xdr:row>26</xdr:row>
      <xdr:rowOff>53748</xdr:rowOff>
    </xdr:from>
    <xdr:to>
      <xdr:col>23</xdr:col>
      <xdr:colOff>98651</xdr:colOff>
      <xdr:row>37</xdr:row>
      <xdr:rowOff>116341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FEDF1F2F-6AA5-4A81-B0AC-5B00B2DD5F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265851</xdr:colOff>
      <xdr:row>51</xdr:row>
      <xdr:rowOff>117230</xdr:rowOff>
    </xdr:from>
    <xdr:to>
      <xdr:col>11</xdr:col>
      <xdr:colOff>879409</xdr:colOff>
      <xdr:row>63</xdr:row>
      <xdr:rowOff>42516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3173B553-1E33-4919-8CD2-CF5E77E424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257909</xdr:colOff>
      <xdr:row>50</xdr:row>
      <xdr:rowOff>70338</xdr:rowOff>
    </xdr:from>
    <xdr:to>
      <xdr:col>25</xdr:col>
      <xdr:colOff>297036</xdr:colOff>
      <xdr:row>61</xdr:row>
      <xdr:rowOff>230086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42A09F61-2C34-47D7-9D2D-DEE1E7B667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187159</xdr:colOff>
      <xdr:row>26</xdr:row>
      <xdr:rowOff>149058</xdr:rowOff>
    </xdr:from>
    <xdr:to>
      <xdr:col>10</xdr:col>
      <xdr:colOff>880411</xdr:colOff>
      <xdr:row>38</xdr:row>
      <xdr:rowOff>4679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53D07CE3-510F-9BF0-98DB-A40AFB72F2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147169</xdr:colOff>
      <xdr:row>0</xdr:row>
      <xdr:rowOff>98331</xdr:rowOff>
    </xdr:from>
    <xdr:to>
      <xdr:col>10</xdr:col>
      <xdr:colOff>769455</xdr:colOff>
      <xdr:row>11</xdr:row>
      <xdr:rowOff>193917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4BBE995A-BA8C-ED33-CCD9-F632B02488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276991</xdr:colOff>
      <xdr:row>0</xdr:row>
      <xdr:rowOff>226264</xdr:rowOff>
    </xdr:from>
    <xdr:to>
      <xdr:col>23</xdr:col>
      <xdr:colOff>134116</xdr:colOff>
      <xdr:row>12</xdr:row>
      <xdr:rowOff>47067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446AB7B5-576A-4A1E-B2F7-BA6F9CC7F1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74250</xdr:colOff>
      <xdr:row>25</xdr:row>
      <xdr:rowOff>87452</xdr:rowOff>
    </xdr:from>
    <xdr:to>
      <xdr:col>22</xdr:col>
      <xdr:colOff>622596</xdr:colOff>
      <xdr:row>36</xdr:row>
      <xdr:rowOff>130995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694DD180-2599-42FC-A858-EA2D958414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218341</xdr:colOff>
      <xdr:row>50</xdr:row>
      <xdr:rowOff>117230</xdr:rowOff>
    </xdr:from>
    <xdr:to>
      <xdr:col>11</xdr:col>
      <xdr:colOff>837614</xdr:colOff>
      <xdr:row>62</xdr:row>
      <xdr:rowOff>42516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6615B15E-12AB-4031-8B38-8EFDD99019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252137</xdr:colOff>
      <xdr:row>50</xdr:row>
      <xdr:rowOff>50481</xdr:rowOff>
    </xdr:from>
    <xdr:to>
      <xdr:col>25</xdr:col>
      <xdr:colOff>291264</xdr:colOff>
      <xdr:row>61</xdr:row>
      <xdr:rowOff>208324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D836D7D1-4909-4189-87DD-C9872D73E7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148830</xdr:colOff>
      <xdr:row>6</xdr:row>
      <xdr:rowOff>180024</xdr:rowOff>
    </xdr:from>
    <xdr:to>
      <xdr:col>11</xdr:col>
      <xdr:colOff>5955</xdr:colOff>
      <xdr:row>20</xdr:row>
      <xdr:rowOff>130493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A5999FB-E091-49F7-B3A9-A8BBFE6BDE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376951</xdr:colOff>
      <xdr:row>30</xdr:row>
      <xdr:rowOff>15716</xdr:rowOff>
    </xdr:from>
    <xdr:to>
      <xdr:col>10</xdr:col>
      <xdr:colOff>455055</xdr:colOff>
      <xdr:row>43</xdr:row>
      <xdr:rowOff>149065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C3B5A61-6C6E-456E-98D9-F90965D47E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128589</xdr:rowOff>
    </xdr:from>
    <xdr:to>
      <xdr:col>10</xdr:col>
      <xdr:colOff>76199</xdr:colOff>
      <xdr:row>22</xdr:row>
      <xdr:rowOff>80963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40B9623-574E-4EDB-B2FA-EE07DB5EE9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376951</xdr:colOff>
      <xdr:row>30</xdr:row>
      <xdr:rowOff>15716</xdr:rowOff>
    </xdr:from>
    <xdr:to>
      <xdr:col>10</xdr:col>
      <xdr:colOff>455055</xdr:colOff>
      <xdr:row>43</xdr:row>
      <xdr:rowOff>149065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C53C722-84F6-443C-B207-83932D84FC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602392</xdr:colOff>
      <xdr:row>0</xdr:row>
      <xdr:rowOff>180926</xdr:rowOff>
    </xdr:from>
    <xdr:to>
      <xdr:col>14</xdr:col>
      <xdr:colOff>23965</xdr:colOff>
      <xdr:row>12</xdr:row>
      <xdr:rowOff>141556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3888FC8-5BC2-45B5-914A-BC2AFD319D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526471</xdr:colOff>
      <xdr:row>12</xdr:row>
      <xdr:rowOff>210705</xdr:rowOff>
    </xdr:from>
    <xdr:to>
      <xdr:col>10</xdr:col>
      <xdr:colOff>48491</xdr:colOff>
      <xdr:row>27</xdr:row>
      <xdr:rowOff>138545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9DD4650F-0423-464D-87F5-A2C29F6F23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396116</xdr:colOff>
      <xdr:row>0</xdr:row>
      <xdr:rowOff>112198</xdr:rowOff>
    </xdr:from>
    <xdr:to>
      <xdr:col>14</xdr:col>
      <xdr:colOff>167516</xdr:colOff>
      <xdr:row>12</xdr:row>
      <xdr:rowOff>31521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A90D92-36A8-4D86-9032-D491A12277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408413</xdr:colOff>
      <xdr:row>12</xdr:row>
      <xdr:rowOff>177067</xdr:rowOff>
    </xdr:from>
    <xdr:to>
      <xdr:col>14</xdr:col>
      <xdr:colOff>179813</xdr:colOff>
      <xdr:row>24</xdr:row>
      <xdr:rowOff>99778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E9C41D56-5490-40F0-887C-AC115E952D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162148</xdr:colOff>
      <xdr:row>25</xdr:row>
      <xdr:rowOff>33994</xdr:rowOff>
    </xdr:from>
    <xdr:to>
      <xdr:col>13</xdr:col>
      <xdr:colOff>619348</xdr:colOff>
      <xdr:row>36</xdr:row>
      <xdr:rowOff>190748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C28583D-29B0-477F-A7A8-7BE795D2B1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326646</xdr:colOff>
      <xdr:row>37</xdr:row>
      <xdr:rowOff>131474</xdr:rowOff>
    </xdr:from>
    <xdr:to>
      <xdr:col>12</xdr:col>
      <xdr:colOff>488719</xdr:colOff>
      <xdr:row>51</xdr:row>
      <xdr:rowOff>104216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C1553CBA-CE8D-4452-A7A0-709D4D10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93784</xdr:colOff>
      <xdr:row>52</xdr:row>
      <xdr:rowOff>111370</xdr:rowOff>
    </xdr:from>
    <xdr:to>
      <xdr:col>12</xdr:col>
      <xdr:colOff>250142</xdr:colOff>
      <xdr:row>66</xdr:row>
      <xdr:rowOff>89827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93AE0C6A-60D5-4330-9418-741B76CF9C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169985</xdr:colOff>
      <xdr:row>67</xdr:row>
      <xdr:rowOff>140677</xdr:rowOff>
    </xdr:from>
    <xdr:to>
      <xdr:col>12</xdr:col>
      <xdr:colOff>326343</xdr:colOff>
      <xdr:row>81</xdr:row>
      <xdr:rowOff>121040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AB5DC1B6-611F-49E8-93F3-2C954293EF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156357</xdr:colOff>
      <xdr:row>82</xdr:row>
      <xdr:rowOff>41176</xdr:rowOff>
    </xdr:from>
    <xdr:to>
      <xdr:col>12</xdr:col>
      <xdr:colOff>308905</xdr:colOff>
      <xdr:row>95</xdr:row>
      <xdr:rowOff>35170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C6555CFF-86EE-4397-AB91-91F22C9CB4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6F04-9F6D-46B0-9F9C-C03CB54D6E05}">
  <dimension ref="A1:Q94"/>
  <sheetViews>
    <sheetView topLeftCell="J1" zoomScale="110" zoomScaleNormal="110" workbookViewId="0">
      <selection activeCell="O18" sqref="O18"/>
    </sheetView>
  </sheetViews>
  <sheetFormatPr defaultColWidth="8.88671875" defaultRowHeight="18.600000000000001" x14ac:dyDescent="0.3"/>
  <cols>
    <col min="1" max="1" width="34.6640625" style="3" customWidth="1"/>
    <col min="2" max="2" width="18.109375" style="3" customWidth="1"/>
    <col min="3" max="3" width="12.88671875" style="3" bestFit="1" customWidth="1"/>
    <col min="4" max="4" width="15.44140625" style="3" customWidth="1"/>
    <col min="5" max="6" width="12.88671875" style="3" bestFit="1" customWidth="1"/>
    <col min="7" max="7" width="8.88671875" style="3"/>
    <col min="8" max="8" width="10" style="3" bestFit="1" customWidth="1"/>
    <col min="9" max="9" width="8.88671875" style="3"/>
    <col min="10" max="10" width="10.33203125" style="3" bestFit="1" customWidth="1"/>
    <col min="11" max="11" width="11.6640625" style="3" bestFit="1" customWidth="1"/>
    <col min="12" max="12" width="16.44140625" style="3" customWidth="1"/>
    <col min="13" max="13" width="19.6640625" style="3" customWidth="1"/>
    <col min="14" max="16" width="13" style="3" bestFit="1" customWidth="1"/>
    <col min="17" max="17" width="11.33203125" style="3" customWidth="1"/>
    <col min="18" max="16384" width="8.88671875" style="3"/>
  </cols>
  <sheetData>
    <row r="1" spans="1:16" ht="21" x14ac:dyDescent="0.3">
      <c r="A1" s="8" t="s">
        <v>21</v>
      </c>
      <c r="L1" s="3" t="s">
        <v>25</v>
      </c>
    </row>
    <row r="2" spans="1:16" x14ac:dyDescent="0.3">
      <c r="A2" s="6" t="s">
        <v>50</v>
      </c>
      <c r="M2" s="3" t="s">
        <v>52</v>
      </c>
      <c r="N2" s="3" t="s">
        <v>53</v>
      </c>
      <c r="O2" s="3" t="s">
        <v>54</v>
      </c>
      <c r="P2" s="3" t="s">
        <v>55</v>
      </c>
    </row>
    <row r="3" spans="1:16" x14ac:dyDescent="0.3">
      <c r="A3" s="3" t="s">
        <v>24</v>
      </c>
      <c r="B3" s="6" t="s">
        <v>48</v>
      </c>
      <c r="C3" s="6"/>
      <c r="D3" s="6"/>
      <c r="L3" s="11" t="s">
        <v>95</v>
      </c>
      <c r="M3" s="5">
        <v>803672</v>
      </c>
      <c r="N3" s="5">
        <v>773864</v>
      </c>
      <c r="O3" s="5">
        <v>761432</v>
      </c>
      <c r="P3" s="5">
        <v>753928</v>
      </c>
    </row>
    <row r="4" spans="1:16" x14ac:dyDescent="0.3">
      <c r="B4" s="3" t="s">
        <v>52</v>
      </c>
      <c r="C4" s="3" t="s">
        <v>53</v>
      </c>
      <c r="D4" s="3" t="s">
        <v>54</v>
      </c>
      <c r="E4" s="3" t="s">
        <v>55</v>
      </c>
      <c r="L4" s="3" t="s">
        <v>106</v>
      </c>
      <c r="M4" s="5">
        <v>852213</v>
      </c>
      <c r="N4" s="5">
        <v>837720</v>
      </c>
      <c r="O4" s="5">
        <v>825630</v>
      </c>
      <c r="P4" s="5">
        <v>815818</v>
      </c>
    </row>
    <row r="5" spans="1:16" x14ac:dyDescent="0.3">
      <c r="A5" s="11" t="s">
        <v>95</v>
      </c>
      <c r="B5" s="5">
        <v>2.3688000000000001E-2</v>
      </c>
      <c r="C5" s="5">
        <v>2.9002E-2</v>
      </c>
      <c r="D5" s="5">
        <v>3.3279000000000003E-2</v>
      </c>
      <c r="E5" s="5">
        <v>3.6062999999999998E-2</v>
      </c>
      <c r="L5" s="3" t="s">
        <v>105</v>
      </c>
      <c r="M5" s="5">
        <v>843986</v>
      </c>
      <c r="N5" s="5">
        <v>830462</v>
      </c>
      <c r="O5" s="5">
        <v>814985</v>
      </c>
      <c r="P5" s="3">
        <v>806907</v>
      </c>
    </row>
    <row r="6" spans="1:16" x14ac:dyDescent="0.3">
      <c r="A6" s="3" t="s">
        <v>106</v>
      </c>
      <c r="B6" s="5">
        <v>1.6941000000000001E-2</v>
      </c>
      <c r="C6" s="5">
        <v>1.712E-2</v>
      </c>
      <c r="D6" s="5">
        <v>1.7188999999999999E-2</v>
      </c>
      <c r="E6" s="5">
        <v>1.7194000000000001E-2</v>
      </c>
      <c r="L6" s="3" t="s">
        <v>0</v>
      </c>
      <c r="M6" s="5">
        <v>805520</v>
      </c>
      <c r="N6" s="5">
        <v>773560</v>
      </c>
      <c r="O6" s="5">
        <v>754296</v>
      </c>
      <c r="P6" s="5">
        <v>742560</v>
      </c>
    </row>
    <row r="7" spans="1:16" x14ac:dyDescent="0.3">
      <c r="A7" s="3" t="s">
        <v>105</v>
      </c>
      <c r="B7" s="5">
        <v>1.8356000000000001E-2</v>
      </c>
      <c r="C7" s="5">
        <v>1.8561000000000001E-2</v>
      </c>
      <c r="D7" s="5">
        <v>1.8821999999999998E-2</v>
      </c>
      <c r="E7" s="5">
        <v>1.8964999999999999E-2</v>
      </c>
      <c r="L7" s="3" t="s">
        <v>1</v>
      </c>
      <c r="M7" s="5">
        <v>806676</v>
      </c>
      <c r="N7" s="5">
        <v>769860</v>
      </c>
      <c r="O7" s="5">
        <v>758882</v>
      </c>
      <c r="P7" s="5">
        <v>753980</v>
      </c>
    </row>
    <row r="8" spans="1:16" x14ac:dyDescent="0.3">
      <c r="A8" s="3" t="s">
        <v>0</v>
      </c>
      <c r="B8" s="5">
        <v>2.0667000000000001E-2</v>
      </c>
      <c r="C8" s="5">
        <v>2.0858000000000002E-2</v>
      </c>
      <c r="D8" s="5">
        <v>2.1165E-2</v>
      </c>
      <c r="E8" s="5">
        <v>2.1274999999999999E-2</v>
      </c>
      <c r="M8" s="5"/>
      <c r="N8" s="5"/>
      <c r="O8" s="5"/>
      <c r="P8" s="5"/>
    </row>
    <row r="9" spans="1:16" x14ac:dyDescent="0.3">
      <c r="A9" s="3" t="s">
        <v>1</v>
      </c>
      <c r="B9" s="5">
        <v>2.0971E-2</v>
      </c>
      <c r="C9" s="5">
        <v>2.1099E-2</v>
      </c>
      <c r="D9" s="5">
        <v>2.1232999999999998E-2</v>
      </c>
      <c r="E9" s="5">
        <v>2.1221E-2</v>
      </c>
      <c r="M9" s="5"/>
      <c r="N9" s="5"/>
      <c r="O9" s="5"/>
      <c r="P9" s="5"/>
    </row>
    <row r="10" spans="1:16" x14ac:dyDescent="0.3">
      <c r="M10" s="5"/>
      <c r="N10" s="5"/>
      <c r="O10" s="5"/>
      <c r="P10" s="5"/>
    </row>
    <row r="11" spans="1:16" x14ac:dyDescent="0.3">
      <c r="A11" s="9" t="s">
        <v>104</v>
      </c>
      <c r="M11" s="5"/>
      <c r="N11" s="5"/>
      <c r="O11" s="5"/>
      <c r="P11" s="5"/>
    </row>
    <row r="12" spans="1:16" x14ac:dyDescent="0.3">
      <c r="A12" s="3" t="s">
        <v>95</v>
      </c>
      <c r="E12" s="3">
        <v>30343</v>
      </c>
      <c r="M12" s="5"/>
      <c r="N12" s="5"/>
      <c r="O12" s="5"/>
      <c r="P12" s="5"/>
    </row>
    <row r="13" spans="1:16" x14ac:dyDescent="0.3">
      <c r="A13" s="3" t="s">
        <v>97</v>
      </c>
      <c r="B13" s="3">
        <v>37171</v>
      </c>
      <c r="C13" s="3">
        <v>34281</v>
      </c>
      <c r="D13" s="3">
        <v>32100</v>
      </c>
      <c r="E13" s="3">
        <v>30625</v>
      </c>
      <c r="M13" s="5"/>
      <c r="N13" s="5"/>
      <c r="O13" s="5"/>
      <c r="P13" s="5"/>
    </row>
    <row r="14" spans="1:16" x14ac:dyDescent="0.3">
      <c r="A14" s="3" t="s">
        <v>1</v>
      </c>
      <c r="B14" s="3">
        <v>112255</v>
      </c>
      <c r="C14" s="3">
        <v>112441</v>
      </c>
      <c r="D14" s="3">
        <v>119254</v>
      </c>
      <c r="E14" s="3">
        <v>128706</v>
      </c>
      <c r="M14" s="5"/>
      <c r="N14" s="5"/>
      <c r="O14" s="5"/>
      <c r="P14" s="5"/>
    </row>
    <row r="15" spans="1:16" x14ac:dyDescent="0.3">
      <c r="M15" s="5"/>
      <c r="N15" s="5"/>
      <c r="O15" s="5"/>
      <c r="P15" s="5"/>
    </row>
    <row r="16" spans="1:16" x14ac:dyDescent="0.3">
      <c r="M16" s="5"/>
      <c r="N16" s="5"/>
      <c r="O16" s="5"/>
      <c r="P16" s="5"/>
    </row>
    <row r="17" spans="1:16" x14ac:dyDescent="0.3">
      <c r="M17" s="5"/>
      <c r="N17" s="5"/>
      <c r="O17" s="5"/>
      <c r="P17" s="5"/>
    </row>
    <row r="18" spans="1:16" x14ac:dyDescent="0.3">
      <c r="M18" s="5"/>
      <c r="N18" s="5"/>
      <c r="O18" s="5"/>
      <c r="P18" s="5"/>
    </row>
    <row r="19" spans="1:16" x14ac:dyDescent="0.3">
      <c r="M19" s="5"/>
      <c r="N19" s="5"/>
      <c r="O19" s="5"/>
      <c r="P19" s="5"/>
    </row>
    <row r="20" spans="1:16" x14ac:dyDescent="0.3">
      <c r="M20" s="5"/>
      <c r="N20" s="5"/>
      <c r="O20" s="5"/>
      <c r="P20" s="5"/>
    </row>
    <row r="21" spans="1:16" x14ac:dyDescent="0.3">
      <c r="M21" s="5"/>
      <c r="N21" s="5"/>
      <c r="O21" s="5"/>
      <c r="P21" s="5"/>
    </row>
    <row r="22" spans="1:16" x14ac:dyDescent="0.3">
      <c r="M22" s="5"/>
      <c r="N22" s="5"/>
      <c r="O22" s="5"/>
      <c r="P22" s="5"/>
    </row>
    <row r="23" spans="1:16" x14ac:dyDescent="0.3">
      <c r="M23" s="5"/>
      <c r="N23" s="5"/>
      <c r="O23" s="5"/>
      <c r="P23" s="5"/>
    </row>
    <row r="24" spans="1:16" x14ac:dyDescent="0.3">
      <c r="M24" s="5"/>
      <c r="N24" s="5"/>
      <c r="O24" s="5"/>
      <c r="P24" s="5"/>
    </row>
    <row r="25" spans="1:16" x14ac:dyDescent="0.3">
      <c r="C25" s="5"/>
      <c r="D25" s="5"/>
      <c r="M25" s="5"/>
      <c r="N25" s="5"/>
      <c r="O25" s="5"/>
      <c r="P25" s="5"/>
    </row>
    <row r="26" spans="1:16" x14ac:dyDescent="0.3">
      <c r="B26" s="13" t="s">
        <v>46</v>
      </c>
      <c r="C26" s="13"/>
      <c r="D26" s="13"/>
      <c r="M26" s="5"/>
      <c r="N26" s="5"/>
      <c r="O26" s="5"/>
      <c r="P26" s="5"/>
    </row>
    <row r="27" spans="1:16" x14ac:dyDescent="0.3">
      <c r="A27" s="5"/>
      <c r="B27" s="6" t="s">
        <v>18</v>
      </c>
      <c r="C27" s="4" t="s">
        <v>4</v>
      </c>
      <c r="D27" s="10" t="s">
        <v>15</v>
      </c>
      <c r="L27" s="3" t="s">
        <v>26</v>
      </c>
      <c r="M27" s="5"/>
      <c r="N27" s="5"/>
      <c r="O27" s="5"/>
      <c r="P27" s="5"/>
    </row>
    <row r="28" spans="1:16" x14ac:dyDescent="0.3">
      <c r="A28" s="6" t="s">
        <v>34</v>
      </c>
      <c r="B28" s="6" t="s">
        <v>30</v>
      </c>
      <c r="C28" s="6"/>
      <c r="M28" s="5" t="s">
        <v>52</v>
      </c>
      <c r="N28" s="5" t="s">
        <v>53</v>
      </c>
      <c r="O28" s="5" t="s">
        <v>54</v>
      </c>
      <c r="P28" s="5" t="s">
        <v>55</v>
      </c>
    </row>
    <row r="29" spans="1:16" x14ac:dyDescent="0.3">
      <c r="A29" s="3" t="s">
        <v>23</v>
      </c>
      <c r="B29" s="7" t="s">
        <v>16</v>
      </c>
      <c r="C29" s="7"/>
      <c r="D29" s="9"/>
      <c r="L29" s="11" t="s">
        <v>95</v>
      </c>
      <c r="M29" s="5">
        <v>169384</v>
      </c>
      <c r="N29" s="5">
        <v>149040</v>
      </c>
      <c r="O29" s="5">
        <v>127576</v>
      </c>
      <c r="P29" s="5">
        <v>106592</v>
      </c>
    </row>
    <row r="30" spans="1:16" x14ac:dyDescent="0.3">
      <c r="B30" s="3" t="s">
        <v>52</v>
      </c>
      <c r="C30" s="3" t="s">
        <v>53</v>
      </c>
      <c r="D30" s="3" t="s">
        <v>54</v>
      </c>
      <c r="E30" s="3" t="s">
        <v>55</v>
      </c>
      <c r="L30" s="3" t="s">
        <v>106</v>
      </c>
      <c r="M30" s="5">
        <v>174196</v>
      </c>
      <c r="N30" s="5">
        <v>161817</v>
      </c>
      <c r="O30" s="5">
        <v>148508</v>
      </c>
      <c r="P30" s="5">
        <v>133917</v>
      </c>
    </row>
    <row r="31" spans="1:16" x14ac:dyDescent="0.3">
      <c r="A31" s="11" t="s">
        <v>95</v>
      </c>
      <c r="B31" s="5">
        <v>6.0930000000000003E-3</v>
      </c>
      <c r="C31" s="5">
        <v>5.8869999999999999E-3</v>
      </c>
      <c r="D31" s="5">
        <v>5.7149999999999996E-3</v>
      </c>
      <c r="E31" s="5">
        <v>5.5230000000000001E-3</v>
      </c>
      <c r="L31" s="3" t="s">
        <v>105</v>
      </c>
      <c r="M31" s="5">
        <v>177183</v>
      </c>
      <c r="N31" s="5">
        <v>167657</v>
      </c>
      <c r="O31" s="5">
        <v>154590</v>
      </c>
      <c r="P31" s="5">
        <v>138241</v>
      </c>
    </row>
    <row r="32" spans="1:16" x14ac:dyDescent="0.3">
      <c r="A32" s="3" t="s">
        <v>106</v>
      </c>
      <c r="B32" s="5">
        <v>4.2830000000000003E-3</v>
      </c>
      <c r="C32" s="5">
        <v>5.7580000000000001E-3</v>
      </c>
      <c r="D32" s="5">
        <v>5.7190000000000001E-3</v>
      </c>
      <c r="E32" s="5">
        <v>5.7120000000000001E-3</v>
      </c>
      <c r="L32" s="3" t="s">
        <v>0</v>
      </c>
      <c r="M32" s="5">
        <v>149624</v>
      </c>
      <c r="N32" s="5">
        <v>145624</v>
      </c>
      <c r="O32" s="5">
        <v>141624</v>
      </c>
      <c r="P32" s="5">
        <v>105120</v>
      </c>
    </row>
    <row r="33" spans="1:16" x14ac:dyDescent="0.3">
      <c r="A33" s="3" t="s">
        <v>105</v>
      </c>
      <c r="B33" s="5">
        <v>5.1850000000000004E-3</v>
      </c>
      <c r="C33" s="5">
        <v>5.2379999999999996E-3</v>
      </c>
      <c r="D33" s="5">
        <v>5.2459999999999998E-3</v>
      </c>
      <c r="E33" s="5">
        <v>5.2329999999999998E-3</v>
      </c>
      <c r="L33" s="3" t="s">
        <v>1</v>
      </c>
      <c r="M33" s="5">
        <v>165609</v>
      </c>
      <c r="N33" s="5">
        <v>145340</v>
      </c>
      <c r="O33" s="5">
        <v>123837</v>
      </c>
      <c r="P33" s="5">
        <v>103409</v>
      </c>
    </row>
    <row r="34" spans="1:16" x14ac:dyDescent="0.3">
      <c r="A34" s="5" t="s">
        <v>0</v>
      </c>
      <c r="B34" s="5">
        <v>9.5729999999999999E-3</v>
      </c>
      <c r="C34" s="5">
        <v>9.5840000000000005E-3</v>
      </c>
      <c r="D34" s="5">
        <v>9.5479999999999992E-3</v>
      </c>
      <c r="E34" s="5">
        <v>9.5200000000000007E-3</v>
      </c>
      <c r="M34" s="5"/>
      <c r="N34" s="5"/>
      <c r="O34" s="5"/>
      <c r="P34" s="5"/>
    </row>
    <row r="35" spans="1:16" x14ac:dyDescent="0.3">
      <c r="A35" s="5" t="s">
        <v>1</v>
      </c>
      <c r="B35" s="5">
        <v>9.1079999999999998E-3</v>
      </c>
      <c r="C35" s="5">
        <v>9.1280000000000007E-3</v>
      </c>
      <c r="D35" s="5">
        <v>9.1400000000000006E-3</v>
      </c>
      <c r="E35" s="5">
        <v>9.0550000000000005E-3</v>
      </c>
      <c r="M35" s="5"/>
      <c r="N35" s="5"/>
      <c r="O35" s="5"/>
      <c r="P35" s="5"/>
    </row>
    <row r="36" spans="1:16" x14ac:dyDescent="0.3">
      <c r="M36" s="5"/>
      <c r="N36" s="5"/>
      <c r="O36" s="5"/>
      <c r="P36" s="5"/>
    </row>
    <row r="37" spans="1:16" x14ac:dyDescent="0.3">
      <c r="A37" s="3" t="s">
        <v>95</v>
      </c>
      <c r="B37" s="3">
        <v>1705</v>
      </c>
      <c r="C37" s="3">
        <v>1335</v>
      </c>
      <c r="D37" s="3">
        <v>977</v>
      </c>
      <c r="E37" s="3">
        <v>652</v>
      </c>
      <c r="M37" s="5"/>
      <c r="N37" s="5"/>
      <c r="O37" s="5"/>
      <c r="P37" s="5"/>
    </row>
    <row r="38" spans="1:16" x14ac:dyDescent="0.3">
      <c r="A38" s="3" t="s">
        <v>0</v>
      </c>
      <c r="B38" s="5">
        <v>1735</v>
      </c>
      <c r="C38" s="5"/>
      <c r="D38" s="5">
        <v>994</v>
      </c>
      <c r="E38" s="5">
        <v>589</v>
      </c>
      <c r="M38" s="5"/>
      <c r="N38" s="5"/>
      <c r="O38" s="5"/>
      <c r="P38" s="5"/>
    </row>
    <row r="39" spans="1:16" x14ac:dyDescent="0.3">
      <c r="A39" s="3" t="s">
        <v>1</v>
      </c>
      <c r="B39" s="3">
        <v>2248</v>
      </c>
      <c r="C39" s="3">
        <v>5986</v>
      </c>
      <c r="D39" s="3">
        <v>5337</v>
      </c>
      <c r="E39" s="3">
        <v>3548</v>
      </c>
      <c r="M39" s="5"/>
      <c r="N39" s="5"/>
      <c r="O39" s="5"/>
      <c r="P39" s="5"/>
    </row>
    <row r="40" spans="1:16" x14ac:dyDescent="0.3">
      <c r="M40" s="5"/>
      <c r="N40" s="5"/>
      <c r="O40" s="5"/>
      <c r="P40" s="5"/>
    </row>
    <row r="41" spans="1:16" x14ac:dyDescent="0.3">
      <c r="M41" s="5"/>
      <c r="N41" s="5"/>
      <c r="O41" s="5"/>
      <c r="P41" s="5"/>
    </row>
    <row r="42" spans="1:16" x14ac:dyDescent="0.3">
      <c r="M42" s="5"/>
      <c r="N42" s="5"/>
      <c r="O42" s="5"/>
      <c r="P42" s="5"/>
    </row>
    <row r="43" spans="1:16" x14ac:dyDescent="0.3">
      <c r="M43" s="5"/>
      <c r="N43" s="5"/>
      <c r="O43" s="5"/>
      <c r="P43" s="5"/>
    </row>
    <row r="44" spans="1:16" x14ac:dyDescent="0.3">
      <c r="M44" s="5"/>
      <c r="N44" s="5"/>
      <c r="O44" s="5"/>
      <c r="P44" s="5"/>
    </row>
    <row r="45" spans="1:16" x14ac:dyDescent="0.3">
      <c r="M45" s="5"/>
      <c r="N45" s="5"/>
      <c r="O45" s="5"/>
      <c r="P45" s="5"/>
    </row>
    <row r="46" spans="1:16" x14ac:dyDescent="0.3">
      <c r="M46" s="5"/>
      <c r="N46" s="5"/>
      <c r="O46" s="5"/>
      <c r="P46" s="5"/>
    </row>
    <row r="47" spans="1:16" x14ac:dyDescent="0.3">
      <c r="B47" s="27"/>
      <c r="M47" s="5"/>
      <c r="N47" s="5"/>
      <c r="O47" s="5"/>
      <c r="P47" s="5"/>
    </row>
    <row r="48" spans="1:16" x14ac:dyDescent="0.3">
      <c r="B48" s="27"/>
      <c r="M48" s="5"/>
      <c r="N48" s="5"/>
      <c r="O48" s="5"/>
      <c r="P48" s="5"/>
    </row>
    <row r="49" spans="1:17" x14ac:dyDescent="0.3">
      <c r="M49" s="5"/>
      <c r="N49" s="5"/>
      <c r="O49" s="5"/>
      <c r="P49" s="5"/>
    </row>
    <row r="50" spans="1:17" x14ac:dyDescent="0.3">
      <c r="M50" s="5"/>
      <c r="N50" s="5"/>
      <c r="O50" s="5"/>
      <c r="P50" s="5"/>
    </row>
    <row r="51" spans="1:17" x14ac:dyDescent="0.3">
      <c r="A51" s="6" t="s">
        <v>34</v>
      </c>
      <c r="B51" s="6" t="s">
        <v>19</v>
      </c>
      <c r="C51" s="6"/>
      <c r="M51" s="5"/>
      <c r="N51" s="5"/>
      <c r="O51" s="5"/>
      <c r="P51" s="5"/>
    </row>
    <row r="52" spans="1:17" x14ac:dyDescent="0.3">
      <c r="B52" s="3" t="s">
        <v>9</v>
      </c>
      <c r="M52" s="5"/>
      <c r="N52" s="5"/>
      <c r="O52" s="5"/>
      <c r="P52" s="5"/>
    </row>
    <row r="53" spans="1:17" x14ac:dyDescent="0.3">
      <c r="A53" s="3" t="s">
        <v>22</v>
      </c>
      <c r="M53" s="5"/>
      <c r="N53" s="5" t="s">
        <v>9</v>
      </c>
      <c r="O53" s="5"/>
      <c r="P53" s="5"/>
    </row>
    <row r="54" spans="1:17" x14ac:dyDescent="0.3">
      <c r="B54" s="3" t="s">
        <v>52</v>
      </c>
      <c r="C54" s="3" t="s">
        <v>53</v>
      </c>
      <c r="D54" s="3" t="s">
        <v>54</v>
      </c>
      <c r="E54" s="3" t="s">
        <v>55</v>
      </c>
      <c r="M54" s="5" t="s">
        <v>27</v>
      </c>
      <c r="N54" s="5"/>
      <c r="O54" s="5"/>
      <c r="P54" s="5"/>
      <c r="Q54" s="5"/>
    </row>
    <row r="55" spans="1:17" x14ac:dyDescent="0.3">
      <c r="A55" s="11" t="s">
        <v>95</v>
      </c>
      <c r="B55" s="5">
        <v>8.6660000000000001E-3</v>
      </c>
      <c r="C55" s="5">
        <v>8.7209999999999996E-3</v>
      </c>
      <c r="D55" s="5">
        <v>8.7899999999999992E-3</v>
      </c>
      <c r="E55" s="5">
        <v>8.8640000000000004E-3</v>
      </c>
      <c r="M55" s="5"/>
      <c r="N55" s="5" t="s">
        <v>52</v>
      </c>
      <c r="O55" s="5" t="s">
        <v>53</v>
      </c>
      <c r="P55" s="5" t="s">
        <v>54</v>
      </c>
      <c r="Q55" s="5" t="s">
        <v>55</v>
      </c>
    </row>
    <row r="56" spans="1:17" x14ac:dyDescent="0.3">
      <c r="A56" s="3" t="s">
        <v>106</v>
      </c>
      <c r="B56" s="3">
        <v>8.3599999999999994E-3</v>
      </c>
      <c r="C56" s="3">
        <v>8.3730000000000002E-3</v>
      </c>
      <c r="D56" s="3">
        <v>8.4080000000000005E-3</v>
      </c>
      <c r="E56" s="3">
        <v>8.4290000000000007E-3</v>
      </c>
      <c r="M56" s="36" t="s">
        <v>95</v>
      </c>
      <c r="N56" s="5">
        <v>149624</v>
      </c>
      <c r="O56" s="5">
        <v>145624</v>
      </c>
      <c r="P56" s="5">
        <v>141624</v>
      </c>
      <c r="Q56" s="5">
        <v>137624</v>
      </c>
    </row>
    <row r="57" spans="1:17" x14ac:dyDescent="0.3">
      <c r="A57" s="3" t="s">
        <v>105</v>
      </c>
      <c r="B57" s="5">
        <v>9.7249999999999993E-3</v>
      </c>
      <c r="C57" s="5">
        <v>8.5470000000000008E-3</v>
      </c>
      <c r="D57" s="5">
        <v>9.6249999999999999E-3</v>
      </c>
      <c r="E57" s="5">
        <v>9.6299999999999997E-3</v>
      </c>
      <c r="M57" s="3" t="s">
        <v>106</v>
      </c>
      <c r="N57" s="5">
        <v>149672</v>
      </c>
      <c r="O57" s="5">
        <v>145622</v>
      </c>
      <c r="P57" s="5">
        <v>141626</v>
      </c>
      <c r="Q57" s="5">
        <v>137619</v>
      </c>
    </row>
    <row r="58" spans="1:17" x14ac:dyDescent="0.3">
      <c r="A58" s="5" t="s">
        <v>0</v>
      </c>
      <c r="B58" s="5">
        <v>7.5510000000000004E-3</v>
      </c>
      <c r="C58" s="5">
        <v>7.5729999999999999E-3</v>
      </c>
      <c r="D58" s="5">
        <v>7.5519999999999997E-3</v>
      </c>
      <c r="E58" s="5">
        <v>7.5449999999999996E-3</v>
      </c>
      <c r="M58" s="5" t="s">
        <v>105</v>
      </c>
      <c r="N58" s="5">
        <v>149623</v>
      </c>
      <c r="O58" s="5">
        <v>145600</v>
      </c>
      <c r="P58" s="5">
        <v>141598</v>
      </c>
      <c r="Q58" s="5">
        <v>137615</v>
      </c>
    </row>
    <row r="59" spans="1:17" x14ac:dyDescent="0.3">
      <c r="A59" s="5" t="s">
        <v>1</v>
      </c>
      <c r="B59" s="5">
        <v>7.8410000000000007E-3</v>
      </c>
      <c r="C59" s="5">
        <v>7.8659999999999997E-3</v>
      </c>
      <c r="D59" s="5">
        <v>7.8180000000000003E-3</v>
      </c>
      <c r="E59" s="5">
        <v>7.8980000000000005E-3</v>
      </c>
      <c r="M59" s="5" t="s">
        <v>0</v>
      </c>
      <c r="N59" s="5">
        <v>149624</v>
      </c>
      <c r="O59" s="5">
        <v>145624</v>
      </c>
      <c r="P59" s="5">
        <v>141624</v>
      </c>
      <c r="Q59" s="5">
        <v>137624</v>
      </c>
    </row>
    <row r="60" spans="1:17" x14ac:dyDescent="0.3">
      <c r="M60" s="5" t="s">
        <v>1</v>
      </c>
      <c r="N60" s="5">
        <v>149671</v>
      </c>
      <c r="O60" s="5">
        <v>145626</v>
      </c>
      <c r="P60" s="5">
        <v>141652</v>
      </c>
      <c r="Q60" s="5">
        <v>137648</v>
      </c>
    </row>
    <row r="61" spans="1:17" x14ac:dyDescent="0.3">
      <c r="A61" s="9" t="s">
        <v>104</v>
      </c>
      <c r="C61" s="5"/>
      <c r="D61" s="5"/>
      <c r="E61" s="5"/>
      <c r="M61" s="5"/>
      <c r="N61" s="5"/>
      <c r="O61" s="5"/>
      <c r="P61" s="5"/>
    </row>
    <row r="62" spans="1:17" x14ac:dyDescent="0.3">
      <c r="A62" s="3" t="s">
        <v>95</v>
      </c>
      <c r="B62" s="5"/>
      <c r="C62" s="5"/>
      <c r="D62" s="5"/>
      <c r="E62" s="5"/>
      <c r="M62" s="5"/>
      <c r="N62" s="5"/>
      <c r="O62" s="5"/>
      <c r="P62" s="5"/>
    </row>
    <row r="63" spans="1:17" x14ac:dyDescent="0.3">
      <c r="A63" s="3" t="s">
        <v>97</v>
      </c>
      <c r="B63" s="5">
        <v>1319</v>
      </c>
      <c r="C63" s="5">
        <v>1263</v>
      </c>
      <c r="D63" s="5">
        <v>1177</v>
      </c>
      <c r="E63" s="5">
        <v>1109</v>
      </c>
      <c r="M63" s="5"/>
      <c r="N63" s="5"/>
      <c r="O63" s="5"/>
      <c r="P63" s="8"/>
    </row>
    <row r="64" spans="1:17" x14ac:dyDescent="0.3">
      <c r="A64" s="3" t="s">
        <v>1</v>
      </c>
      <c r="B64" s="5">
        <v>4544</v>
      </c>
      <c r="C64" s="5">
        <v>4370</v>
      </c>
      <c r="D64" s="5">
        <v>3970</v>
      </c>
      <c r="E64" s="5">
        <v>4005</v>
      </c>
      <c r="M64" s="5"/>
      <c r="N64" s="5"/>
      <c r="O64" s="5"/>
      <c r="P64" s="5"/>
    </row>
    <row r="65" spans="1:16" x14ac:dyDescent="0.3">
      <c r="M65" s="5"/>
      <c r="N65" s="5"/>
      <c r="O65" s="5"/>
      <c r="P65" s="5"/>
    </row>
    <row r="66" spans="1:16" x14ac:dyDescent="0.3">
      <c r="M66" s="5"/>
      <c r="N66" s="5"/>
      <c r="O66" s="5"/>
      <c r="P66" s="5"/>
    </row>
    <row r="67" spans="1:16" x14ac:dyDescent="0.3">
      <c r="A67" s="11"/>
      <c r="B67" s="5"/>
      <c r="C67" s="5"/>
      <c r="D67" s="5"/>
      <c r="E67" s="5"/>
      <c r="M67" s="5"/>
      <c r="N67" s="5"/>
      <c r="O67" s="5"/>
      <c r="P67" s="5"/>
    </row>
    <row r="68" spans="1:16" x14ac:dyDescent="0.3">
      <c r="A68" s="5"/>
      <c r="B68" s="5"/>
      <c r="C68" s="5"/>
      <c r="D68" s="5"/>
      <c r="E68" s="5"/>
      <c r="M68" s="5"/>
      <c r="N68" s="5"/>
      <c r="O68" s="5"/>
      <c r="P68" s="5"/>
    </row>
    <row r="69" spans="1:16" x14ac:dyDescent="0.3">
      <c r="A69" s="5"/>
      <c r="B69" s="5"/>
      <c r="C69" s="5"/>
      <c r="D69" s="5"/>
      <c r="E69" s="5"/>
      <c r="M69" s="5"/>
      <c r="N69" s="5"/>
      <c r="O69" s="5"/>
      <c r="P69" s="5"/>
    </row>
    <row r="70" spans="1:16" x14ac:dyDescent="0.3">
      <c r="B70" s="5"/>
      <c r="C70" s="5"/>
      <c r="M70" s="5"/>
      <c r="N70" s="5"/>
      <c r="O70" s="5"/>
      <c r="P70" s="5"/>
    </row>
    <row r="71" spans="1:16" x14ac:dyDescent="0.3">
      <c r="M71" s="5"/>
      <c r="N71" s="5"/>
      <c r="O71" s="5"/>
      <c r="P71" s="5"/>
    </row>
    <row r="72" spans="1:16" x14ac:dyDescent="0.3">
      <c r="A72" s="5"/>
      <c r="M72" s="5"/>
      <c r="N72" s="5"/>
      <c r="O72" s="5"/>
      <c r="P72" s="5"/>
    </row>
    <row r="73" spans="1:16" x14ac:dyDescent="0.3">
      <c r="A73" s="5"/>
      <c r="M73" s="5"/>
      <c r="N73" s="5"/>
      <c r="O73" s="5"/>
      <c r="P73" s="5"/>
    </row>
    <row r="74" spans="1:16" x14ac:dyDescent="0.3">
      <c r="M74" s="5"/>
      <c r="N74" s="5"/>
      <c r="O74" s="5"/>
      <c r="P74" s="5"/>
    </row>
    <row r="75" spans="1:16" x14ac:dyDescent="0.3">
      <c r="M75" s="5"/>
      <c r="N75" s="5"/>
      <c r="O75" s="5"/>
      <c r="P75" s="5"/>
    </row>
    <row r="76" spans="1:16" x14ac:dyDescent="0.3">
      <c r="M76" s="5"/>
      <c r="N76" s="5"/>
      <c r="O76" s="5"/>
      <c r="P76" s="5"/>
    </row>
    <row r="77" spans="1:16" x14ac:dyDescent="0.3">
      <c r="M77" s="5"/>
      <c r="N77" s="5"/>
      <c r="O77" s="5"/>
      <c r="P77" s="5"/>
    </row>
    <row r="78" spans="1:16" x14ac:dyDescent="0.3">
      <c r="M78" s="5"/>
      <c r="N78" s="5"/>
      <c r="O78" s="5"/>
      <c r="P78" s="5"/>
    </row>
    <row r="79" spans="1:16" x14ac:dyDescent="0.3">
      <c r="M79" s="5"/>
      <c r="N79" s="5"/>
      <c r="O79" s="5"/>
      <c r="P79" s="5"/>
    </row>
    <row r="80" spans="1:16" x14ac:dyDescent="0.3">
      <c r="M80" s="5"/>
      <c r="N80" s="5"/>
      <c r="O80" s="5"/>
      <c r="P80" s="5"/>
    </row>
    <row r="93" spans="1:1" x14ac:dyDescent="0.3">
      <c r="A93" s="12"/>
    </row>
    <row r="94" spans="1:1" x14ac:dyDescent="0.3">
      <c r="A94" s="1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AF5BF-5667-44F5-9130-D0FABC82E084}">
  <dimension ref="A1:Q93"/>
  <sheetViews>
    <sheetView tabSelected="1" topLeftCell="A25" zoomScale="110" zoomScaleNormal="110" workbookViewId="0">
      <selection activeCell="D35" sqref="D35"/>
    </sheetView>
  </sheetViews>
  <sheetFormatPr defaultColWidth="8.88671875" defaultRowHeight="18.600000000000001" x14ac:dyDescent="0.3"/>
  <cols>
    <col min="1" max="1" width="45.6640625" style="3" customWidth="1"/>
    <col min="2" max="2" width="16.44140625" style="3" customWidth="1"/>
    <col min="3" max="3" width="15.109375" style="3" customWidth="1"/>
    <col min="4" max="4" width="16.88671875" style="3" customWidth="1"/>
    <col min="5" max="6" width="12.88671875" style="3" bestFit="1" customWidth="1"/>
    <col min="7" max="7" width="8.88671875" style="3"/>
    <col min="8" max="8" width="10" style="3" bestFit="1" customWidth="1"/>
    <col min="9" max="9" width="8.88671875" style="3"/>
    <col min="10" max="10" width="10.33203125" style="3" bestFit="1" customWidth="1"/>
    <col min="11" max="11" width="11.6640625" style="3" bestFit="1" customWidth="1"/>
    <col min="12" max="12" width="26.88671875" style="3" customWidth="1"/>
    <col min="13" max="13" width="20.109375" style="3" customWidth="1"/>
    <col min="14" max="16" width="13" style="3" bestFit="1" customWidth="1"/>
    <col min="17" max="17" width="13.109375" style="3" bestFit="1" customWidth="1"/>
    <col min="18" max="16384" width="8.88671875" style="3"/>
  </cols>
  <sheetData>
    <row r="1" spans="1:17" x14ac:dyDescent="0.3">
      <c r="L1" s="5" t="s">
        <v>11</v>
      </c>
      <c r="M1" s="5"/>
      <c r="N1" s="5"/>
      <c r="O1" s="5"/>
      <c r="P1" s="5"/>
      <c r="Q1" s="5"/>
    </row>
    <row r="2" spans="1:17" x14ac:dyDescent="0.3">
      <c r="A2" s="6" t="s">
        <v>50</v>
      </c>
      <c r="L2" s="5"/>
      <c r="M2" s="5" t="s">
        <v>52</v>
      </c>
      <c r="N2" s="5" t="s">
        <v>53</v>
      </c>
      <c r="O2" s="5" t="s">
        <v>54</v>
      </c>
      <c r="P2" s="5" t="s">
        <v>55</v>
      </c>
      <c r="Q2" s="5"/>
    </row>
    <row r="3" spans="1:17" x14ac:dyDescent="0.3">
      <c r="A3" s="3" t="s">
        <v>7</v>
      </c>
      <c r="B3" s="6" t="s">
        <v>48</v>
      </c>
      <c r="C3" s="6"/>
      <c r="D3" s="6"/>
      <c r="L3" s="36" t="s">
        <v>95</v>
      </c>
      <c r="M3" s="5">
        <v>8.4656999999999996E-2</v>
      </c>
      <c r="N3" s="5">
        <v>0.11879000000000001</v>
      </c>
      <c r="O3" s="5">
        <v>0.130853</v>
      </c>
      <c r="P3" s="5">
        <v>0.13674</v>
      </c>
      <c r="Q3" s="5"/>
    </row>
    <row r="4" spans="1:17" x14ac:dyDescent="0.3">
      <c r="B4" s="3" t="s">
        <v>52</v>
      </c>
      <c r="C4" s="3" t="s">
        <v>53</v>
      </c>
      <c r="D4" s="3" t="s">
        <v>54</v>
      </c>
      <c r="E4" s="3" t="s">
        <v>55</v>
      </c>
      <c r="L4" s="5" t="s">
        <v>106</v>
      </c>
      <c r="M4" s="5">
        <v>2.7484999999999999E-2</v>
      </c>
      <c r="N4" s="5">
        <v>4.1869999999999997E-2</v>
      </c>
      <c r="O4" s="5">
        <v>5.3863000000000001E-2</v>
      </c>
      <c r="P4" s="5">
        <v>6.1886999999999998E-2</v>
      </c>
      <c r="Q4" s="5"/>
    </row>
    <row r="5" spans="1:17" x14ac:dyDescent="0.3">
      <c r="A5" s="11" t="s">
        <v>95</v>
      </c>
      <c r="B5" s="5">
        <v>7.5134999999999993E-2</v>
      </c>
      <c r="C5" s="5">
        <v>0.106789</v>
      </c>
      <c r="D5" s="5">
        <v>0.118788</v>
      </c>
      <c r="E5" s="5">
        <v>0.125308</v>
      </c>
      <c r="L5" s="5" t="s">
        <v>105</v>
      </c>
      <c r="M5" s="5">
        <v>3.3027000000000001E-2</v>
      </c>
      <c r="N5" s="5">
        <v>4.3102000000000001E-2</v>
      </c>
      <c r="O5" s="5">
        <v>5.6127999999999997E-2</v>
      </c>
      <c r="P5" s="5">
        <v>6.1928999999999998E-2</v>
      </c>
      <c r="Q5" s="5"/>
    </row>
    <row r="6" spans="1:17" x14ac:dyDescent="0.3">
      <c r="A6" s="3" t="s">
        <v>106</v>
      </c>
      <c r="B6" s="5">
        <v>2.7829E-2</v>
      </c>
      <c r="C6" s="5">
        <v>4.1340000000000002E-2</v>
      </c>
      <c r="D6" s="5">
        <v>5.3268000000000003E-2</v>
      </c>
      <c r="E6" s="5">
        <v>6.0908999999999998E-2</v>
      </c>
      <c r="L6" s="5" t="s">
        <v>0</v>
      </c>
      <c r="M6" s="5">
        <v>8.6792999999999995E-2</v>
      </c>
      <c r="N6" s="5">
        <v>0.127021</v>
      </c>
      <c r="O6" s="5">
        <v>0.14624200000000001</v>
      </c>
      <c r="P6" s="5">
        <v>0.15956999999999999</v>
      </c>
      <c r="Q6" s="5"/>
    </row>
    <row r="7" spans="1:17" x14ac:dyDescent="0.3">
      <c r="A7" s="3" t="s">
        <v>105</v>
      </c>
      <c r="B7" s="5">
        <v>2.9106E-2</v>
      </c>
      <c r="C7" s="5">
        <v>3.6462000000000001E-2</v>
      </c>
      <c r="D7" s="5">
        <v>4.6760999999999997E-2</v>
      </c>
      <c r="E7" s="5">
        <v>5.1561999999999997E-2</v>
      </c>
      <c r="L7" s="5" t="s">
        <v>1</v>
      </c>
      <c r="M7" s="5">
        <v>8.2376000000000005E-2</v>
      </c>
      <c r="N7" s="5">
        <v>0.12557399999999999</v>
      </c>
      <c r="O7" s="5">
        <v>0.13839099999999999</v>
      </c>
      <c r="P7" s="5">
        <v>0.14394100000000001</v>
      </c>
      <c r="Q7" s="5"/>
    </row>
    <row r="8" spans="1:17" x14ac:dyDescent="0.3">
      <c r="A8" s="7" t="s">
        <v>0</v>
      </c>
      <c r="B8" s="5">
        <v>8.0553E-2</v>
      </c>
      <c r="C8" s="5">
        <v>0.120604</v>
      </c>
      <c r="D8" s="5">
        <v>0.13800999999999999</v>
      </c>
      <c r="E8" s="5">
        <v>0.153168</v>
      </c>
      <c r="L8" s="5" t="s">
        <v>68</v>
      </c>
      <c r="M8" s="31">
        <f>(M6-M3)/M3</f>
        <v>2.5231227187356025E-2</v>
      </c>
      <c r="N8" s="31">
        <f>(N6-N3)/N3</f>
        <v>6.9290344305076079E-2</v>
      </c>
      <c r="O8" s="31">
        <f>(O6-O3)/O3</f>
        <v>0.11760525169464983</v>
      </c>
      <c r="P8" s="31">
        <f>(P6-P3)/P3</f>
        <v>0.16695919262834569</v>
      </c>
      <c r="Q8" s="5"/>
    </row>
    <row r="9" spans="1:17" x14ac:dyDescent="0.3">
      <c r="A9" s="7" t="s">
        <v>1</v>
      </c>
      <c r="B9" s="5">
        <v>7.4286000000000005E-2</v>
      </c>
      <c r="C9" s="5">
        <v>0.11428199999999999</v>
      </c>
      <c r="D9" s="5">
        <v>0.12917000000000001</v>
      </c>
      <c r="E9" s="5">
        <v>0.137854</v>
      </c>
      <c r="L9" s="5" t="s">
        <v>69</v>
      </c>
      <c r="M9" s="31">
        <f>(M7-M3)/M3</f>
        <v>-2.6944021167771021E-2</v>
      </c>
      <c r="N9" s="31">
        <f>(N7-N3)/N3</f>
        <v>5.7109184274770471E-2</v>
      </c>
      <c r="O9" s="31">
        <f>(O7-O3)/O3</f>
        <v>5.7606627284051484E-2</v>
      </c>
      <c r="P9" s="31">
        <f>(P7-P3)/P3</f>
        <v>5.2661986251279894E-2</v>
      </c>
      <c r="Q9" s="5"/>
    </row>
    <row r="10" spans="1:17" x14ac:dyDescent="0.3">
      <c r="A10" s="3" t="s">
        <v>66</v>
      </c>
      <c r="B10" s="31">
        <f>(B8-B5)/B5</f>
        <v>7.2110201637053395E-2</v>
      </c>
      <c r="C10" s="31">
        <f t="shared" ref="C10:E10" si="0">(C8-C5)/C5</f>
        <v>0.12936725692721168</v>
      </c>
      <c r="D10" s="31">
        <f t="shared" si="0"/>
        <v>0.16181769202276314</v>
      </c>
      <c r="E10" s="31">
        <f t="shared" si="0"/>
        <v>0.22233217352443574</v>
      </c>
      <c r="L10" s="5"/>
      <c r="M10" s="5"/>
      <c r="N10" s="5"/>
      <c r="O10" s="5"/>
      <c r="P10" s="5"/>
      <c r="Q10" s="5"/>
    </row>
    <row r="11" spans="1:17" x14ac:dyDescent="0.3">
      <c r="A11" s="3" t="s">
        <v>67</v>
      </c>
      <c r="B11" s="26">
        <f>(B9-B5)/B5</f>
        <v>-1.1299660610900229E-2</v>
      </c>
      <c r="C11" s="26">
        <f>(C9-C5)/C5</f>
        <v>7.0166402906666411E-2</v>
      </c>
      <c r="D11" s="26">
        <f>(D9-D5)/D5</f>
        <v>8.7399400612856532E-2</v>
      </c>
      <c r="E11" s="26">
        <f>(E9-E5)/E5</f>
        <v>0.10012130111405498</v>
      </c>
      <c r="L11" s="5"/>
      <c r="M11" s="5"/>
      <c r="N11" s="5"/>
      <c r="O11" s="5"/>
      <c r="P11" s="5"/>
      <c r="Q11" s="5"/>
    </row>
    <row r="12" spans="1:17" x14ac:dyDescent="0.3">
      <c r="L12" s="5"/>
      <c r="M12" s="5"/>
      <c r="N12" s="5"/>
      <c r="O12" s="5"/>
      <c r="P12" s="5"/>
      <c r="Q12" s="5"/>
    </row>
    <row r="13" spans="1:17" x14ac:dyDescent="0.3">
      <c r="L13" s="5"/>
      <c r="M13" s="5"/>
      <c r="N13" s="5"/>
      <c r="O13" s="5"/>
      <c r="P13" s="5"/>
      <c r="Q13" s="5"/>
    </row>
    <row r="14" spans="1:17" x14ac:dyDescent="0.3">
      <c r="L14" s="5"/>
      <c r="M14" s="5"/>
      <c r="N14" s="5"/>
      <c r="O14" s="5"/>
      <c r="P14" s="5"/>
      <c r="Q14" s="5"/>
    </row>
    <row r="15" spans="1:17" x14ac:dyDescent="0.3">
      <c r="L15" s="5"/>
      <c r="M15" s="5"/>
      <c r="N15" s="5"/>
      <c r="O15" s="5"/>
      <c r="P15" s="5"/>
      <c r="Q15" s="5"/>
    </row>
    <row r="16" spans="1:17" x14ac:dyDescent="0.3">
      <c r="L16" s="5"/>
      <c r="M16" s="5"/>
      <c r="N16" s="5"/>
      <c r="O16" s="5"/>
      <c r="P16" s="5"/>
      <c r="Q16" s="5"/>
    </row>
    <row r="17" spans="1:17" x14ac:dyDescent="0.3">
      <c r="L17" s="5"/>
      <c r="M17" s="5"/>
      <c r="N17" s="5"/>
      <c r="O17" s="5"/>
      <c r="P17" s="5"/>
      <c r="Q17" s="5"/>
    </row>
    <row r="18" spans="1:17" x14ac:dyDescent="0.3">
      <c r="L18" s="5"/>
      <c r="M18" s="5"/>
      <c r="N18" s="5"/>
      <c r="O18" s="5"/>
      <c r="P18" s="5"/>
      <c r="Q18" s="5"/>
    </row>
    <row r="19" spans="1:17" x14ac:dyDescent="0.3">
      <c r="L19" s="5"/>
      <c r="M19" s="5"/>
      <c r="N19" s="5"/>
      <c r="O19" s="5"/>
      <c r="P19" s="5"/>
      <c r="Q19" s="5"/>
    </row>
    <row r="20" spans="1:17" x14ac:dyDescent="0.3">
      <c r="L20" s="5"/>
      <c r="M20" s="5"/>
      <c r="N20" s="5"/>
      <c r="O20" s="5"/>
      <c r="P20" s="5"/>
      <c r="Q20" s="5"/>
    </row>
    <row r="21" spans="1:17" x14ac:dyDescent="0.3">
      <c r="L21" s="5"/>
      <c r="M21" s="5"/>
      <c r="N21" s="5"/>
      <c r="O21" s="5"/>
      <c r="P21" s="5"/>
      <c r="Q21" s="5"/>
    </row>
    <row r="22" spans="1:17" x14ac:dyDescent="0.3">
      <c r="B22" s="5"/>
      <c r="E22" s="5"/>
      <c r="L22" s="5"/>
      <c r="M22" s="5"/>
      <c r="N22" s="5"/>
      <c r="O22" s="5"/>
      <c r="P22" s="5"/>
      <c r="Q22" s="5"/>
    </row>
    <row r="23" spans="1:17" x14ac:dyDescent="0.3">
      <c r="A23" s="9"/>
      <c r="B23" s="8"/>
      <c r="C23" s="5"/>
      <c r="L23" s="5"/>
      <c r="M23" s="5"/>
      <c r="N23" s="5"/>
      <c r="O23" s="5"/>
      <c r="P23" s="5"/>
      <c r="Q23" s="5"/>
    </row>
    <row r="24" spans="1:17" x14ac:dyDescent="0.3">
      <c r="L24" s="5"/>
      <c r="M24" s="5"/>
      <c r="N24" s="5"/>
      <c r="O24" s="5"/>
      <c r="P24" s="5"/>
      <c r="Q24" s="5"/>
    </row>
    <row r="25" spans="1:17" x14ac:dyDescent="0.3">
      <c r="L25" s="5"/>
      <c r="M25" s="5"/>
      <c r="N25" s="5"/>
      <c r="O25" s="5"/>
      <c r="P25" s="5"/>
      <c r="Q25" s="5"/>
    </row>
    <row r="26" spans="1:17" x14ac:dyDescent="0.3">
      <c r="A26" s="5"/>
      <c r="L26" s="5" t="s">
        <v>12</v>
      </c>
      <c r="M26" s="5"/>
      <c r="N26" s="5"/>
      <c r="O26" s="5"/>
      <c r="P26" s="5"/>
      <c r="Q26" s="5"/>
    </row>
    <row r="27" spans="1:17" x14ac:dyDescent="0.3">
      <c r="A27" s="6" t="s">
        <v>34</v>
      </c>
      <c r="B27" s="6" t="s">
        <v>30</v>
      </c>
      <c r="C27" s="6"/>
      <c r="D27" s="5"/>
      <c r="E27" s="5"/>
      <c r="L27" s="5"/>
      <c r="M27" s="5" t="s">
        <v>52</v>
      </c>
      <c r="N27" s="5" t="s">
        <v>53</v>
      </c>
      <c r="O27" s="5" t="s">
        <v>54</v>
      </c>
      <c r="P27" s="5" t="s">
        <v>55</v>
      </c>
      <c r="Q27" s="5"/>
    </row>
    <row r="28" spans="1:17" x14ac:dyDescent="0.3">
      <c r="A28" s="3" t="s">
        <v>8</v>
      </c>
      <c r="B28" s="7" t="s">
        <v>16</v>
      </c>
      <c r="C28" s="7"/>
      <c r="D28" s="9"/>
      <c r="L28" s="36" t="s">
        <v>95</v>
      </c>
      <c r="M28" s="5">
        <v>6.3393000000000005E-2</v>
      </c>
      <c r="N28" s="5">
        <v>0.15429899999999999</v>
      </c>
      <c r="O28" s="5">
        <v>0.24846399999999999</v>
      </c>
      <c r="P28" s="5">
        <v>0.33998099999999998</v>
      </c>
      <c r="Q28" s="5"/>
    </row>
    <row r="29" spans="1:17" x14ac:dyDescent="0.3">
      <c r="B29" s="3" t="s">
        <v>52</v>
      </c>
      <c r="C29" s="3" t="s">
        <v>53</v>
      </c>
      <c r="D29" s="3" t="s">
        <v>54</v>
      </c>
      <c r="E29" s="3" t="s">
        <v>55</v>
      </c>
      <c r="L29" s="5" t="s">
        <v>106</v>
      </c>
      <c r="M29" s="5">
        <v>3.9845999999999999E-2</v>
      </c>
      <c r="N29" s="5">
        <v>8.5179000000000005E-2</v>
      </c>
      <c r="O29" s="5">
        <v>0.13530500000000001</v>
      </c>
      <c r="P29" s="5">
        <v>0.192411</v>
      </c>
      <c r="Q29" s="5"/>
    </row>
    <row r="30" spans="1:17" x14ac:dyDescent="0.3">
      <c r="A30" s="11" t="s">
        <v>95</v>
      </c>
      <c r="B30" s="5">
        <v>6.2784000000000006E-2</v>
      </c>
      <c r="C30" s="5">
        <v>0.15245400000000001</v>
      </c>
      <c r="D30" s="5">
        <v>0.24518899999999999</v>
      </c>
      <c r="E30" s="5">
        <v>0.33524799999999999</v>
      </c>
      <c r="L30" s="5" t="s">
        <v>105</v>
      </c>
      <c r="M30" s="5">
        <v>2.3647000000000001E-2</v>
      </c>
      <c r="N30" s="5">
        <v>5.3497000000000003E-2</v>
      </c>
      <c r="O30" s="5">
        <v>0.10237599999999999</v>
      </c>
      <c r="P30" s="5">
        <v>0.16897499999999999</v>
      </c>
      <c r="Q30" s="5"/>
    </row>
    <row r="31" spans="1:17" x14ac:dyDescent="0.3">
      <c r="A31" s="3" t="s">
        <v>106</v>
      </c>
      <c r="B31" s="3">
        <v>3.9396E-2</v>
      </c>
      <c r="C31" s="3">
        <v>8.4127999999999994E-2</v>
      </c>
      <c r="D31" s="3">
        <v>0.13339200000000001</v>
      </c>
      <c r="E31" s="3">
        <v>0.18959300000000001</v>
      </c>
      <c r="L31" s="5" t="s">
        <v>0</v>
      </c>
      <c r="M31" s="5">
        <v>7.0609000000000005E-2</v>
      </c>
      <c r="N31" s="5">
        <v>0.16352900000000001</v>
      </c>
      <c r="O31" s="5">
        <v>0.25895099999999999</v>
      </c>
      <c r="P31" s="5">
        <v>0.34925800000000001</v>
      </c>
      <c r="Q31" s="5"/>
    </row>
    <row r="32" spans="1:17" x14ac:dyDescent="0.3">
      <c r="A32" s="3" t="s">
        <v>105</v>
      </c>
      <c r="B32" s="3">
        <v>2.3338000000000001E-2</v>
      </c>
      <c r="C32" s="3">
        <v>5.2769000000000003E-2</v>
      </c>
      <c r="D32" s="3">
        <v>0.100823</v>
      </c>
      <c r="E32" s="3">
        <v>0.16634499999999999</v>
      </c>
      <c r="L32" s="5" t="s">
        <v>1</v>
      </c>
      <c r="M32" s="5">
        <v>8.6606000000000002E-2</v>
      </c>
      <c r="N32" s="5">
        <v>0.174847</v>
      </c>
      <c r="O32" s="5">
        <v>0.26918599999999998</v>
      </c>
      <c r="P32" s="5">
        <v>0.35749300000000001</v>
      </c>
      <c r="Q32" s="5"/>
    </row>
    <row r="33" spans="1:17" x14ac:dyDescent="0.3">
      <c r="A33" s="7" t="s">
        <v>0</v>
      </c>
      <c r="B33" s="5">
        <v>7.0222000000000007E-2</v>
      </c>
      <c r="C33" s="5">
        <v>0.16286400000000001</v>
      </c>
      <c r="D33" s="5">
        <v>0.252473</v>
      </c>
      <c r="E33" s="5">
        <v>0.34336699999999998</v>
      </c>
      <c r="L33" s="5"/>
      <c r="M33" s="5"/>
      <c r="N33" s="5"/>
      <c r="O33" s="5"/>
      <c r="P33" s="5"/>
      <c r="Q33" s="5"/>
    </row>
    <row r="34" spans="1:17" x14ac:dyDescent="0.3">
      <c r="A34" s="7" t="s">
        <v>1</v>
      </c>
      <c r="B34" s="5">
        <v>8.5902000000000006E-2</v>
      </c>
      <c r="C34" s="5">
        <v>0.173397</v>
      </c>
      <c r="D34" s="5">
        <v>0.26634200000000002</v>
      </c>
      <c r="E34" s="5">
        <v>0.352991</v>
      </c>
      <c r="L34" s="5" t="s">
        <v>68</v>
      </c>
      <c r="M34" s="31">
        <f>(M31-M28)/M28</f>
        <v>0.11382960263751518</v>
      </c>
      <c r="N34" s="31">
        <f>(N31-N28)/N28</f>
        <v>5.9818923000149168E-2</v>
      </c>
      <c r="O34" s="31">
        <f>(O31-O28)/O28</f>
        <v>4.2207321785047318E-2</v>
      </c>
      <c r="P34" s="31">
        <f>(P31-P28)/P28</f>
        <v>2.7286818969295447E-2</v>
      </c>
      <c r="Q34" s="5"/>
    </row>
    <row r="35" spans="1:17" x14ac:dyDescent="0.3">
      <c r="A35" s="3" t="s">
        <v>66</v>
      </c>
      <c r="B35" s="31">
        <f>(B33-B30)/B30</f>
        <v>0.1184696738022426</v>
      </c>
      <c r="C35" s="31">
        <f t="shared" ref="C35:E35" si="1">(C33-C30)/C30</f>
        <v>6.8282891888700875E-2</v>
      </c>
      <c r="D35" s="31">
        <f t="shared" si="1"/>
        <v>2.9707694880276084E-2</v>
      </c>
      <c r="E35" s="31">
        <f t="shared" si="1"/>
        <v>2.4217892425905562E-2</v>
      </c>
      <c r="L35" s="5" t="s">
        <v>69</v>
      </c>
      <c r="M35" s="31">
        <f>(M32-M28)/M28</f>
        <v>0.36617607622292675</v>
      </c>
      <c r="N35" s="31">
        <f>(N32-N28)/N28</f>
        <v>0.13317001406360385</v>
      </c>
      <c r="O35" s="31">
        <f>(O32-O28)/O28</f>
        <v>8.3400412132139834E-2</v>
      </c>
      <c r="P35" s="31">
        <f>(P32-P28)/P28</f>
        <v>5.1508760783690939E-2</v>
      </c>
      <c r="Q35" s="5"/>
    </row>
    <row r="36" spans="1:17" x14ac:dyDescent="0.3">
      <c r="A36" s="3" t="s">
        <v>67</v>
      </c>
      <c r="B36" s="26">
        <f>(B34-B30)/B30</f>
        <v>0.36821483180428133</v>
      </c>
      <c r="C36" s="26">
        <f t="shared" ref="C36:E36" si="2">(C34-C30)/C30</f>
        <v>0.13737258451729695</v>
      </c>
      <c r="D36" s="26">
        <f t="shared" si="2"/>
        <v>8.6272222652729255E-2</v>
      </c>
      <c r="E36" s="26">
        <f t="shared" si="2"/>
        <v>5.292499880685346E-2</v>
      </c>
      <c r="L36" s="5"/>
      <c r="M36" s="5"/>
      <c r="N36" s="5"/>
      <c r="O36" s="5"/>
      <c r="P36" s="5"/>
      <c r="Q36" s="5"/>
    </row>
    <row r="37" spans="1:17" x14ac:dyDescent="0.3">
      <c r="L37" s="5"/>
      <c r="M37" s="5"/>
      <c r="N37" s="5"/>
      <c r="O37" s="5"/>
      <c r="P37" s="5"/>
      <c r="Q37" s="5"/>
    </row>
    <row r="38" spans="1:17" x14ac:dyDescent="0.3">
      <c r="A38" s="5"/>
      <c r="B38" s="24" t="s">
        <v>49</v>
      </c>
      <c r="C38" s="24"/>
      <c r="D38" s="24"/>
      <c r="L38" s="5"/>
      <c r="M38" s="5"/>
      <c r="N38" s="5"/>
      <c r="O38" s="5"/>
      <c r="P38" s="5"/>
      <c r="Q38" s="5"/>
    </row>
    <row r="39" spans="1:17" x14ac:dyDescent="0.3">
      <c r="A39" s="5"/>
      <c r="B39" s="13" t="s">
        <v>36</v>
      </c>
      <c r="C39" s="13"/>
      <c r="D39" s="13"/>
      <c r="L39" s="5"/>
      <c r="M39" s="5"/>
      <c r="N39" s="5"/>
      <c r="O39" s="5"/>
      <c r="P39" s="5"/>
      <c r="Q39" s="5"/>
    </row>
    <row r="40" spans="1:17" x14ac:dyDescent="0.3">
      <c r="B40" s="6" t="s">
        <v>18</v>
      </c>
      <c r="C40" s="4" t="s">
        <v>10</v>
      </c>
      <c r="D40" s="10" t="s">
        <v>15</v>
      </c>
      <c r="L40" s="36"/>
      <c r="M40" s="5"/>
      <c r="N40" s="5"/>
      <c r="O40" s="5"/>
      <c r="P40" s="5"/>
      <c r="Q40" s="5"/>
    </row>
    <row r="41" spans="1:17" x14ac:dyDescent="0.3">
      <c r="L41" s="5"/>
      <c r="M41" s="5"/>
      <c r="N41" s="5"/>
      <c r="O41" s="5"/>
      <c r="P41" s="5"/>
      <c r="Q41" s="5"/>
    </row>
    <row r="42" spans="1:17" x14ac:dyDescent="0.3">
      <c r="L42" s="5"/>
      <c r="M42" s="5"/>
      <c r="N42" s="5"/>
      <c r="O42" s="5"/>
      <c r="P42" s="5"/>
      <c r="Q42" s="5"/>
    </row>
    <row r="43" spans="1:17" x14ac:dyDescent="0.3">
      <c r="L43" s="5"/>
      <c r="M43" s="5"/>
      <c r="N43" s="5"/>
      <c r="O43" s="5"/>
      <c r="P43" s="5"/>
      <c r="Q43" s="5"/>
    </row>
    <row r="44" spans="1:17" x14ac:dyDescent="0.3">
      <c r="L44" s="5"/>
      <c r="M44" s="5"/>
      <c r="N44" s="5"/>
      <c r="O44" s="5"/>
      <c r="P44" s="5"/>
      <c r="Q44" s="5"/>
    </row>
    <row r="45" spans="1:17" x14ac:dyDescent="0.3">
      <c r="L45" s="5"/>
      <c r="M45" s="5"/>
      <c r="N45" s="5"/>
      <c r="O45" s="5"/>
      <c r="P45" s="5"/>
      <c r="Q45" s="5"/>
    </row>
    <row r="46" spans="1:17" x14ac:dyDescent="0.3">
      <c r="A46" s="30"/>
      <c r="L46" s="5"/>
      <c r="M46" s="5"/>
      <c r="N46" s="5"/>
      <c r="O46" s="5"/>
      <c r="P46" s="5"/>
      <c r="Q46" s="5"/>
    </row>
    <row r="47" spans="1:17" x14ac:dyDescent="0.3">
      <c r="B47" s="26"/>
      <c r="C47" s="26"/>
      <c r="D47" s="26"/>
      <c r="E47" s="26"/>
      <c r="L47" s="5"/>
      <c r="M47" s="5"/>
      <c r="N47" s="5"/>
      <c r="O47" s="5"/>
      <c r="P47" s="5"/>
      <c r="Q47" s="5"/>
    </row>
    <row r="48" spans="1:17" x14ac:dyDescent="0.3">
      <c r="B48" s="26"/>
      <c r="C48" s="26"/>
      <c r="D48" s="26"/>
      <c r="E48" s="26"/>
      <c r="L48" s="5"/>
      <c r="M48" s="5"/>
      <c r="N48" s="5"/>
      <c r="O48" s="5"/>
      <c r="P48" s="5"/>
      <c r="Q48" s="5"/>
    </row>
    <row r="49" spans="1:17" x14ac:dyDescent="0.3">
      <c r="B49" s="17"/>
      <c r="L49" s="5"/>
      <c r="M49" s="5"/>
      <c r="N49" s="5"/>
      <c r="O49" s="5"/>
      <c r="P49" s="5"/>
      <c r="Q49" s="5"/>
    </row>
    <row r="50" spans="1:17" x14ac:dyDescent="0.3">
      <c r="A50" s="6" t="s">
        <v>34</v>
      </c>
      <c r="B50" s="6" t="s">
        <v>19</v>
      </c>
      <c r="C50" s="6"/>
      <c r="L50" s="5"/>
      <c r="M50" s="5"/>
      <c r="N50" s="5"/>
      <c r="O50" s="5"/>
      <c r="P50" s="5"/>
      <c r="Q50" s="5"/>
    </row>
    <row r="51" spans="1:17" x14ac:dyDescent="0.3">
      <c r="B51" s="3" t="s">
        <v>9</v>
      </c>
      <c r="L51" s="5"/>
      <c r="M51" s="5"/>
      <c r="N51" s="5"/>
      <c r="O51" s="5"/>
      <c r="P51" s="5"/>
      <c r="Q51" s="5"/>
    </row>
    <row r="52" spans="1:17" x14ac:dyDescent="0.3">
      <c r="A52" s="3" t="s">
        <v>13</v>
      </c>
      <c r="L52" s="5"/>
      <c r="M52" s="5"/>
      <c r="N52" s="5" t="s">
        <v>9</v>
      </c>
      <c r="O52" s="5"/>
      <c r="P52" s="5"/>
      <c r="Q52" s="5"/>
    </row>
    <row r="53" spans="1:17" x14ac:dyDescent="0.3">
      <c r="B53" s="3" t="s">
        <v>52</v>
      </c>
      <c r="C53" s="3" t="s">
        <v>53</v>
      </c>
      <c r="D53" s="3" t="s">
        <v>54</v>
      </c>
      <c r="E53" s="3" t="s">
        <v>55</v>
      </c>
      <c r="L53" s="5"/>
      <c r="M53" s="5" t="s">
        <v>14</v>
      </c>
      <c r="N53" s="5"/>
      <c r="O53" s="5"/>
      <c r="P53" s="5"/>
      <c r="Q53" s="5"/>
    </row>
    <row r="54" spans="1:17" x14ac:dyDescent="0.3">
      <c r="A54" s="11" t="s">
        <v>95</v>
      </c>
      <c r="B54" s="5">
        <v>7.4939999999999998E-3</v>
      </c>
      <c r="C54" s="5">
        <v>7.4970000000000002E-3</v>
      </c>
      <c r="D54" s="5">
        <v>1.0827E-2</v>
      </c>
      <c r="E54" s="5">
        <v>1.2175999999999999E-2</v>
      </c>
      <c r="L54" s="5"/>
      <c r="M54" s="5"/>
      <c r="N54" s="5" t="s">
        <v>52</v>
      </c>
      <c r="O54" s="5" t="s">
        <v>53</v>
      </c>
      <c r="P54" s="5" t="s">
        <v>54</v>
      </c>
      <c r="Q54" s="5" t="s">
        <v>55</v>
      </c>
    </row>
    <row r="55" spans="1:17" x14ac:dyDescent="0.3">
      <c r="A55" s="3" t="s">
        <v>106</v>
      </c>
      <c r="B55" s="3">
        <v>2.7910000000000001E-3</v>
      </c>
      <c r="C55" s="3">
        <v>3.6280000000000001E-3</v>
      </c>
      <c r="D55" s="3">
        <v>5.973E-3</v>
      </c>
      <c r="E55" s="3">
        <v>6.0099999999999997E-3</v>
      </c>
      <c r="L55" s="5"/>
      <c r="M55" s="36" t="s">
        <v>95</v>
      </c>
      <c r="N55" s="5">
        <v>4.0099999999999997E-3</v>
      </c>
      <c r="O55" s="5">
        <v>4.0130000000000001E-3</v>
      </c>
      <c r="P55" s="5">
        <v>5.7920000000000003E-3</v>
      </c>
      <c r="Q55" s="5">
        <v>6.5120000000000004E-3</v>
      </c>
    </row>
    <row r="56" spans="1:17" x14ac:dyDescent="0.3">
      <c r="A56" s="3" t="s">
        <v>105</v>
      </c>
      <c r="B56" s="3">
        <v>1.1869999999999999E-3</v>
      </c>
      <c r="C56" s="3">
        <v>1.8680000000000001E-3</v>
      </c>
      <c r="D56" s="3">
        <v>2.366E-3</v>
      </c>
      <c r="E56" s="3">
        <v>2.5720000000000001E-3</v>
      </c>
      <c r="L56" s="5"/>
      <c r="M56" s="5" t="s">
        <v>106</v>
      </c>
      <c r="N56" s="5">
        <v>1.521E-3</v>
      </c>
      <c r="O56" s="5">
        <v>1.9880000000000002E-3</v>
      </c>
      <c r="P56" s="5">
        <v>3.2049999999999999E-3</v>
      </c>
      <c r="Q56" s="5">
        <v>3.264E-3</v>
      </c>
    </row>
    <row r="57" spans="1:17" x14ac:dyDescent="0.3">
      <c r="A57" s="7" t="s">
        <v>0</v>
      </c>
      <c r="B57" s="5">
        <v>4.7260000000000002E-3</v>
      </c>
      <c r="C57" s="5">
        <v>6.5059999999999996E-3</v>
      </c>
      <c r="D57" s="5">
        <v>9.9360000000000004E-3</v>
      </c>
      <c r="E57" s="5">
        <v>1.4411E-2</v>
      </c>
      <c r="L57" s="5"/>
      <c r="M57" s="5" t="s">
        <v>105</v>
      </c>
      <c r="N57" s="5">
        <v>6.7000000000000002E-4</v>
      </c>
      <c r="O57" s="5">
        <v>1.1119999999999999E-3</v>
      </c>
      <c r="P57" s="5">
        <v>1.3519999999999999E-3</v>
      </c>
      <c r="Q57" s="5">
        <v>1.456E-3</v>
      </c>
    </row>
    <row r="58" spans="1:17" x14ac:dyDescent="0.3">
      <c r="A58" s="7" t="s">
        <v>1</v>
      </c>
      <c r="B58" s="5">
        <v>5.6950000000000004E-3</v>
      </c>
      <c r="C58" s="5">
        <v>7.4489999999999999E-3</v>
      </c>
      <c r="D58" s="5">
        <v>1.1526E-2</v>
      </c>
      <c r="E58" s="5">
        <v>1.6664000000000002E-2</v>
      </c>
      <c r="L58" s="5"/>
      <c r="M58" s="5" t="s">
        <v>0</v>
      </c>
      <c r="N58" s="5">
        <v>2.532E-3</v>
      </c>
      <c r="O58" s="5">
        <v>3.483E-3</v>
      </c>
      <c r="P58" s="5">
        <v>5.3160000000000004E-3</v>
      </c>
      <c r="Q58" s="5">
        <v>7.7060000000000002E-3</v>
      </c>
    </row>
    <row r="59" spans="1:17" x14ac:dyDescent="0.3">
      <c r="L59" s="5"/>
      <c r="M59" s="5" t="s">
        <v>1</v>
      </c>
      <c r="N59" s="5">
        <v>3.0500000000000002E-3</v>
      </c>
      <c r="O59" s="5">
        <v>3.9870000000000001E-3</v>
      </c>
      <c r="P59" s="5">
        <v>6.1650000000000003E-3</v>
      </c>
      <c r="Q59" s="5">
        <v>8.9090000000000003E-3</v>
      </c>
    </row>
    <row r="60" spans="1:17" x14ac:dyDescent="0.3">
      <c r="A60" s="3" t="s">
        <v>68</v>
      </c>
      <c r="B60" s="26">
        <f>(B57-B54)/B54</f>
        <v>-0.36936215639178005</v>
      </c>
      <c r="C60" s="26">
        <f t="shared" ref="C60:E60" si="3">(C57-C54)/C54</f>
        <v>-0.13218620781645998</v>
      </c>
      <c r="D60" s="26">
        <f t="shared" si="3"/>
        <v>-8.2294264339152073E-2</v>
      </c>
      <c r="E60" s="26">
        <f t="shared" si="3"/>
        <v>0.18355781865965842</v>
      </c>
    </row>
    <row r="61" spans="1:17" x14ac:dyDescent="0.3">
      <c r="A61" s="3" t="s">
        <v>69</v>
      </c>
      <c r="B61" s="26">
        <f>(B58-B54)/B54</f>
        <v>-0.24005871363757667</v>
      </c>
      <c r="C61" s="26">
        <f t="shared" ref="C61:E61" si="4">(C58-C54)/C54</f>
        <v>-6.4025610244098034E-3</v>
      </c>
      <c r="D61" s="26">
        <f t="shared" si="4"/>
        <v>6.4560820171792738E-2</v>
      </c>
      <c r="E61" s="26">
        <f t="shared" si="4"/>
        <v>0.36859395532194505</v>
      </c>
      <c r="M61" s="3" t="s">
        <v>68</v>
      </c>
      <c r="N61" s="26">
        <f>(N58-N55)/N55</f>
        <v>-0.36857855361596004</v>
      </c>
      <c r="O61" s="26">
        <f>(O58-O55)/O55</f>
        <v>-0.13207076999750811</v>
      </c>
      <c r="P61" s="26">
        <f>(P58-P55)/P55</f>
        <v>-8.2182320441988921E-2</v>
      </c>
      <c r="Q61" s="26">
        <f>(Q58-Q55)/Q55</f>
        <v>0.1833538083538083</v>
      </c>
    </row>
    <row r="62" spans="1:17" x14ac:dyDescent="0.3">
      <c r="M62" s="3" t="s">
        <v>69</v>
      </c>
      <c r="N62" s="26">
        <f>(N59-N55)/N55</f>
        <v>-0.2394014962593515</v>
      </c>
      <c r="O62" s="26">
        <f>(O59-O55)/O55</f>
        <v>-6.4789434338400152E-3</v>
      </c>
      <c r="P62" s="26">
        <f>(P59-P55)/P55</f>
        <v>6.4399171270718245E-2</v>
      </c>
      <c r="Q62" s="26">
        <f>(Q59-Q55)/Q55</f>
        <v>0.36808968058968056</v>
      </c>
    </row>
    <row r="70" spans="1:17" x14ac:dyDescent="0.3">
      <c r="B70" s="26"/>
      <c r="C70" s="26"/>
      <c r="D70" s="26"/>
      <c r="E70" s="26"/>
      <c r="N70" s="26"/>
      <c r="O70" s="26"/>
      <c r="P70" s="26"/>
      <c r="Q70" s="26"/>
    </row>
    <row r="71" spans="1:17" x14ac:dyDescent="0.3">
      <c r="B71" s="26"/>
      <c r="C71" s="26"/>
      <c r="D71" s="26"/>
      <c r="E71" s="26"/>
      <c r="N71" s="26"/>
      <c r="O71" s="26"/>
      <c r="P71" s="26"/>
      <c r="Q71" s="26"/>
    </row>
    <row r="74" spans="1:17" x14ac:dyDescent="0.3">
      <c r="A74" s="5"/>
    </row>
    <row r="75" spans="1:17" x14ac:dyDescent="0.3">
      <c r="A75" s="5"/>
    </row>
    <row r="92" spans="1:1" x14ac:dyDescent="0.3">
      <c r="A92" s="12"/>
    </row>
    <row r="93" spans="1:1" x14ac:dyDescent="0.3">
      <c r="A93" s="1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8EC0-1725-47BF-90AC-03071BDA85E1}">
  <dimension ref="A1:D22"/>
  <sheetViews>
    <sheetView topLeftCell="A7" zoomScale="110" zoomScaleNormal="110" workbookViewId="0">
      <selection activeCell="A21" sqref="A21"/>
    </sheetView>
  </sheetViews>
  <sheetFormatPr defaultColWidth="9" defaultRowHeight="18.600000000000001" x14ac:dyDescent="0.3"/>
  <cols>
    <col min="1" max="1" width="15.33203125" style="18" customWidth="1"/>
    <col min="2" max="2" width="57.44140625" style="18" customWidth="1"/>
    <col min="3" max="3" width="58" style="18" customWidth="1"/>
    <col min="4" max="4" width="58.109375" style="18" bestFit="1" customWidth="1"/>
    <col min="5" max="16384" width="9" style="18"/>
  </cols>
  <sheetData>
    <row r="1" spans="1:4" x14ac:dyDescent="0.3">
      <c r="B1" s="20" t="s">
        <v>41</v>
      </c>
    </row>
    <row r="2" spans="1:4" x14ac:dyDescent="0.3">
      <c r="B2" s="18" t="s">
        <v>37</v>
      </c>
      <c r="C2" s="18" t="s">
        <v>38</v>
      </c>
      <c r="D2" s="18" t="s">
        <v>51</v>
      </c>
    </row>
    <row r="3" spans="1:4" x14ac:dyDescent="0.3">
      <c r="A3" s="18" t="s">
        <v>39</v>
      </c>
      <c r="B3" s="19" t="s">
        <v>98</v>
      </c>
      <c r="C3" s="19" t="s">
        <v>99</v>
      </c>
      <c r="D3" s="19" t="s">
        <v>92</v>
      </c>
    </row>
    <row r="4" spans="1:4" x14ac:dyDescent="0.3">
      <c r="A4" s="18" t="s">
        <v>40</v>
      </c>
      <c r="B4" s="19" t="s">
        <v>96</v>
      </c>
      <c r="C4" s="19" t="s">
        <v>100</v>
      </c>
      <c r="D4" s="19" t="s">
        <v>60</v>
      </c>
    </row>
    <row r="5" spans="1:4" x14ac:dyDescent="0.3">
      <c r="B5" s="21" t="s">
        <v>15</v>
      </c>
      <c r="C5" s="22" t="s">
        <v>4</v>
      </c>
    </row>
    <row r="7" spans="1:4" x14ac:dyDescent="0.3">
      <c r="B7" s="20" t="s">
        <v>42</v>
      </c>
    </row>
    <row r="8" spans="1:4" x14ac:dyDescent="0.3">
      <c r="B8" s="18" t="s">
        <v>37</v>
      </c>
      <c r="C8" s="18" t="s">
        <v>38</v>
      </c>
      <c r="D8" s="18" t="s">
        <v>51</v>
      </c>
    </row>
    <row r="9" spans="1:4" x14ac:dyDescent="0.3">
      <c r="A9" s="18" t="s">
        <v>39</v>
      </c>
      <c r="B9" s="19" t="s">
        <v>43</v>
      </c>
      <c r="C9" s="19" t="s">
        <v>43</v>
      </c>
      <c r="D9" s="19" t="s">
        <v>43</v>
      </c>
    </row>
    <row r="10" spans="1:4" x14ac:dyDescent="0.3">
      <c r="A10" s="18" t="s">
        <v>40</v>
      </c>
      <c r="B10" s="19" t="s">
        <v>43</v>
      </c>
      <c r="C10" s="19" t="s">
        <v>43</v>
      </c>
      <c r="D10" s="19" t="s">
        <v>43</v>
      </c>
    </row>
    <row r="12" spans="1:4" ht="21" x14ac:dyDescent="0.3">
      <c r="A12" s="23" t="s">
        <v>44</v>
      </c>
    </row>
    <row r="13" spans="1:4" ht="21" x14ac:dyDescent="0.3">
      <c r="A13" s="20" t="s">
        <v>45</v>
      </c>
    </row>
    <row r="14" spans="1:4" x14ac:dyDescent="0.3">
      <c r="B14" s="19" t="s">
        <v>43</v>
      </c>
    </row>
    <row r="15" spans="1:4" x14ac:dyDescent="0.3">
      <c r="B15" s="20" t="s">
        <v>56</v>
      </c>
    </row>
    <row r="16" spans="1:4" x14ac:dyDescent="0.3">
      <c r="B16" s="18" t="s">
        <v>37</v>
      </c>
      <c r="C16" s="18" t="s">
        <v>38</v>
      </c>
      <c r="D16" s="18" t="s">
        <v>51</v>
      </c>
    </row>
    <row r="17" spans="1:4" ht="21" x14ac:dyDescent="0.3">
      <c r="A17" s="18" t="s">
        <v>40</v>
      </c>
      <c r="B17" s="25" t="s">
        <v>57</v>
      </c>
      <c r="C17" s="25" t="s">
        <v>58</v>
      </c>
      <c r="D17" s="25" t="s">
        <v>61</v>
      </c>
    </row>
    <row r="18" spans="1:4" ht="21" x14ac:dyDescent="0.3">
      <c r="B18" s="35" t="s">
        <v>62</v>
      </c>
      <c r="C18" s="18" t="s">
        <v>62</v>
      </c>
    </row>
    <row r="19" spans="1:4" ht="21" x14ac:dyDescent="0.3">
      <c r="B19" s="35" t="s">
        <v>102</v>
      </c>
      <c r="C19" s="35" t="s">
        <v>102</v>
      </c>
    </row>
    <row r="20" spans="1:4" ht="21" x14ac:dyDescent="0.3">
      <c r="B20" s="18" t="s">
        <v>103</v>
      </c>
      <c r="C20" s="18" t="s">
        <v>103</v>
      </c>
    </row>
    <row r="21" spans="1:4" ht="21" x14ac:dyDescent="0.3">
      <c r="A21" s="18" t="s">
        <v>101</v>
      </c>
      <c r="B21" s="35" t="s">
        <v>102</v>
      </c>
      <c r="C21" s="35" t="s">
        <v>102</v>
      </c>
    </row>
    <row r="22" spans="1:4" ht="21" x14ac:dyDescent="0.3">
      <c r="B22" s="18" t="s">
        <v>103</v>
      </c>
      <c r="C22" s="18" t="s">
        <v>103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D5FD0-E406-452D-AF69-760FF3E28315}">
  <dimension ref="A1:I16"/>
  <sheetViews>
    <sheetView zoomScale="130" zoomScaleNormal="130" workbookViewId="0">
      <selection activeCell="F11" sqref="F11"/>
    </sheetView>
  </sheetViews>
  <sheetFormatPr defaultColWidth="8.88671875" defaultRowHeight="21" x14ac:dyDescent="0.3"/>
  <cols>
    <col min="1" max="1" width="36.44140625" style="32" bestFit="1" customWidth="1"/>
    <col min="2" max="2" width="10.6640625" style="32" customWidth="1"/>
    <col min="3" max="3" width="13" style="32" bestFit="1" customWidth="1"/>
    <col min="4" max="4" width="10.44140625" style="32" customWidth="1"/>
    <col min="5" max="5" width="9.88671875" style="32" bestFit="1" customWidth="1"/>
    <col min="6" max="6" width="17" style="32" bestFit="1" customWidth="1"/>
    <col min="7" max="7" width="9.6640625" style="32" bestFit="1" customWidth="1"/>
    <col min="8" max="8" width="10.6640625" style="32" bestFit="1" customWidth="1"/>
    <col min="9" max="9" width="9.6640625" style="32" bestFit="1" customWidth="1"/>
    <col min="10" max="16384" width="8.88671875" style="32"/>
  </cols>
  <sheetData>
    <row r="1" spans="1:9" x14ac:dyDescent="0.3">
      <c r="A1" s="4" t="s">
        <v>89</v>
      </c>
      <c r="B1" s="34" t="s">
        <v>90</v>
      </c>
      <c r="C1" s="34"/>
      <c r="D1" s="34"/>
      <c r="E1" s="34"/>
      <c r="F1" s="34"/>
      <c r="G1" s="34"/>
      <c r="H1" s="34"/>
    </row>
    <row r="2" spans="1:9" x14ac:dyDescent="0.3">
      <c r="A2" s="32" t="s">
        <v>88</v>
      </c>
      <c r="B2" s="34"/>
      <c r="C2" s="34"/>
      <c r="D2" s="34"/>
      <c r="E2" s="34"/>
      <c r="F2" s="32" t="s">
        <v>91</v>
      </c>
    </row>
    <row r="3" spans="1:9" x14ac:dyDescent="0.3">
      <c r="B3" s="32" t="s">
        <v>85</v>
      </c>
      <c r="C3" s="32" t="s">
        <v>86</v>
      </c>
      <c r="D3" s="32" t="s">
        <v>87</v>
      </c>
      <c r="G3" s="32" t="s">
        <v>85</v>
      </c>
      <c r="H3" s="32" t="s">
        <v>86</v>
      </c>
      <c r="I3" s="32" t="s">
        <v>87</v>
      </c>
    </row>
    <row r="4" spans="1:9" x14ac:dyDescent="0.3">
      <c r="A4" s="32" t="s">
        <v>81</v>
      </c>
      <c r="B4" s="5">
        <v>1.4246E-2</v>
      </c>
      <c r="C4" s="5">
        <v>5.3103999999999998E-2</v>
      </c>
      <c r="D4" s="5">
        <v>2.1187999999999999E-2</v>
      </c>
      <c r="E4" s="33"/>
      <c r="F4" s="32" t="s">
        <v>81</v>
      </c>
      <c r="G4" s="4">
        <v>0.31981399999999999</v>
      </c>
      <c r="H4" s="4">
        <v>0.61030200000000001</v>
      </c>
      <c r="I4" s="4">
        <v>0.28779100000000002</v>
      </c>
    </row>
    <row r="5" spans="1:9" x14ac:dyDescent="0.3">
      <c r="A5" s="32" t="s">
        <v>82</v>
      </c>
      <c r="B5" s="5">
        <v>1.5351999999999999E-2</v>
      </c>
      <c r="C5" s="5">
        <v>5.8151000000000001E-2</v>
      </c>
      <c r="D5" s="5">
        <v>2.2908000000000001E-2</v>
      </c>
      <c r="E5" s="33"/>
      <c r="F5" s="32" t="s">
        <v>82</v>
      </c>
      <c r="G5" s="4">
        <v>6.2981999999999996E-2</v>
      </c>
      <c r="H5" s="4">
        <v>0.19538</v>
      </c>
      <c r="I5" s="4">
        <v>5.4368E-2</v>
      </c>
    </row>
    <row r="6" spans="1:9" x14ac:dyDescent="0.3">
      <c r="A6" s="32" t="s">
        <v>83</v>
      </c>
      <c r="B6" s="5">
        <v>92600</v>
      </c>
      <c r="C6" s="5">
        <v>80576</v>
      </c>
      <c r="D6" s="5">
        <v>92596</v>
      </c>
      <c r="E6" s="33"/>
      <c r="F6" s="32" t="s">
        <v>83</v>
      </c>
      <c r="G6" s="4">
        <v>41720</v>
      </c>
      <c r="H6" s="4">
        <v>29712</v>
      </c>
      <c r="I6" s="4">
        <v>41741</v>
      </c>
    </row>
    <row r="7" spans="1:9" x14ac:dyDescent="0.3">
      <c r="A7" s="32" t="s">
        <v>84</v>
      </c>
      <c r="B7" s="5">
        <v>0.155912</v>
      </c>
      <c r="C7" s="5">
        <v>0.10931100000000001</v>
      </c>
      <c r="D7" s="5">
        <v>0.45057000000000003</v>
      </c>
      <c r="E7" s="33"/>
      <c r="F7" s="32" t="s">
        <v>84</v>
      </c>
      <c r="G7" s="4">
        <v>0.14723600000000001</v>
      </c>
      <c r="H7" s="4">
        <v>0.14007</v>
      </c>
      <c r="I7" s="4">
        <v>0.41137000000000001</v>
      </c>
    </row>
    <row r="15" spans="1:9" x14ac:dyDescent="0.3">
      <c r="A15" s="33"/>
      <c r="B15" s="33"/>
      <c r="C15" s="33"/>
    </row>
    <row r="16" spans="1:9" x14ac:dyDescent="0.3">
      <c r="A16" s="3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A018-A7B5-4BFB-B9A7-4CE7CE468D17}">
  <dimension ref="A1:J29"/>
  <sheetViews>
    <sheetView topLeftCell="A18" zoomScale="150" zoomScaleNormal="150" zoomScaleSheetLayoutView="190" workbookViewId="0">
      <selection activeCell="B25" sqref="B25"/>
    </sheetView>
  </sheetViews>
  <sheetFormatPr defaultColWidth="8.88671875" defaultRowHeight="15" x14ac:dyDescent="0.3"/>
  <cols>
    <col min="1" max="1" width="21" style="2" bestFit="1" customWidth="1"/>
    <col min="2" max="2" width="11.6640625" style="2" customWidth="1"/>
    <col min="3" max="3" width="11.44140625" style="2" bestFit="1" customWidth="1"/>
    <col min="4" max="4" width="11.109375" style="2" customWidth="1"/>
    <col min="5" max="5" width="10.44140625" style="2" customWidth="1"/>
    <col min="6" max="6" width="15.44140625" style="2" bestFit="1" customWidth="1"/>
    <col min="7" max="7" width="9" style="2" bestFit="1" customWidth="1"/>
    <col min="8" max="10" width="10.6640625" style="2" bestFit="1" customWidth="1"/>
    <col min="11" max="16384" width="8.88671875" style="2"/>
  </cols>
  <sheetData>
    <row r="1" spans="1:10" x14ac:dyDescent="0.3">
      <c r="B1" s="2" t="s">
        <v>59</v>
      </c>
      <c r="E1" s="1" t="s">
        <v>20</v>
      </c>
      <c r="F1" s="14" t="s">
        <v>32</v>
      </c>
      <c r="G1" s="15" t="s">
        <v>33</v>
      </c>
      <c r="H1" s="15"/>
    </row>
    <row r="2" spans="1:10" x14ac:dyDescent="0.3">
      <c r="B2" s="2">
        <v>0.1</v>
      </c>
      <c r="C2" s="2">
        <v>0.2</v>
      </c>
      <c r="D2" s="2">
        <v>0.3</v>
      </c>
      <c r="E2" s="2">
        <v>0.4</v>
      </c>
      <c r="F2" s="2">
        <v>0.5</v>
      </c>
      <c r="G2" s="2">
        <v>0.6</v>
      </c>
      <c r="H2" s="2">
        <v>0.7</v>
      </c>
      <c r="I2" s="2">
        <v>0.8</v>
      </c>
      <c r="J2" s="2">
        <v>0.9</v>
      </c>
    </row>
    <row r="3" spans="1:10" x14ac:dyDescent="0.3">
      <c r="A3" s="2" t="s">
        <v>28</v>
      </c>
      <c r="G3" s="27">
        <v>0.12520400000000001</v>
      </c>
    </row>
    <row r="4" spans="1:10" x14ac:dyDescent="0.3">
      <c r="A4" s="2" t="s">
        <v>29</v>
      </c>
      <c r="G4" s="27">
        <v>0.112082</v>
      </c>
    </row>
    <row r="5" spans="1:10" x14ac:dyDescent="0.3">
      <c r="A5" s="2" t="s">
        <v>5</v>
      </c>
      <c r="G5" s="27">
        <v>298951</v>
      </c>
    </row>
    <row r="6" spans="1:10" x14ac:dyDescent="0.3">
      <c r="A6" s="2" t="s">
        <v>47</v>
      </c>
      <c r="G6" s="27">
        <v>0.60861299999999996</v>
      </c>
    </row>
    <row r="23" spans="1:10" x14ac:dyDescent="0.3">
      <c r="D23" s="16"/>
      <c r="E23" s="16"/>
    </row>
    <row r="24" spans="1:10" x14ac:dyDescent="0.3">
      <c r="B24" s="2" t="s">
        <v>93</v>
      </c>
      <c r="E24" s="1" t="s">
        <v>20</v>
      </c>
      <c r="F24" s="2" t="s">
        <v>94</v>
      </c>
    </row>
    <row r="25" spans="1:10" x14ac:dyDescent="0.3">
      <c r="B25" s="2">
        <v>0.1</v>
      </c>
      <c r="C25" s="2">
        <v>0.2</v>
      </c>
      <c r="D25" s="2">
        <v>0.3</v>
      </c>
      <c r="E25" s="2">
        <v>0.4</v>
      </c>
      <c r="F25" s="2">
        <v>0.5</v>
      </c>
      <c r="G25" s="2">
        <v>0.6</v>
      </c>
      <c r="H25" s="2">
        <v>0.7</v>
      </c>
      <c r="I25" s="2">
        <v>0.8</v>
      </c>
      <c r="J25" s="2">
        <v>0.9</v>
      </c>
    </row>
    <row r="26" spans="1:10" x14ac:dyDescent="0.3">
      <c r="A26" s="2" t="s">
        <v>28</v>
      </c>
      <c r="F26" s="16">
        <v>0.28871000000000002</v>
      </c>
    </row>
    <row r="27" spans="1:10" x14ac:dyDescent="0.3">
      <c r="A27" s="2" t="s">
        <v>29</v>
      </c>
      <c r="F27" s="16">
        <v>5.4606000000000002E-2</v>
      </c>
    </row>
    <row r="28" spans="1:10" x14ac:dyDescent="0.3">
      <c r="A28" s="2" t="s">
        <v>5</v>
      </c>
      <c r="F28" s="16">
        <v>41744</v>
      </c>
    </row>
    <row r="29" spans="1:10" x14ac:dyDescent="0.3">
      <c r="A29" s="2" t="s">
        <v>31</v>
      </c>
      <c r="F29" s="16">
        <v>0.44061499999999998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E209-7BE1-4455-B389-E9F9197CFCBA}">
  <dimension ref="A1:J29"/>
  <sheetViews>
    <sheetView zoomScale="160" zoomScaleNormal="160" workbookViewId="0">
      <selection activeCell="E6" sqref="E6"/>
    </sheetView>
  </sheetViews>
  <sheetFormatPr defaultColWidth="8.88671875" defaultRowHeight="15" x14ac:dyDescent="0.3"/>
  <cols>
    <col min="1" max="1" width="21" style="2" bestFit="1" customWidth="1"/>
    <col min="2" max="2" width="11.6640625" style="2" customWidth="1"/>
    <col min="3" max="5" width="11.44140625" style="2" bestFit="1" customWidth="1"/>
    <col min="6" max="6" width="12.6640625" style="2" bestFit="1" customWidth="1"/>
    <col min="7" max="10" width="11.44140625" style="2" bestFit="1" customWidth="1"/>
    <col min="11" max="16384" width="8.88671875" style="2"/>
  </cols>
  <sheetData>
    <row r="1" spans="1:10" x14ac:dyDescent="0.3">
      <c r="B1" s="2" t="s">
        <v>91</v>
      </c>
      <c r="E1" s="1" t="s">
        <v>20</v>
      </c>
      <c r="F1" s="15" t="s">
        <v>35</v>
      </c>
      <c r="G1" s="16"/>
    </row>
    <row r="2" spans="1:10" x14ac:dyDescent="0.3">
      <c r="B2" s="2">
        <v>4000</v>
      </c>
      <c r="C2" s="2">
        <v>5000</v>
      </c>
      <c r="D2" s="2">
        <v>6000</v>
      </c>
      <c r="E2" s="2">
        <v>7000</v>
      </c>
      <c r="F2" s="2">
        <v>8000</v>
      </c>
      <c r="G2" s="2">
        <v>9000</v>
      </c>
      <c r="H2" s="2">
        <v>10000</v>
      </c>
      <c r="I2" s="2">
        <v>11000</v>
      </c>
      <c r="J2" s="2">
        <v>12000</v>
      </c>
    </row>
    <row r="3" spans="1:10" x14ac:dyDescent="0.3">
      <c r="A3" s="2" t="s">
        <v>28</v>
      </c>
      <c r="H3" s="16">
        <v>0.60632299999999995</v>
      </c>
    </row>
    <row r="4" spans="1:10" x14ac:dyDescent="0.3">
      <c r="A4" s="2" t="s">
        <v>29</v>
      </c>
      <c r="H4" s="16">
        <v>0.19248499999999999</v>
      </c>
    </row>
    <row r="5" spans="1:10" x14ac:dyDescent="0.3">
      <c r="A5" s="2" t="s">
        <v>5</v>
      </c>
      <c r="H5" s="16">
        <v>29712</v>
      </c>
    </row>
    <row r="6" spans="1:10" x14ac:dyDescent="0.3">
      <c r="A6" s="2" t="s">
        <v>47</v>
      </c>
      <c r="H6" s="16">
        <v>0.14030999999999999</v>
      </c>
    </row>
    <row r="24" spans="1:10" x14ac:dyDescent="0.3">
      <c r="B24" s="2" t="s">
        <v>88</v>
      </c>
      <c r="E24" s="1" t="s">
        <v>20</v>
      </c>
    </row>
    <row r="25" spans="1:10" x14ac:dyDescent="0.3">
      <c r="B25" s="2">
        <v>4000</v>
      </c>
      <c r="C25" s="2">
        <v>5000</v>
      </c>
      <c r="D25" s="2">
        <v>6000</v>
      </c>
      <c r="E25" s="2">
        <v>7000</v>
      </c>
      <c r="F25" s="2">
        <v>8000</v>
      </c>
      <c r="G25" s="2">
        <v>9000</v>
      </c>
      <c r="H25" s="29">
        <v>10000</v>
      </c>
      <c r="I25" s="2">
        <v>11000</v>
      </c>
      <c r="J25" s="2">
        <v>12000</v>
      </c>
    </row>
    <row r="26" spans="1:10" x14ac:dyDescent="0.3">
      <c r="A26" s="2" t="s">
        <v>28</v>
      </c>
      <c r="C26" s="27">
        <v>3.8338999999999998E-2</v>
      </c>
    </row>
    <row r="27" spans="1:10" x14ac:dyDescent="0.3">
      <c r="A27" s="2" t="s">
        <v>29</v>
      </c>
      <c r="C27" s="27">
        <v>4.1780999999999999E-2</v>
      </c>
    </row>
    <row r="28" spans="1:10" x14ac:dyDescent="0.3">
      <c r="A28" s="2" t="s">
        <v>5</v>
      </c>
      <c r="C28" s="27">
        <v>80600</v>
      </c>
    </row>
    <row r="29" spans="1:10" x14ac:dyDescent="0.3">
      <c r="A29" s="2" t="s">
        <v>31</v>
      </c>
      <c r="C29" s="27">
        <v>0.105853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22D9-6317-41B9-A8C5-09144F63A2A7}">
  <dimension ref="A1:I25"/>
  <sheetViews>
    <sheetView topLeftCell="A7" zoomScale="110" zoomScaleNormal="110" workbookViewId="0">
      <selection activeCell="B18" sqref="B18"/>
    </sheetView>
  </sheetViews>
  <sheetFormatPr defaultColWidth="9" defaultRowHeight="21" x14ac:dyDescent="0.3"/>
  <cols>
    <col min="1" max="1" width="24.44140625" style="37" bestFit="1" customWidth="1"/>
    <col min="2" max="2" width="18.109375" style="37" bestFit="1" customWidth="1"/>
    <col min="3" max="3" width="21.109375" style="37" bestFit="1" customWidth="1"/>
    <col min="4" max="4" width="17" style="37" bestFit="1" customWidth="1"/>
    <col min="5" max="5" width="12.44140625" style="37" bestFit="1" customWidth="1"/>
    <col min="6" max="6" width="21.109375" style="37" bestFit="1" customWidth="1"/>
    <col min="7" max="7" width="20" style="37" bestFit="1" customWidth="1"/>
    <col min="8" max="16384" width="9" style="37"/>
  </cols>
  <sheetData>
    <row r="1" spans="1:4" x14ac:dyDescent="0.3">
      <c r="A1" s="37" t="s">
        <v>107</v>
      </c>
    </row>
    <row r="2" spans="1:4" x14ac:dyDescent="0.3">
      <c r="B2" s="37" t="s">
        <v>64</v>
      </c>
      <c r="C2" s="37" t="s">
        <v>108</v>
      </c>
      <c r="D2" s="37" t="s">
        <v>63</v>
      </c>
    </row>
    <row r="3" spans="1:4" x14ac:dyDescent="0.3">
      <c r="A3" s="37" t="s">
        <v>0</v>
      </c>
      <c r="B3" s="38">
        <v>0.98214347129637602</v>
      </c>
      <c r="C3" s="38">
        <v>0.98289216272697599</v>
      </c>
      <c r="D3" s="38">
        <v>0.96721475982815297</v>
      </c>
    </row>
    <row r="4" spans="1:4" x14ac:dyDescent="0.3">
      <c r="B4" s="38"/>
      <c r="C4" s="38"/>
      <c r="D4" s="38"/>
    </row>
    <row r="12" spans="1:4" x14ac:dyDescent="0.3">
      <c r="A12" s="37">
        <f>POWER(10,9)</f>
        <v>1000000000</v>
      </c>
      <c r="B12" s="37">
        <v>0</v>
      </c>
    </row>
    <row r="14" spans="1:4" x14ac:dyDescent="0.3">
      <c r="A14" s="37" t="s">
        <v>115</v>
      </c>
    </row>
    <row r="15" spans="1:4" x14ac:dyDescent="0.3">
      <c r="B15" s="37" t="s">
        <v>119</v>
      </c>
      <c r="C15" s="37" t="s">
        <v>116</v>
      </c>
      <c r="D15" s="37" t="s">
        <v>117</v>
      </c>
    </row>
    <row r="16" spans="1:4" x14ac:dyDescent="0.3">
      <c r="A16" s="37" t="s">
        <v>109</v>
      </c>
      <c r="B16" s="37">
        <f t="shared" ref="B16:B21" si="0">(AVERAGE(C16:D16))*(POWER(10,9))</f>
        <v>4.2817713766752146</v>
      </c>
      <c r="C16" s="37">
        <f>5.08347914227025E-12</f>
        <v>5.0834791422702504E-12</v>
      </c>
      <c r="D16" s="38">
        <f>8.55845927420816E-09</f>
        <v>8.5584592742081599E-9</v>
      </c>
    </row>
    <row r="17" spans="1:9" x14ac:dyDescent="0.3">
      <c r="A17" s="37" t="s">
        <v>110</v>
      </c>
      <c r="B17" s="37">
        <f t="shared" si="0"/>
        <v>6.4691325155912752E-3</v>
      </c>
      <c r="C17" s="37">
        <f>7.95499950914906E-15</f>
        <v>7.9549995091490599E-15</v>
      </c>
      <c r="D17" s="38">
        <f>1.29303100316734E-11</f>
        <v>1.29303100316734E-11</v>
      </c>
    </row>
    <row r="18" spans="1:9" x14ac:dyDescent="0.3">
      <c r="A18" s="37" t="s">
        <v>111</v>
      </c>
      <c r="B18" s="37">
        <f t="shared" si="0"/>
        <v>-0.49406352322259434</v>
      </c>
      <c r="C18" s="37">
        <f>-3.49236479953545E-13</f>
        <v>-3.4923647995354502E-13</v>
      </c>
      <c r="D18" s="38">
        <f>-9.87777809965235E-10</f>
        <v>-9.8777780996523509E-10</v>
      </c>
    </row>
    <row r="19" spans="1:9" x14ac:dyDescent="0.3">
      <c r="A19" s="37" t="s">
        <v>112</v>
      </c>
      <c r="B19" s="37">
        <f t="shared" si="0"/>
        <v>1.0924405552624024</v>
      </c>
      <c r="C19" s="37">
        <f>1.31793492544963E-13</f>
        <v>1.31793492544963E-13</v>
      </c>
      <c r="D19" s="38">
        <f>2.18474931703226E-09</f>
        <v>2.1847493170322598E-9</v>
      </c>
    </row>
    <row r="20" spans="1:9" x14ac:dyDescent="0.3">
      <c r="A20" s="37" t="s">
        <v>113</v>
      </c>
      <c r="B20" s="37">
        <f t="shared" si="0"/>
        <v>0.2809125152455289</v>
      </c>
      <c r="C20" s="37">
        <f>6.08844303068469E-14</f>
        <v>6.0884430306846898E-14</v>
      </c>
      <c r="D20" s="38">
        <f>5.61764146060751E-10</f>
        <v>5.6176414606075097E-10</v>
      </c>
    </row>
    <row r="21" spans="1:9" x14ac:dyDescent="0.3">
      <c r="A21" s="37" t="s">
        <v>114</v>
      </c>
      <c r="B21" s="37">
        <f t="shared" si="0"/>
        <v>0</v>
      </c>
      <c r="C21" s="37">
        <f>0*(POWER(10,12))</f>
        <v>0</v>
      </c>
      <c r="D21" s="38">
        <f>(0*(POWER(10,9)))/(POWER(10,9))</f>
        <v>0</v>
      </c>
    </row>
    <row r="22" spans="1:9" x14ac:dyDescent="0.3">
      <c r="B22" s="38"/>
      <c r="C22" s="38"/>
      <c r="D22" s="38"/>
    </row>
    <row r="23" spans="1:9" x14ac:dyDescent="0.3">
      <c r="B23" s="38"/>
    </row>
    <row r="25" spans="1:9" x14ac:dyDescent="0.3">
      <c r="I25" s="37" t="s">
        <v>118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DA62-D065-4A8D-88F9-D61FDDFA3791}">
  <dimension ref="A1:D88"/>
  <sheetViews>
    <sheetView topLeftCell="A46" zoomScale="110" zoomScaleNormal="110" workbookViewId="0">
      <selection activeCell="A48" sqref="A48"/>
    </sheetView>
  </sheetViews>
  <sheetFormatPr defaultColWidth="9" defaultRowHeight="18.600000000000001" x14ac:dyDescent="0.3"/>
  <cols>
    <col min="1" max="2" width="16.88671875" style="28" bestFit="1" customWidth="1"/>
    <col min="3" max="4" width="13" style="28" bestFit="1" customWidth="1"/>
    <col min="5" max="16384" width="9" style="28"/>
  </cols>
  <sheetData>
    <row r="1" spans="1:4" x14ac:dyDescent="0.3">
      <c r="A1" s="28" t="s">
        <v>2</v>
      </c>
    </row>
    <row r="2" spans="1:4" x14ac:dyDescent="0.3">
      <c r="B2" s="28" t="s">
        <v>17</v>
      </c>
      <c r="C2" s="28" t="s">
        <v>0</v>
      </c>
      <c r="D2" s="28" t="s">
        <v>40</v>
      </c>
    </row>
    <row r="3" spans="1:4" x14ac:dyDescent="0.3">
      <c r="A3" s="28" t="s">
        <v>63</v>
      </c>
      <c r="B3" s="5">
        <v>7.4939999999999998E-3</v>
      </c>
      <c r="C3" s="5">
        <v>4.7260000000000002E-3</v>
      </c>
      <c r="D3" s="5">
        <v>5.6950000000000004E-3</v>
      </c>
    </row>
    <row r="4" spans="1:4" x14ac:dyDescent="0.3">
      <c r="A4" s="28" t="s">
        <v>6</v>
      </c>
      <c r="B4" s="5">
        <v>7.5134999999999993E-2</v>
      </c>
      <c r="C4" s="5">
        <v>8.77E-2</v>
      </c>
      <c r="D4" s="5">
        <v>7.7092999999999995E-2</v>
      </c>
    </row>
    <row r="5" spans="1:4" x14ac:dyDescent="0.3">
      <c r="A5" s="28" t="s">
        <v>64</v>
      </c>
      <c r="B5" s="5">
        <v>6.2784000000000006E-2</v>
      </c>
      <c r="C5" s="5">
        <v>7.0222000000000007E-2</v>
      </c>
      <c r="D5" s="5">
        <v>8.5902000000000006E-2</v>
      </c>
    </row>
    <row r="13" spans="1:4" x14ac:dyDescent="0.3">
      <c r="A13" s="28" t="s">
        <v>3</v>
      </c>
    </row>
    <row r="14" spans="1:4" x14ac:dyDescent="0.3">
      <c r="B14" s="28" t="s">
        <v>17</v>
      </c>
      <c r="C14" s="28" t="s">
        <v>0</v>
      </c>
      <c r="D14" s="28" t="s">
        <v>40</v>
      </c>
    </row>
    <row r="15" spans="1:4" x14ac:dyDescent="0.3">
      <c r="A15" s="28" t="s">
        <v>63</v>
      </c>
      <c r="B15" s="5">
        <v>4.0099999999999997E-3</v>
      </c>
      <c r="C15" s="5">
        <v>2.532E-3</v>
      </c>
      <c r="D15" s="5">
        <v>3.0500000000000002E-3</v>
      </c>
    </row>
    <row r="16" spans="1:4" x14ac:dyDescent="0.3">
      <c r="A16" s="28" t="s">
        <v>6</v>
      </c>
      <c r="B16" s="5">
        <v>8.4656999999999996E-2</v>
      </c>
      <c r="C16" s="5">
        <v>9.5266000000000003E-2</v>
      </c>
      <c r="D16" s="5">
        <v>8.5625000000000007E-2</v>
      </c>
    </row>
    <row r="17" spans="1:4" x14ac:dyDescent="0.3">
      <c r="A17" s="28" t="s">
        <v>64</v>
      </c>
      <c r="B17" s="5">
        <v>6.3393000000000005E-2</v>
      </c>
      <c r="C17" s="5">
        <v>7.0609000000000005E-2</v>
      </c>
      <c r="D17" s="5">
        <v>8.6606000000000002E-2</v>
      </c>
    </row>
    <row r="26" spans="1:4" x14ac:dyDescent="0.3">
      <c r="A26" s="28" t="s">
        <v>65</v>
      </c>
    </row>
    <row r="27" spans="1:4" x14ac:dyDescent="0.3">
      <c r="B27" s="28" t="s">
        <v>17</v>
      </c>
      <c r="C27" s="28" t="s">
        <v>0</v>
      </c>
      <c r="D27" s="28" t="s">
        <v>40</v>
      </c>
    </row>
    <row r="28" spans="1:4" x14ac:dyDescent="0.3">
      <c r="A28" s="28" t="s">
        <v>63</v>
      </c>
      <c r="B28" s="5">
        <v>0.33774569999999998</v>
      </c>
      <c r="C28" s="5">
        <v>0.38045499999999999</v>
      </c>
      <c r="D28" s="5">
        <v>4.8332259999999998</v>
      </c>
    </row>
    <row r="29" spans="1:4" x14ac:dyDescent="0.3">
      <c r="A29" s="28" t="s">
        <v>6</v>
      </c>
      <c r="B29" s="5">
        <v>0.38977800000000001</v>
      </c>
      <c r="C29" s="5">
        <v>0.47051799999999999</v>
      </c>
      <c r="D29" s="5">
        <v>0.40639199999999998</v>
      </c>
    </row>
    <row r="30" spans="1:4" x14ac:dyDescent="0.3">
      <c r="A30" s="28" t="s">
        <v>64</v>
      </c>
      <c r="B30" s="5">
        <v>0.17624200000000001</v>
      </c>
      <c r="C30" s="5">
        <v>0.38045499999999999</v>
      </c>
      <c r="D30" s="5">
        <v>0.54144700000000001</v>
      </c>
    </row>
    <row r="38" spans="1:4" x14ac:dyDescent="0.3">
      <c r="A38" s="28" t="s">
        <v>77</v>
      </c>
    </row>
    <row r="39" spans="1:4" x14ac:dyDescent="0.3">
      <c r="B39" s="28" t="s">
        <v>74</v>
      </c>
      <c r="C39" s="28" t="s">
        <v>75</v>
      </c>
      <c r="D39" s="28" t="s">
        <v>76</v>
      </c>
    </row>
    <row r="40" spans="1:4" x14ac:dyDescent="0.3">
      <c r="A40" s="28" t="s">
        <v>70</v>
      </c>
      <c r="B40" s="31">
        <v>-0.36940000000000001</v>
      </c>
      <c r="C40" s="31">
        <v>7.2099999999999997E-2</v>
      </c>
      <c r="D40" s="31">
        <v>0.11849999999999999</v>
      </c>
    </row>
    <row r="41" spans="1:4" x14ac:dyDescent="0.3">
      <c r="A41" s="28" t="s">
        <v>71</v>
      </c>
      <c r="B41" s="31">
        <v>-0.13220000000000001</v>
      </c>
      <c r="C41" s="31">
        <v>0.12939999999999999</v>
      </c>
      <c r="D41" s="31">
        <v>6.83E-2</v>
      </c>
    </row>
    <row r="42" spans="1:4" x14ac:dyDescent="0.3">
      <c r="A42" s="28" t="s">
        <v>72</v>
      </c>
      <c r="B42" s="31">
        <v>-8.2299999999999998E-2</v>
      </c>
      <c r="C42" s="31">
        <v>0.1618</v>
      </c>
      <c r="D42" s="31">
        <v>2.9700000000000001E-2</v>
      </c>
    </row>
    <row r="43" spans="1:4" x14ac:dyDescent="0.3">
      <c r="A43" s="28" t="s">
        <v>73</v>
      </c>
      <c r="B43" s="31">
        <v>0.18360000000000001</v>
      </c>
      <c r="C43" s="31">
        <v>0.2223</v>
      </c>
      <c r="D43" s="31">
        <v>2.4199999999999999E-2</v>
      </c>
    </row>
    <row r="52" spans="1:4" x14ac:dyDescent="0.3">
      <c r="A52" s="28" t="s">
        <v>78</v>
      </c>
    </row>
    <row r="53" spans="1:4" x14ac:dyDescent="0.3">
      <c r="B53" s="28" t="s">
        <v>74</v>
      </c>
      <c r="C53" s="28" t="s">
        <v>75</v>
      </c>
      <c r="D53" s="28" t="s">
        <v>76</v>
      </c>
    </row>
    <row r="54" spans="1:4" x14ac:dyDescent="0.3">
      <c r="A54" s="28" t="s">
        <v>70</v>
      </c>
      <c r="B54" s="31">
        <v>-0.36859999999999998</v>
      </c>
      <c r="C54" s="31">
        <v>2.52E-2</v>
      </c>
      <c r="D54" s="31">
        <v>0.1138</v>
      </c>
    </row>
    <row r="55" spans="1:4" x14ac:dyDescent="0.3">
      <c r="A55" s="28" t="s">
        <v>71</v>
      </c>
      <c r="B55" s="31">
        <v>-0.1321</v>
      </c>
      <c r="C55" s="31">
        <v>6.93E-2</v>
      </c>
      <c r="D55" s="31">
        <v>5.9799999999999999E-2</v>
      </c>
    </row>
    <row r="56" spans="1:4" x14ac:dyDescent="0.3">
      <c r="A56" s="28" t="s">
        <v>72</v>
      </c>
      <c r="B56" s="31">
        <v>-8.2199999999999995E-2</v>
      </c>
      <c r="C56" s="31">
        <v>0.1176</v>
      </c>
      <c r="D56" s="31">
        <v>4.2200000000000001E-2</v>
      </c>
    </row>
    <row r="57" spans="1:4" x14ac:dyDescent="0.3">
      <c r="A57" s="28" t="s">
        <v>73</v>
      </c>
      <c r="B57" s="31">
        <v>0.18340000000000001</v>
      </c>
      <c r="C57" s="31">
        <v>0.16700000000000001</v>
      </c>
      <c r="D57" s="31">
        <v>2.7300000000000001E-2</v>
      </c>
    </row>
    <row r="68" spans="1:4" x14ac:dyDescent="0.3">
      <c r="A68" s="28" t="s">
        <v>79</v>
      </c>
    </row>
    <row r="69" spans="1:4" x14ac:dyDescent="0.3">
      <c r="B69" s="28" t="s">
        <v>74</v>
      </c>
      <c r="C69" s="28" t="s">
        <v>75</v>
      </c>
      <c r="D69" s="28" t="s">
        <v>76</v>
      </c>
    </row>
    <row r="70" spans="1:4" x14ac:dyDescent="0.3">
      <c r="A70" s="28" t="s">
        <v>70</v>
      </c>
      <c r="B70" s="31">
        <v>-0.24010000000000001</v>
      </c>
      <c r="C70" s="31">
        <v>-1.1299999999999999E-2</v>
      </c>
      <c r="D70" s="31">
        <v>0.36820000000000003</v>
      </c>
    </row>
    <row r="71" spans="1:4" x14ac:dyDescent="0.3">
      <c r="A71" s="28" t="s">
        <v>71</v>
      </c>
      <c r="B71" s="31">
        <v>-6.4000000000000003E-3</v>
      </c>
      <c r="C71" s="31">
        <v>7.0199999999999999E-2</v>
      </c>
      <c r="D71" s="31">
        <v>0.13739999999999999</v>
      </c>
    </row>
    <row r="72" spans="1:4" x14ac:dyDescent="0.3">
      <c r="A72" s="28" t="s">
        <v>72</v>
      </c>
      <c r="B72" s="31">
        <v>6.4600000000000005E-2</v>
      </c>
      <c r="C72" s="31">
        <v>8.7400000000000005E-2</v>
      </c>
      <c r="D72" s="31">
        <v>8.6300000000000002E-2</v>
      </c>
    </row>
    <row r="73" spans="1:4" x14ac:dyDescent="0.3">
      <c r="A73" s="28" t="s">
        <v>73</v>
      </c>
      <c r="B73" s="31">
        <v>0.36859999999999998</v>
      </c>
      <c r="C73" s="31">
        <v>0.10009999999999999</v>
      </c>
      <c r="D73" s="31">
        <v>5.2900000000000003E-2</v>
      </c>
    </row>
    <row r="83" spans="1:4" x14ac:dyDescent="0.3">
      <c r="A83" s="28" t="s">
        <v>80</v>
      </c>
    </row>
    <row r="84" spans="1:4" x14ac:dyDescent="0.3">
      <c r="B84" s="28" t="s">
        <v>74</v>
      </c>
      <c r="C84" s="28" t="s">
        <v>75</v>
      </c>
      <c r="D84" s="28" t="s">
        <v>76</v>
      </c>
    </row>
    <row r="85" spans="1:4" x14ac:dyDescent="0.3">
      <c r="A85" s="28" t="s">
        <v>70</v>
      </c>
      <c r="B85" s="31">
        <v>-0.2394</v>
      </c>
      <c r="C85" s="31">
        <v>-2.69E-2</v>
      </c>
      <c r="D85" s="31">
        <v>0.36620000000000003</v>
      </c>
    </row>
    <row r="86" spans="1:4" x14ac:dyDescent="0.3">
      <c r="A86" s="28" t="s">
        <v>71</v>
      </c>
      <c r="B86" s="31">
        <v>-6.4999999999999997E-3</v>
      </c>
      <c r="C86" s="31">
        <v>5.7099999999999998E-2</v>
      </c>
      <c r="D86" s="31">
        <v>0.13320000000000001</v>
      </c>
    </row>
    <row r="87" spans="1:4" x14ac:dyDescent="0.3">
      <c r="A87" s="28" t="s">
        <v>72</v>
      </c>
      <c r="B87" s="31">
        <v>6.4399999999999999E-2</v>
      </c>
      <c r="C87" s="31">
        <v>5.7599999999999998E-2</v>
      </c>
      <c r="D87" s="31">
        <v>8.3400000000000002E-2</v>
      </c>
    </row>
    <row r="88" spans="1:4" x14ac:dyDescent="0.3">
      <c r="A88" s="28" t="s">
        <v>73</v>
      </c>
      <c r="B88" s="31">
        <v>0.36809999999999998</v>
      </c>
      <c r="C88" s="31">
        <v>5.2699999999999997E-2</v>
      </c>
      <c r="D88" s="31">
        <v>5.1499999999999997E-2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報告數據 (response time+kick page )</vt:lpstr>
      <vt:lpstr>報告數據(hit ratio)</vt:lpstr>
      <vt:lpstr>各程式使用狀況</vt:lpstr>
      <vt:lpstr>testing trace</vt:lpstr>
      <vt:lpstr>test p_weight</vt:lpstr>
      <vt:lpstr>test demoting threshold</vt:lpstr>
      <vt:lpstr>model related</vt:lpstr>
      <vt:lpstr>improve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2022-05-16T10:51:10Z</dcterms:created>
  <dcterms:modified xsi:type="dcterms:W3CDTF">2022-07-08T07:13:08Z</dcterms:modified>
</cp:coreProperties>
</file>