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correlation" sheetId="2" r:id="rId5"/>
    <sheet state="visible" name="high bed" sheetId="3" r:id="rId6"/>
    <sheet state="visible" name="color" sheetId="4" r:id="rId7"/>
    <sheet state="visible" name="exactly the same" sheetId="5" r:id="rId8"/>
    <sheet state="visible" name="with height" sheetId="6" r:id="rId9"/>
    <sheet state="visible" name="bedbath" sheetId="7" r:id="rId10"/>
    <sheet state="visible" name="almost same bedbath" sheetId="8" r:id="rId11"/>
    <sheet state="visible" name="just bed" sheetId="9" r:id="rId12"/>
  </sheets>
  <definedNames/>
  <calcPr/>
</workbook>
</file>

<file path=xl/sharedStrings.xml><?xml version="1.0" encoding="utf-8"?>
<sst xmlns="http://schemas.openxmlformats.org/spreadsheetml/2006/main" count="486" uniqueCount="83">
  <si>
    <t>p-value of 0.05 or lower is generally considered statistically significant. p value decreases as number of data points that fit the line increase.</t>
  </si>
  <si>
    <t>Coefficients is what you multiply the variable</t>
  </si>
  <si>
    <t>Multiple R: The correlation coefficient between the observed and predicted values. It ranges in value from 0 to 1. A small value indicates that there is little or no linear relationship between the dependent variable and the independent variables.</t>
  </si>
  <si>
    <t>R-Squared (R² or the coefficient of determination) is a statistical measure in a regression model that determines the proportion of variance in the dependent variable that can be explained by the independent variable. In other words, r-squared shows how well the data fit the regression model (the goodness of fit).</t>
  </si>
  <si>
    <t>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t>
  </si>
  <si>
    <t>Adding a very similar column doesn't change the overall regression statistics too much, just the variable statistics.</t>
  </si>
  <si>
    <t>Multicolinearity. Can't run regression if two columns are exactly the same. To check if a column is correlated to another, can run the regression using that variable as the independent variable. If tolerance is less than 0.1, could have multicolinearity.</t>
  </si>
  <si>
    <t>Homoscedasticity. Error increase when dependent variable changes.</t>
  </si>
  <si>
    <t>Standard error is the approximate standard deviation of a statistical sample population.</t>
  </si>
  <si>
    <t>The standard error describes the variation between the calculated mean of the population and one which is considered known, or accepted as accurate.</t>
  </si>
  <si>
    <t>The more data points involved in the calculations of the mean, the smaller the standard error tends to be.</t>
  </si>
  <si>
    <t>Can include categorical data, just have to create dummy data for each category if there are more than 2 categories, and that dummy data is a boolean.</t>
  </si>
  <si>
    <t>Nominal is like gender. Ordinal there's a ranking, like grade A, B, C. Metric is numbers. Categorical is umbrella for nominal or ordinal.</t>
  </si>
  <si>
    <t>Linear regression is for metric dependent variable. Logistic regression is for categorical.</t>
  </si>
  <si>
    <t>Simple linear regression has 1 x variable to predict 1 y variable. Multiple linear regression has more than 1 x variable.</t>
  </si>
  <si>
    <t>Pearson correlation is used to see if two variables are linearly correlated. Spearman is a Pearson correlation but based on the rank for the variable, not raw values. Kendall's tau is like Spearman, but is prefered if small amount of data with many ties. There's also point biserial correlation, which has to do with categorical data.</t>
  </si>
  <si>
    <t>x</t>
  </si>
  <si>
    <t>y</t>
  </si>
  <si>
    <t># of bedrooms</t>
  </si>
  <si>
    <t># of bathrooms</t>
  </si>
  <si>
    <t>height</t>
  </si>
  <si>
    <t>area</t>
  </si>
  <si>
    <t>price</t>
  </si>
  <si>
    <t>estimate</t>
  </si>
  <si>
    <t>this is regression using built-in linest</t>
  </si>
  <si>
    <t>house 1</t>
  </si>
  <si>
    <t>house 2</t>
  </si>
  <si>
    <t>house 3</t>
  </si>
  <si>
    <t>house 4</t>
  </si>
  <si>
    <t>house 5</t>
  </si>
  <si>
    <t>house 6</t>
  </si>
  <si>
    <t>house 7</t>
  </si>
  <si>
    <t>This is using xlminer extension</t>
  </si>
  <si>
    <t>house 8</t>
  </si>
  <si>
    <t>SUMMARY OUTPUT</t>
  </si>
  <si>
    <t>house 9</t>
  </si>
  <si>
    <t>house 10</t>
  </si>
  <si>
    <t>Regression Statistics</t>
  </si>
  <si>
    <t>house 11</t>
  </si>
  <si>
    <t>Multiple R</t>
  </si>
  <si>
    <t>house 12</t>
  </si>
  <si>
    <t>R Square</t>
  </si>
  <si>
    <t>house 13</t>
  </si>
  <si>
    <t>Adjusted R Square</t>
  </si>
  <si>
    <t>house 14</t>
  </si>
  <si>
    <t>Standard Error</t>
  </si>
  <si>
    <t>house 15</t>
  </si>
  <si>
    <t>Observations</t>
  </si>
  <si>
    <t>house 16</t>
  </si>
  <si>
    <t>house 17</t>
  </si>
  <si>
    <t>ANOVA</t>
  </si>
  <si>
    <t>house 18</t>
  </si>
  <si>
    <t>df</t>
  </si>
  <si>
    <t>SS</t>
  </si>
  <si>
    <t>MS</t>
  </si>
  <si>
    <t>F</t>
  </si>
  <si>
    <t>Significance F</t>
  </si>
  <si>
    <t>house 19</t>
  </si>
  <si>
    <t>Regression</t>
  </si>
  <si>
    <t>house 20</t>
  </si>
  <si>
    <t>Residual</t>
  </si>
  <si>
    <t>Total</t>
  </si>
  <si>
    <t>Coefficients</t>
  </si>
  <si>
    <t>t Stat</t>
  </si>
  <si>
    <t>P-value</t>
  </si>
  <si>
    <t>Lower 95%</t>
  </si>
  <si>
    <t>Upper 95%</t>
  </si>
  <si>
    <t>Intercept</t>
  </si>
  <si>
    <t>X Variable 1</t>
  </si>
  <si>
    <t>X Variable 2</t>
  </si>
  <si>
    <t>RESIDUAL OUTPUT</t>
  </si>
  <si>
    <t>PROBABILITY OUTPUT</t>
  </si>
  <si>
    <t>Observation</t>
  </si>
  <si>
    <t>Predicted Y</t>
  </si>
  <si>
    <t>Residuals</t>
  </si>
  <si>
    <t>Standard Residuals</t>
  </si>
  <si>
    <t>Percentile</t>
  </si>
  <si>
    <t>Y</t>
  </si>
  <si>
    <t>color</t>
  </si>
  <si>
    <t>red</t>
  </si>
  <si>
    <t>blue</t>
  </si>
  <si>
    <t>green</t>
  </si>
  <si>
    <t>X Variable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</si>
</sst>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i/>
      <color theme="1"/>
      <name val="Arial"/>
      <scheme val="minor"/>
    </font>
  </fonts>
  <fills count="3">
    <fill>
      <patternFill patternType="none"/>
    </fill>
    <fill>
      <patternFill patternType="lightGray"/>
    </fill>
    <fill>
      <patternFill patternType="solid">
        <fgColor rgb="FFFF9900"/>
        <bgColor rgb="FFFF9900"/>
      </patternFill>
    </fill>
  </fills>
  <borders count="10">
    <border/>
    <border>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1" fillId="0" fontId="1" numFmtId="0" xfId="0" applyBorder="1" applyFont="1"/>
    <xf borderId="1" fillId="0" fontId="2" numFmtId="0" xfId="0" applyAlignment="1" applyBorder="1" applyFont="1">
      <alignment readingOrder="0"/>
    </xf>
    <xf borderId="0" fillId="0" fontId="1" numFmtId="0" xfId="0" applyAlignment="1" applyFont="1">
      <alignment readingOrder="0"/>
    </xf>
    <xf borderId="2" fillId="0" fontId="1" numFmtId="0" xfId="0" applyAlignment="1" applyBorder="1" applyFont="1">
      <alignment readingOrder="0"/>
    </xf>
    <xf borderId="2" fillId="0" fontId="1" numFmtId="0" xfId="0" applyAlignment="1" applyBorder="1" applyFont="1">
      <alignment readingOrder="0"/>
    </xf>
    <xf borderId="0" fillId="0" fontId="1" numFmtId="164" xfId="0" applyAlignment="1" applyFont="1" applyNumberFormat="1">
      <alignment readingOrder="0"/>
    </xf>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0" fillId="0" fontId="1" numFmtId="0" xfId="0" applyFont="1"/>
    <xf borderId="7" fillId="0" fontId="1" numFmtId="0" xfId="0" applyBorder="1" applyFont="1"/>
    <xf borderId="8" fillId="0" fontId="1" numFmtId="0" xfId="0" applyBorder="1" applyFont="1"/>
    <xf borderId="2" fillId="0" fontId="1" numFmtId="0" xfId="0" applyBorder="1" applyFont="1"/>
    <xf borderId="9" fillId="0" fontId="1" numFmtId="0" xfId="0" applyBorder="1" applyFont="1"/>
    <xf borderId="1" fillId="0" fontId="2" numFmtId="0" xfId="0" applyAlignment="1" applyBorder="1" applyFont="1">
      <alignment horizontal="center" readingOrder="0"/>
    </xf>
    <xf borderId="1" fillId="0" fontId="2" numFmtId="0" xfId="0" applyAlignment="1" applyBorder="1" applyFont="1">
      <alignment horizontal="center"/>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correlation!$B$4</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correlation!$A$5:$A$9</c:f>
            </c:numRef>
          </c:xVal>
          <c:yVal>
            <c:numRef>
              <c:f>correlation!$B$5:$B$9</c:f>
              <c:numCache/>
            </c:numRef>
          </c:yVal>
        </c:ser>
        <c:dLbls>
          <c:showLegendKey val="0"/>
          <c:showVal val="0"/>
          <c:showCatName val="0"/>
          <c:showSerName val="0"/>
          <c:showPercent val="0"/>
          <c:showBubbleSize val="0"/>
        </c:dLbls>
        <c:axId val="806535637"/>
        <c:axId val="202964885"/>
      </c:scatterChart>
      <c:valAx>
        <c:axId val="80653563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964885"/>
      </c:valAx>
      <c:valAx>
        <c:axId val="2029648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653563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correlation!$B$16</c:f>
            </c:strRef>
          </c:tx>
          <c:spPr>
            <a:ln>
              <a:noFill/>
            </a:ln>
          </c:spPr>
          <c:marker>
            <c:symbol val="circle"/>
            <c:size val="7"/>
            <c:spPr>
              <a:solidFill>
                <a:schemeClr val="accent1"/>
              </a:solidFill>
              <a:ln cmpd="sng">
                <a:solidFill>
                  <a:schemeClr val="accent1"/>
                </a:solidFill>
              </a:ln>
            </c:spPr>
          </c:marker>
          <c:xVal>
            <c:numRef>
              <c:f>correlation!$A$17:$A$21</c:f>
            </c:numRef>
          </c:xVal>
          <c:yVal>
            <c:numRef>
              <c:f>correlation!$B$17:$B$21</c:f>
              <c:numCache/>
            </c:numRef>
          </c:yVal>
        </c:ser>
        <c:dLbls>
          <c:showLegendKey val="0"/>
          <c:showVal val="0"/>
          <c:showCatName val="0"/>
          <c:showSerName val="0"/>
          <c:showPercent val="0"/>
          <c:showBubbleSize val="0"/>
        </c:dLbls>
        <c:axId val="1974341034"/>
        <c:axId val="1985624950"/>
      </c:scatterChart>
      <c:valAx>
        <c:axId val="19743410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5624950"/>
      </c:valAx>
      <c:valAx>
        <c:axId val="19856249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434103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correlation!$B$26</c:f>
            </c:strRef>
          </c:tx>
          <c:spPr>
            <a:ln>
              <a:noFill/>
            </a:ln>
          </c:spPr>
          <c:marker>
            <c:symbol val="circle"/>
            <c:size val="7"/>
            <c:spPr>
              <a:solidFill>
                <a:schemeClr val="accent1"/>
              </a:solidFill>
              <a:ln cmpd="sng">
                <a:solidFill>
                  <a:schemeClr val="accent1"/>
                </a:solidFill>
              </a:ln>
            </c:spPr>
          </c:marker>
          <c:xVal>
            <c:numRef>
              <c:f>correlation!$A$27:$A$31</c:f>
            </c:numRef>
          </c:xVal>
          <c:yVal>
            <c:numRef>
              <c:f>correlation!$B$27:$B$31</c:f>
              <c:numCache/>
            </c:numRef>
          </c:yVal>
        </c:ser>
        <c:dLbls>
          <c:showLegendKey val="0"/>
          <c:showVal val="0"/>
          <c:showCatName val="0"/>
          <c:showSerName val="0"/>
          <c:showPercent val="0"/>
          <c:showBubbleSize val="0"/>
        </c:dLbls>
        <c:axId val="1956046179"/>
        <c:axId val="1905232742"/>
      </c:scatterChart>
      <c:valAx>
        <c:axId val="19560461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5232742"/>
      </c:valAx>
      <c:valAx>
        <c:axId val="19052327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604617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correlation!$K$4</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correlation!$J$5:$J$10</c:f>
            </c:numRef>
          </c:xVal>
          <c:yVal>
            <c:numRef>
              <c:f>correlation!$K$5:$K$10</c:f>
              <c:numCache/>
            </c:numRef>
          </c:yVal>
        </c:ser>
        <c:dLbls>
          <c:showLegendKey val="0"/>
          <c:showVal val="0"/>
          <c:showCatName val="0"/>
          <c:showSerName val="0"/>
          <c:showPercent val="0"/>
          <c:showBubbleSize val="0"/>
        </c:dLbls>
        <c:axId val="705501373"/>
        <c:axId val="931434878"/>
      </c:scatterChart>
      <c:valAx>
        <c:axId val="70550137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1434878"/>
      </c:valAx>
      <c:valAx>
        <c:axId val="9314348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550137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correlation!$K$16</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correlation!$J$17:$J$21</c:f>
            </c:numRef>
          </c:xVal>
          <c:yVal>
            <c:numRef>
              <c:f>correlation!$K$17:$K$21</c:f>
              <c:numCache/>
            </c:numRef>
          </c:yVal>
        </c:ser>
        <c:dLbls>
          <c:showLegendKey val="0"/>
          <c:showVal val="0"/>
          <c:showCatName val="0"/>
          <c:showSerName val="0"/>
          <c:showPercent val="0"/>
          <c:showBubbleSize val="0"/>
        </c:dLbls>
        <c:axId val="1023496352"/>
        <c:axId val="1196497292"/>
      </c:scatterChart>
      <c:valAx>
        <c:axId val="102349635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6497292"/>
      </c:valAx>
      <c:valAx>
        <c:axId val="11964972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349635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correlation!$K$26</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correlation!$J$27:$J$32</c:f>
            </c:numRef>
          </c:xVal>
          <c:yVal>
            <c:numRef>
              <c:f>correlation!$K$27:$K$32</c:f>
              <c:numCache/>
            </c:numRef>
          </c:yVal>
        </c:ser>
        <c:dLbls>
          <c:showLegendKey val="0"/>
          <c:showVal val="0"/>
          <c:showCatName val="0"/>
          <c:showSerName val="0"/>
          <c:showPercent val="0"/>
          <c:showBubbleSize val="0"/>
        </c:dLbls>
        <c:axId val="972019475"/>
        <c:axId val="1729421499"/>
      </c:scatterChart>
      <c:valAx>
        <c:axId val="9720194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9421499"/>
      </c:valAx>
      <c:valAx>
        <c:axId val="17294214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201947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bed'!$B$2:$B$21</c:f>
            </c:numRef>
          </c:xVal>
          <c:yVal>
            <c:numRef>
              <c:f>'high bed'!$K$33:$K$53</c:f>
              <c:numCache/>
            </c:numRef>
          </c:yVal>
        </c:ser>
        <c:dLbls>
          <c:showLegendKey val="0"/>
          <c:showVal val="0"/>
          <c:showCatName val="0"/>
          <c:showSerName val="0"/>
          <c:showPercent val="0"/>
          <c:showBubbleSize val="0"/>
        </c:dLbls>
        <c:axId val="2108400957"/>
        <c:axId val="402233528"/>
      </c:scatterChart>
      <c:valAx>
        <c:axId val="210840095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2233528"/>
      </c:valAx>
      <c:valAx>
        <c:axId val="4022335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8400957"/>
      </c:valAx>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bed'!$C$2:$C$21</c:f>
            </c:numRef>
          </c:xVal>
          <c:yVal>
            <c:numRef>
              <c:f>'high bed'!$K$33:$K$53</c:f>
              <c:numCache/>
            </c:numRef>
          </c:yVal>
        </c:ser>
        <c:dLbls>
          <c:showLegendKey val="0"/>
          <c:showVal val="0"/>
          <c:showCatName val="0"/>
          <c:showSerName val="0"/>
          <c:showPercent val="0"/>
          <c:showBubbleSize val="0"/>
        </c:dLbls>
        <c:axId val="1952282258"/>
        <c:axId val="1053363792"/>
      </c:scatterChart>
      <c:valAx>
        <c:axId val="19522822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3363792"/>
      </c:valAx>
      <c:valAx>
        <c:axId val="10533637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2282258"/>
      </c:valAx>
    </c:plotArea>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'high bed'!$B$2:$B$21</c:f>
            </c:numRef>
          </c:xVal>
          <c:yVal>
            <c:numRef>
              <c:f>'high bed'!$J$33:$J$53</c:f>
              <c:numCache/>
            </c:numRef>
          </c:yVal>
        </c:ser>
        <c:ser>
          <c:idx val="1"/>
          <c:order val="1"/>
          <c:spPr>
            <a:ln>
              <a:noFill/>
            </a:ln>
          </c:spPr>
          <c:marker>
            <c:symbol val="diamond"/>
            <c:size val="10"/>
            <c:spPr>
              <a:solidFill>
                <a:schemeClr val="accent2"/>
              </a:solidFill>
              <a:ln cmpd="sng">
                <a:solidFill>
                  <a:schemeClr val="accent2"/>
                </a:solidFill>
              </a:ln>
            </c:spPr>
          </c:marker>
          <c:xVal>
            <c:numRef>
              <c:f>'high bed'!$B$2:$B$21</c:f>
            </c:numRef>
          </c:xVal>
          <c:yVal>
            <c:numRef>
              <c:f>'high bed'!$F$2:$F$21</c:f>
              <c:numCache/>
            </c:numRef>
          </c:yVal>
        </c:ser>
        <c:dLbls>
          <c:showLegendKey val="0"/>
          <c:showVal val="0"/>
          <c:showCatName val="0"/>
          <c:showSerName val="0"/>
          <c:showPercent val="0"/>
          <c:showBubbleSize val="0"/>
        </c:dLbls>
        <c:axId val="1077017063"/>
        <c:axId val="1371497210"/>
      </c:scatterChart>
      <c:valAx>
        <c:axId val="107701706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1497210"/>
      </c:valAx>
      <c:valAx>
        <c:axId val="13714972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7017063"/>
      </c:valAx>
    </c:plotArea>
    <c:legend>
      <c:legendPos val="r"/>
      <c:overlay val="0"/>
      <c:txPr>
        <a:bodyPr/>
        <a:lstStyle/>
        <a:p>
          <a:pPr lvl="0">
            <a:defRPr b="0">
              <a:solidFill>
                <a:srgbClr val="1A1A1A"/>
              </a:solidFill>
              <a:latin typeface="+mn-lt"/>
            </a:defRPr>
          </a:pPr>
        </a:p>
      </c:txPr>
    </c:legend>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'high bed'!$C$2:$C$21</c:f>
            </c:numRef>
          </c:xVal>
          <c:yVal>
            <c:numRef>
              <c:f>'high bed'!$J$33:$J$53</c:f>
              <c:numCache/>
            </c:numRef>
          </c:yVal>
        </c:ser>
        <c:ser>
          <c:idx val="1"/>
          <c:order val="1"/>
          <c:spPr>
            <a:ln>
              <a:noFill/>
            </a:ln>
          </c:spPr>
          <c:marker>
            <c:symbol val="diamond"/>
            <c:size val="10"/>
            <c:spPr>
              <a:solidFill>
                <a:schemeClr val="accent2"/>
              </a:solidFill>
              <a:ln cmpd="sng">
                <a:solidFill>
                  <a:schemeClr val="accent2"/>
                </a:solidFill>
              </a:ln>
            </c:spPr>
          </c:marker>
          <c:xVal>
            <c:numRef>
              <c:f>'high bed'!$C$2:$C$21</c:f>
            </c:numRef>
          </c:xVal>
          <c:yVal>
            <c:numRef>
              <c:f>'high bed'!$F$2:$F$21</c:f>
              <c:numCache/>
            </c:numRef>
          </c:yVal>
        </c:ser>
        <c:dLbls>
          <c:showLegendKey val="0"/>
          <c:showVal val="0"/>
          <c:showCatName val="0"/>
          <c:showSerName val="0"/>
          <c:showPercent val="0"/>
          <c:showBubbleSize val="0"/>
        </c:dLbls>
        <c:axId val="1324924909"/>
        <c:axId val="1779102565"/>
      </c:scatterChart>
      <c:valAx>
        <c:axId val="132492490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9102565"/>
      </c:valAx>
      <c:valAx>
        <c:axId val="17791025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4924909"/>
      </c:valAx>
    </c:plotArea>
    <c:legend>
      <c:legendPos val="r"/>
      <c:overlay val="0"/>
      <c:txPr>
        <a:bodyPr/>
        <a:lstStyle/>
        <a:p>
          <a:pPr lvl="0">
            <a:defRPr b="0">
              <a:solidFill>
                <a:srgbClr val="1A1A1A"/>
              </a:solidFill>
              <a:latin typeface="+mn-lt"/>
            </a:defRPr>
          </a:pPr>
        </a:p>
      </c:txPr>
    </c:legend>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bed'!$N$34:$N$53</c:f>
            </c:numRef>
          </c:xVal>
          <c:yVal>
            <c:numRef>
              <c:f>'high bed'!$O$34:$O$53</c:f>
              <c:numCache/>
            </c:numRef>
          </c:yVal>
        </c:ser>
        <c:dLbls>
          <c:showLegendKey val="0"/>
          <c:showVal val="0"/>
          <c:showCatName val="0"/>
          <c:showSerName val="0"/>
          <c:showPercent val="0"/>
          <c:showBubbleSize val="0"/>
        </c:dLbls>
        <c:axId val="111082466"/>
        <c:axId val="1806025914"/>
      </c:scatterChart>
      <c:valAx>
        <c:axId val="1110824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6025914"/>
      </c:valAx>
      <c:valAx>
        <c:axId val="18060259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082466"/>
      </c:valAx>
    </c:plotArea>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color!$B$2:$B$21</c:f>
            </c:numRef>
          </c:xVal>
          <c:yVal>
            <c:numRef>
              <c:f>color!$K$33:$K$53</c:f>
              <c:numCache/>
            </c:numRef>
          </c:yVal>
        </c:ser>
        <c:dLbls>
          <c:showLegendKey val="0"/>
          <c:showVal val="0"/>
          <c:showCatName val="0"/>
          <c:showSerName val="0"/>
          <c:showPercent val="0"/>
          <c:showBubbleSize val="0"/>
        </c:dLbls>
        <c:axId val="1424224636"/>
        <c:axId val="2064496688"/>
      </c:scatterChart>
      <c:valAx>
        <c:axId val="142422463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4496688"/>
      </c:valAx>
      <c:valAx>
        <c:axId val="20644966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24224636"/>
      </c:valAx>
    </c:plotArea>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color!$C$2:$C$21</c:f>
            </c:numRef>
          </c:xVal>
          <c:yVal>
            <c:numRef>
              <c:f>color!$K$33:$K$53</c:f>
              <c:numCache/>
            </c:numRef>
          </c:yVal>
        </c:ser>
        <c:dLbls>
          <c:showLegendKey val="0"/>
          <c:showVal val="0"/>
          <c:showCatName val="0"/>
          <c:showSerName val="0"/>
          <c:showPercent val="0"/>
          <c:showBubbleSize val="0"/>
        </c:dLbls>
        <c:axId val="1547615270"/>
        <c:axId val="1211185261"/>
      </c:scatterChart>
      <c:valAx>
        <c:axId val="154761527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1185261"/>
      </c:valAx>
      <c:valAx>
        <c:axId val="12111852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7615270"/>
      </c:valAx>
    </c:plotArea>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color!$B$2:$B$21</c:f>
            </c:numRef>
          </c:xVal>
          <c:yVal>
            <c:numRef>
              <c:f>color!$J$33:$J$53</c:f>
              <c:numCache/>
            </c:numRef>
          </c:yVal>
        </c:ser>
        <c:ser>
          <c:idx val="1"/>
          <c:order val="1"/>
          <c:spPr>
            <a:ln>
              <a:noFill/>
            </a:ln>
          </c:spPr>
          <c:marker>
            <c:symbol val="diamond"/>
            <c:size val="10"/>
            <c:spPr>
              <a:solidFill>
                <a:schemeClr val="accent2"/>
              </a:solidFill>
              <a:ln cmpd="sng">
                <a:solidFill>
                  <a:schemeClr val="accent2"/>
                </a:solidFill>
              </a:ln>
            </c:spPr>
          </c:marker>
          <c:xVal>
            <c:numRef>
              <c:f>color!$B$2:$B$21</c:f>
            </c:numRef>
          </c:xVal>
          <c:yVal>
            <c:numRef>
              <c:f>color!$F$2:$F$21</c:f>
              <c:numCache/>
            </c:numRef>
          </c:yVal>
        </c:ser>
        <c:dLbls>
          <c:showLegendKey val="0"/>
          <c:showVal val="0"/>
          <c:showCatName val="0"/>
          <c:showSerName val="0"/>
          <c:showPercent val="0"/>
          <c:showBubbleSize val="0"/>
        </c:dLbls>
        <c:axId val="32750570"/>
        <c:axId val="1996054661"/>
      </c:scatterChart>
      <c:valAx>
        <c:axId val="3275057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6054661"/>
      </c:valAx>
      <c:valAx>
        <c:axId val="19960546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750570"/>
      </c:valAx>
    </c:plotArea>
    <c:legend>
      <c:legendPos val="r"/>
      <c:overlay val="0"/>
      <c:txPr>
        <a:bodyPr/>
        <a:lstStyle/>
        <a:p>
          <a:pPr lvl="0">
            <a:defRPr b="0">
              <a:solidFill>
                <a:srgbClr val="1A1A1A"/>
              </a:solidFill>
              <a:latin typeface="+mn-lt"/>
            </a:defRPr>
          </a:pPr>
        </a:p>
      </c:txPr>
    </c:legend>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color!$C$2:$C$21</c:f>
            </c:numRef>
          </c:xVal>
          <c:yVal>
            <c:numRef>
              <c:f>color!$J$33:$J$53</c:f>
              <c:numCache/>
            </c:numRef>
          </c:yVal>
        </c:ser>
        <c:ser>
          <c:idx val="1"/>
          <c:order val="1"/>
          <c:spPr>
            <a:ln>
              <a:noFill/>
            </a:ln>
          </c:spPr>
          <c:marker>
            <c:symbol val="diamond"/>
            <c:size val="10"/>
            <c:spPr>
              <a:solidFill>
                <a:schemeClr val="accent2"/>
              </a:solidFill>
              <a:ln cmpd="sng">
                <a:solidFill>
                  <a:schemeClr val="accent2"/>
                </a:solidFill>
              </a:ln>
            </c:spPr>
          </c:marker>
          <c:xVal>
            <c:numRef>
              <c:f>color!$C$2:$C$21</c:f>
            </c:numRef>
          </c:xVal>
          <c:yVal>
            <c:numRef>
              <c:f>color!$F$2:$F$21</c:f>
              <c:numCache/>
            </c:numRef>
          </c:yVal>
        </c:ser>
        <c:dLbls>
          <c:showLegendKey val="0"/>
          <c:showVal val="0"/>
          <c:showCatName val="0"/>
          <c:showSerName val="0"/>
          <c:showPercent val="0"/>
          <c:showBubbleSize val="0"/>
        </c:dLbls>
        <c:axId val="723707218"/>
        <c:axId val="2011000172"/>
      </c:scatterChart>
      <c:valAx>
        <c:axId val="7237072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1000172"/>
      </c:valAx>
      <c:valAx>
        <c:axId val="20110001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3707218"/>
      </c:valAx>
    </c:plotArea>
    <c:legend>
      <c:legendPos val="r"/>
      <c:overlay val="0"/>
      <c:txPr>
        <a:bodyPr/>
        <a:lstStyle/>
        <a:p>
          <a:pPr lvl="0">
            <a:defRPr b="0">
              <a:solidFill>
                <a:srgbClr val="1A1A1A"/>
              </a:solidFill>
              <a:latin typeface="+mn-lt"/>
            </a:defRPr>
          </a:pPr>
        </a:p>
      </c:txPr>
    </c:legend>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color!$N$34:$N$53</c:f>
            </c:numRef>
          </c:xVal>
          <c:yVal>
            <c:numRef>
              <c:f>color!$O$34:$O$53</c:f>
              <c:numCache/>
            </c:numRef>
          </c:yVal>
        </c:ser>
        <c:dLbls>
          <c:showLegendKey val="0"/>
          <c:showVal val="0"/>
          <c:showCatName val="0"/>
          <c:showSerName val="0"/>
          <c:showPercent val="0"/>
          <c:showBubbleSize val="0"/>
        </c:dLbls>
        <c:axId val="454139171"/>
        <c:axId val="351316753"/>
      </c:scatterChart>
      <c:valAx>
        <c:axId val="45413917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1316753"/>
      </c:valAx>
      <c:valAx>
        <c:axId val="3513167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4139171"/>
      </c:valAx>
    </c:plotArea>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same'!$B$2:$B$21</c:f>
            </c:numRef>
          </c:xVal>
          <c:yVal>
            <c:numRef>
              <c:f>'exactly the same'!$K$33:$K$53</c:f>
              <c:numCache/>
            </c:numRef>
          </c:yVal>
        </c:ser>
        <c:dLbls>
          <c:showLegendKey val="0"/>
          <c:showVal val="0"/>
          <c:showCatName val="0"/>
          <c:showSerName val="0"/>
          <c:showPercent val="0"/>
          <c:showBubbleSize val="0"/>
        </c:dLbls>
        <c:axId val="1603497508"/>
        <c:axId val="625036024"/>
      </c:scatterChart>
      <c:valAx>
        <c:axId val="16034975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5036024"/>
      </c:valAx>
      <c:valAx>
        <c:axId val="625036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3497508"/>
      </c:valAx>
    </c:plotArea>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same'!$C$2:$C$21</c:f>
            </c:numRef>
          </c:xVal>
          <c:yVal>
            <c:numRef>
              <c:f>'exactly the same'!$K$33:$K$53</c:f>
              <c:numCache/>
            </c:numRef>
          </c:yVal>
        </c:ser>
        <c:dLbls>
          <c:showLegendKey val="0"/>
          <c:showVal val="0"/>
          <c:showCatName val="0"/>
          <c:showSerName val="0"/>
          <c:showPercent val="0"/>
          <c:showBubbleSize val="0"/>
        </c:dLbls>
        <c:axId val="1158818055"/>
        <c:axId val="1040616829"/>
      </c:scatterChart>
      <c:valAx>
        <c:axId val="115881805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0616829"/>
      </c:valAx>
      <c:valAx>
        <c:axId val="10406168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8818055"/>
      </c:valAx>
    </c:plotArea>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'exactly the same'!$B$2:$B$21</c:f>
            </c:numRef>
          </c:xVal>
          <c:yVal>
            <c:numRef>
              <c:f>'exactly the same'!$J$33:$J$53</c:f>
              <c:numCache/>
            </c:numRef>
          </c:yVal>
        </c:ser>
        <c:ser>
          <c:idx val="1"/>
          <c:order val="1"/>
          <c:spPr>
            <a:ln>
              <a:noFill/>
            </a:ln>
          </c:spPr>
          <c:marker>
            <c:symbol val="diamond"/>
            <c:size val="10"/>
            <c:spPr>
              <a:solidFill>
                <a:schemeClr val="accent2"/>
              </a:solidFill>
              <a:ln cmpd="sng">
                <a:solidFill>
                  <a:schemeClr val="accent2"/>
                </a:solidFill>
              </a:ln>
            </c:spPr>
          </c:marker>
          <c:xVal>
            <c:numRef>
              <c:f>'exactly the same'!$B$2:$B$21</c:f>
            </c:numRef>
          </c:xVal>
          <c:yVal>
            <c:numRef>
              <c:f>'exactly the same'!$F$2:$F$21</c:f>
              <c:numCache/>
            </c:numRef>
          </c:yVal>
        </c:ser>
        <c:dLbls>
          <c:showLegendKey val="0"/>
          <c:showVal val="0"/>
          <c:showCatName val="0"/>
          <c:showSerName val="0"/>
          <c:showPercent val="0"/>
          <c:showBubbleSize val="0"/>
        </c:dLbls>
        <c:axId val="1776134651"/>
        <c:axId val="2045874884"/>
      </c:scatterChart>
      <c:valAx>
        <c:axId val="177613465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5874884"/>
      </c:valAx>
      <c:valAx>
        <c:axId val="20458748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6134651"/>
      </c:valAx>
    </c:plotArea>
    <c:legend>
      <c:legendPos val="r"/>
      <c:overlay val="0"/>
      <c:txPr>
        <a:bodyPr/>
        <a:lstStyle/>
        <a:p>
          <a:pPr lvl="0">
            <a:defRPr b="0">
              <a:solidFill>
                <a:srgbClr val="1A1A1A"/>
              </a:solidFill>
              <a:latin typeface="+mn-lt"/>
            </a:defRPr>
          </a:pPr>
        </a:p>
      </c:txPr>
    </c:legend>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'exactly the same'!$C$2:$C$21</c:f>
            </c:numRef>
          </c:xVal>
          <c:yVal>
            <c:numRef>
              <c:f>'exactly the same'!$J$33:$J$53</c:f>
              <c:numCache/>
            </c:numRef>
          </c:yVal>
        </c:ser>
        <c:ser>
          <c:idx val="1"/>
          <c:order val="1"/>
          <c:spPr>
            <a:ln>
              <a:noFill/>
            </a:ln>
          </c:spPr>
          <c:marker>
            <c:symbol val="diamond"/>
            <c:size val="10"/>
            <c:spPr>
              <a:solidFill>
                <a:schemeClr val="accent2"/>
              </a:solidFill>
              <a:ln cmpd="sng">
                <a:solidFill>
                  <a:schemeClr val="accent2"/>
                </a:solidFill>
              </a:ln>
            </c:spPr>
          </c:marker>
          <c:xVal>
            <c:numRef>
              <c:f>'exactly the same'!$C$2:$C$21</c:f>
            </c:numRef>
          </c:xVal>
          <c:yVal>
            <c:numRef>
              <c:f>'exactly the same'!$F$2:$F$21</c:f>
              <c:numCache/>
            </c:numRef>
          </c:yVal>
        </c:ser>
        <c:dLbls>
          <c:showLegendKey val="0"/>
          <c:showVal val="0"/>
          <c:showCatName val="0"/>
          <c:showSerName val="0"/>
          <c:showPercent val="0"/>
          <c:showBubbleSize val="0"/>
        </c:dLbls>
        <c:axId val="535832846"/>
        <c:axId val="336301342"/>
      </c:scatterChart>
      <c:valAx>
        <c:axId val="53583284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6301342"/>
      </c:valAx>
      <c:valAx>
        <c:axId val="3363013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5832846"/>
      </c:valAx>
    </c:plotArea>
    <c:legend>
      <c:legendPos val="r"/>
      <c:overlay val="0"/>
      <c:txPr>
        <a:bodyPr/>
        <a:lstStyle/>
        <a:p>
          <a:pPr lvl="0">
            <a:defRPr b="0">
              <a:solidFill>
                <a:srgbClr val="1A1A1A"/>
              </a:solidFill>
              <a:latin typeface="+mn-lt"/>
            </a:defRPr>
          </a:pPr>
        </a:p>
      </c:txPr>
    </c:legend>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same'!$N$34:$N$53</c:f>
            </c:numRef>
          </c:xVal>
          <c:yVal>
            <c:numRef>
              <c:f>'exactly the same'!$O$34:$O$53</c:f>
              <c:numCache/>
            </c:numRef>
          </c:yVal>
        </c:ser>
        <c:dLbls>
          <c:showLegendKey val="0"/>
          <c:showVal val="0"/>
          <c:showCatName val="0"/>
          <c:showSerName val="0"/>
          <c:showPercent val="0"/>
          <c:showBubbleSize val="0"/>
        </c:dLbls>
        <c:axId val="1591222758"/>
        <c:axId val="2084446916"/>
      </c:scatterChart>
      <c:valAx>
        <c:axId val="15912227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4446916"/>
      </c:valAx>
      <c:valAx>
        <c:axId val="20844469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1222758"/>
      </c:valAx>
    </c:plotArea>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height'!$B$2:$B$21</c:f>
            </c:numRef>
          </c:xVal>
          <c:yVal>
            <c:numRef>
              <c:f>'with height'!$K$33:$K$53</c:f>
              <c:numCache/>
            </c:numRef>
          </c:yVal>
        </c:ser>
        <c:dLbls>
          <c:showLegendKey val="0"/>
          <c:showVal val="0"/>
          <c:showCatName val="0"/>
          <c:showSerName val="0"/>
          <c:showPercent val="0"/>
          <c:showBubbleSize val="0"/>
        </c:dLbls>
        <c:axId val="1029541276"/>
        <c:axId val="303097828"/>
      </c:scatterChart>
      <c:valAx>
        <c:axId val="102954127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3097828"/>
      </c:valAx>
      <c:valAx>
        <c:axId val="303097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9541276"/>
      </c:valAx>
    </c:plotArea>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height'!$C$2:$C$21</c:f>
            </c:numRef>
          </c:xVal>
          <c:yVal>
            <c:numRef>
              <c:f>'with height'!$K$33:$K$53</c:f>
              <c:numCache/>
            </c:numRef>
          </c:yVal>
        </c:ser>
        <c:dLbls>
          <c:showLegendKey val="0"/>
          <c:showVal val="0"/>
          <c:showCatName val="0"/>
          <c:showSerName val="0"/>
          <c:showPercent val="0"/>
          <c:showBubbleSize val="0"/>
        </c:dLbls>
        <c:axId val="323329979"/>
        <c:axId val="1043344529"/>
      </c:scatterChart>
      <c:valAx>
        <c:axId val="3233299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3344529"/>
      </c:valAx>
      <c:valAx>
        <c:axId val="10433445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3329979"/>
      </c:valAx>
    </c:plotArea>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'with height'!$B$2:$B$21</c:f>
            </c:numRef>
          </c:xVal>
          <c:yVal>
            <c:numRef>
              <c:f>'with height'!$J$33:$J$53</c:f>
              <c:numCache/>
            </c:numRef>
          </c:yVal>
        </c:ser>
        <c:ser>
          <c:idx val="1"/>
          <c:order val="1"/>
          <c:spPr>
            <a:ln>
              <a:noFill/>
            </a:ln>
          </c:spPr>
          <c:marker>
            <c:symbol val="diamond"/>
            <c:size val="10"/>
            <c:spPr>
              <a:solidFill>
                <a:schemeClr val="accent2"/>
              </a:solidFill>
              <a:ln cmpd="sng">
                <a:solidFill>
                  <a:schemeClr val="accent2"/>
                </a:solidFill>
              </a:ln>
            </c:spPr>
          </c:marker>
          <c:xVal>
            <c:numRef>
              <c:f>'with height'!$B$2:$B$21</c:f>
            </c:numRef>
          </c:xVal>
          <c:yVal>
            <c:numRef>
              <c:f>'with height'!$F$2:$F$21</c:f>
              <c:numCache/>
            </c:numRef>
          </c:yVal>
        </c:ser>
        <c:dLbls>
          <c:showLegendKey val="0"/>
          <c:showVal val="0"/>
          <c:showCatName val="0"/>
          <c:showSerName val="0"/>
          <c:showPercent val="0"/>
          <c:showBubbleSize val="0"/>
        </c:dLbls>
        <c:axId val="1348875814"/>
        <c:axId val="1020839696"/>
      </c:scatterChart>
      <c:valAx>
        <c:axId val="13488758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0839696"/>
      </c:valAx>
      <c:valAx>
        <c:axId val="10208396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8875814"/>
      </c:valAx>
    </c:plotArea>
    <c:legend>
      <c:legendPos val="r"/>
      <c:overlay val="0"/>
      <c:txPr>
        <a:bodyPr/>
        <a:lstStyle/>
        <a:p>
          <a:pPr lvl="0">
            <a:defRPr b="0">
              <a:solidFill>
                <a:srgbClr val="1A1A1A"/>
              </a:solidFill>
              <a:latin typeface="+mn-lt"/>
            </a:defRPr>
          </a:pPr>
        </a:p>
      </c:txPr>
    </c:legend>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'with height'!$C$2:$C$21</c:f>
            </c:numRef>
          </c:xVal>
          <c:yVal>
            <c:numRef>
              <c:f>'with height'!$J$33:$J$53</c:f>
              <c:numCache/>
            </c:numRef>
          </c:yVal>
        </c:ser>
        <c:ser>
          <c:idx val="1"/>
          <c:order val="1"/>
          <c:spPr>
            <a:ln>
              <a:noFill/>
            </a:ln>
          </c:spPr>
          <c:marker>
            <c:symbol val="diamond"/>
            <c:size val="10"/>
            <c:spPr>
              <a:solidFill>
                <a:schemeClr val="accent2"/>
              </a:solidFill>
              <a:ln cmpd="sng">
                <a:solidFill>
                  <a:schemeClr val="accent2"/>
                </a:solidFill>
              </a:ln>
            </c:spPr>
          </c:marker>
          <c:xVal>
            <c:numRef>
              <c:f>'with height'!$C$2:$C$21</c:f>
            </c:numRef>
          </c:xVal>
          <c:yVal>
            <c:numRef>
              <c:f>'with height'!$F$2:$F$21</c:f>
              <c:numCache/>
            </c:numRef>
          </c:yVal>
        </c:ser>
        <c:dLbls>
          <c:showLegendKey val="0"/>
          <c:showVal val="0"/>
          <c:showCatName val="0"/>
          <c:showSerName val="0"/>
          <c:showPercent val="0"/>
          <c:showBubbleSize val="0"/>
        </c:dLbls>
        <c:axId val="61738722"/>
        <c:axId val="1516751021"/>
      </c:scatterChart>
      <c:valAx>
        <c:axId val="6173872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6751021"/>
      </c:valAx>
      <c:valAx>
        <c:axId val="15167510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738722"/>
      </c:valAx>
    </c:plotArea>
    <c:legend>
      <c:legendPos val="r"/>
      <c:overlay val="0"/>
      <c:txPr>
        <a:bodyPr/>
        <a:lstStyle/>
        <a:p>
          <a:pPr lvl="0">
            <a:defRPr b="0">
              <a:solidFill>
                <a:srgbClr val="1A1A1A"/>
              </a:solidFill>
              <a:latin typeface="+mn-lt"/>
            </a:defRPr>
          </a:pPr>
        </a:p>
      </c:txPr>
    </c:legend>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height'!$N$34:$N$53</c:f>
            </c:numRef>
          </c:xVal>
          <c:yVal>
            <c:numRef>
              <c:f>'with height'!$O$34:$O$53</c:f>
              <c:numCache/>
            </c:numRef>
          </c:yVal>
        </c:ser>
        <c:dLbls>
          <c:showLegendKey val="0"/>
          <c:showVal val="0"/>
          <c:showCatName val="0"/>
          <c:showSerName val="0"/>
          <c:showPercent val="0"/>
          <c:showBubbleSize val="0"/>
        </c:dLbls>
        <c:axId val="141463002"/>
        <c:axId val="1010731637"/>
      </c:scatterChart>
      <c:valAx>
        <c:axId val="14146300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0731637"/>
      </c:valAx>
      <c:valAx>
        <c:axId val="10107316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463002"/>
      </c:valAx>
    </c:plotArea>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 Id="rId3" Type="http://schemas.openxmlformats.org/officeDocument/2006/relationships/chart" Target="../charts/chart14.xml"/><Relationship Id="rId4" Type="http://schemas.openxmlformats.org/officeDocument/2006/relationships/chart" Target="../charts/chart15.xml"/><Relationship Id="rId5"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 Id="rId5"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2.xml"/><Relationship Id="rId2" Type="http://schemas.openxmlformats.org/officeDocument/2006/relationships/chart" Target="../charts/chart23.xml"/><Relationship Id="rId3" Type="http://schemas.openxmlformats.org/officeDocument/2006/relationships/chart" Target="../charts/chart24.xml"/><Relationship Id="rId4" Type="http://schemas.openxmlformats.org/officeDocument/2006/relationships/chart" Target="../charts/chart25.xml"/><Relationship Id="rId5"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228600</xdr:colOff>
      <xdr:row>0</xdr:row>
      <xdr:rowOff>38100</xdr:rowOff>
    </xdr:from>
    <xdr:ext cx="3238500" cy="2000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11</xdr:row>
      <xdr:rowOff>38100</xdr:rowOff>
    </xdr:from>
    <xdr:ext cx="3238500" cy="20002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228600</xdr:colOff>
      <xdr:row>21</xdr:row>
      <xdr:rowOff>171450</xdr:rowOff>
    </xdr:from>
    <xdr:ext cx="3238500" cy="20002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57150</xdr:colOff>
      <xdr:row>0</xdr:row>
      <xdr:rowOff>38100</xdr:rowOff>
    </xdr:from>
    <xdr:ext cx="3238500" cy="20002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57150</xdr:colOff>
      <xdr:row>11</xdr:row>
      <xdr:rowOff>38100</xdr:rowOff>
    </xdr:from>
    <xdr:ext cx="3238500" cy="20002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xdr:col>
      <xdr:colOff>57150</xdr:colOff>
      <xdr:row>22</xdr:row>
      <xdr:rowOff>38100</xdr:rowOff>
    </xdr:from>
    <xdr:ext cx="3238500" cy="20002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9" name="Chart 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10" name="Chart 1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11" name="Chart 11"/>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12" name="Chart 1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13" name="Chart 1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14" name="Chart 1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15" name="Chart 1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16" name="Chart 16"/>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17" name="Chart 1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18" name="Chart 1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19" name="Chart 1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20" name="Chart 2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21" name="Chart 21"/>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22" name="Chart 2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23" name="Chart 2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24" name="Chart 2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25" name="Chart 2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26" name="Chart 26"/>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G1" s="2"/>
    </row>
    <row r="2">
      <c r="A2" s="1" t="s">
        <v>1</v>
      </c>
      <c r="G2" s="2"/>
    </row>
    <row r="3">
      <c r="A3" s="1" t="s">
        <v>2</v>
      </c>
    </row>
    <row r="4">
      <c r="A4" s="1" t="s">
        <v>3</v>
      </c>
      <c r="G4" s="2"/>
    </row>
    <row r="5">
      <c r="A5" s="1" t="s">
        <v>4</v>
      </c>
      <c r="G5" s="2"/>
    </row>
    <row r="6">
      <c r="A6" s="1" t="s">
        <v>5</v>
      </c>
      <c r="G6" s="2"/>
    </row>
    <row r="7">
      <c r="A7" s="1" t="s">
        <v>6</v>
      </c>
      <c r="F7" s="2"/>
      <c r="G7" s="2"/>
    </row>
    <row r="8">
      <c r="A8" s="1" t="s">
        <v>7</v>
      </c>
      <c r="F8" s="2"/>
      <c r="G8" s="2"/>
    </row>
    <row r="9">
      <c r="A9" s="1" t="s">
        <v>8</v>
      </c>
    </row>
    <row r="10">
      <c r="A10" s="1" t="s">
        <v>9</v>
      </c>
    </row>
    <row r="11">
      <c r="A11" s="1" t="s">
        <v>10</v>
      </c>
    </row>
    <row r="12">
      <c r="A12" s="1" t="s">
        <v>11</v>
      </c>
    </row>
    <row r="13">
      <c r="A13" s="1" t="s">
        <v>12</v>
      </c>
    </row>
    <row r="14">
      <c r="A14" s="1" t="s">
        <v>13</v>
      </c>
    </row>
    <row r="15">
      <c r="A15" s="1" t="s">
        <v>14</v>
      </c>
    </row>
    <row r="16">
      <c r="A16" s="1"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7.88"/>
  </cols>
  <sheetData>
    <row r="1">
      <c r="A1" s="3"/>
      <c r="B1" s="4" t="s">
        <v>16</v>
      </c>
      <c r="C1" s="4" t="s">
        <v>17</v>
      </c>
      <c r="E1" s="2"/>
      <c r="F1" s="2"/>
      <c r="J1" s="3"/>
      <c r="K1" s="4" t="s">
        <v>16</v>
      </c>
      <c r="L1" s="4" t="s">
        <v>17</v>
      </c>
    </row>
    <row r="2">
      <c r="A2" s="1" t="s">
        <v>16</v>
      </c>
      <c r="B2" s="5">
        <v>1.0</v>
      </c>
      <c r="E2" s="2"/>
      <c r="F2" s="2"/>
      <c r="J2" s="1" t="s">
        <v>16</v>
      </c>
      <c r="K2" s="5">
        <v>1.0</v>
      </c>
    </row>
    <row r="3">
      <c r="A3" s="6" t="s">
        <v>17</v>
      </c>
      <c r="B3" s="7">
        <v>0.0</v>
      </c>
      <c r="C3" s="7">
        <v>1.0</v>
      </c>
      <c r="E3" s="2"/>
      <c r="F3" s="2"/>
      <c r="J3" s="6" t="s">
        <v>17</v>
      </c>
      <c r="K3" s="7">
        <v>0.0</v>
      </c>
      <c r="L3" s="7">
        <v>1.0</v>
      </c>
    </row>
    <row r="4">
      <c r="A4" s="1" t="s">
        <v>16</v>
      </c>
      <c r="B4" s="1" t="s">
        <v>17</v>
      </c>
      <c r="E4" s="2"/>
      <c r="F4" s="2"/>
      <c r="J4" s="1" t="s">
        <v>16</v>
      </c>
      <c r="K4" s="1" t="s">
        <v>17</v>
      </c>
    </row>
    <row r="5">
      <c r="A5" s="1">
        <v>1.0</v>
      </c>
      <c r="B5" s="1">
        <v>200.0</v>
      </c>
      <c r="E5" s="2"/>
      <c r="F5" s="2"/>
      <c r="J5" s="1">
        <v>1.0</v>
      </c>
      <c r="K5" s="1">
        <v>200.0</v>
      </c>
    </row>
    <row r="6">
      <c r="A6" s="1">
        <v>2.0</v>
      </c>
      <c r="B6" s="1">
        <v>201.0</v>
      </c>
      <c r="E6" s="2"/>
      <c r="F6" s="2"/>
      <c r="J6" s="1">
        <v>1.0</v>
      </c>
      <c r="K6" s="1">
        <v>300.0</v>
      </c>
    </row>
    <row r="7">
      <c r="A7" s="1">
        <v>3.0</v>
      </c>
      <c r="B7" s="1">
        <v>201.0</v>
      </c>
      <c r="E7" s="2"/>
      <c r="F7" s="2"/>
      <c r="J7" s="1">
        <v>3.0</v>
      </c>
      <c r="K7" s="1">
        <v>200.0</v>
      </c>
    </row>
    <row r="8">
      <c r="A8" s="1">
        <v>4.0</v>
      </c>
      <c r="B8" s="1">
        <v>201.0</v>
      </c>
      <c r="E8" s="2"/>
      <c r="F8" s="2"/>
      <c r="J8" s="1">
        <v>3.0</v>
      </c>
      <c r="K8" s="1">
        <v>300.0</v>
      </c>
    </row>
    <row r="9">
      <c r="A9" s="1">
        <v>5.0</v>
      </c>
      <c r="B9" s="1">
        <v>200.0</v>
      </c>
      <c r="E9" s="2"/>
      <c r="F9" s="2"/>
      <c r="J9" s="1">
        <v>5.0</v>
      </c>
      <c r="K9" s="1">
        <v>200.0</v>
      </c>
    </row>
    <row r="10">
      <c r="E10" s="2"/>
      <c r="F10" s="2"/>
      <c r="J10" s="1">
        <v>5.0</v>
      </c>
      <c r="K10" s="1">
        <v>300.0</v>
      </c>
    </row>
    <row r="11">
      <c r="E11" s="2"/>
      <c r="F11" s="2"/>
    </row>
    <row r="12">
      <c r="E12" s="2"/>
      <c r="F12" s="2"/>
    </row>
    <row r="13">
      <c r="A13" s="3"/>
      <c r="B13" s="4" t="s">
        <v>16</v>
      </c>
      <c r="C13" s="4" t="s">
        <v>17</v>
      </c>
      <c r="E13" s="2"/>
      <c r="F13" s="2"/>
      <c r="J13" s="3"/>
      <c r="K13" s="4" t="s">
        <v>16</v>
      </c>
      <c r="L13" s="4" t="s">
        <v>17</v>
      </c>
    </row>
    <row r="14">
      <c r="A14" s="1" t="s">
        <v>16</v>
      </c>
      <c r="B14" s="5">
        <v>1.0</v>
      </c>
      <c r="E14" s="2"/>
      <c r="F14" s="2"/>
      <c r="J14" s="1" t="s">
        <v>16</v>
      </c>
      <c r="K14" s="5">
        <v>1.0</v>
      </c>
    </row>
    <row r="15">
      <c r="A15" s="6" t="s">
        <v>17</v>
      </c>
      <c r="B15" s="7" t="e">
        <v>#NUM!</v>
      </c>
      <c r="C15" s="7">
        <v>1.0</v>
      </c>
      <c r="E15" s="2"/>
      <c r="F15" s="2"/>
      <c r="J15" s="6" t="s">
        <v>17</v>
      </c>
      <c r="K15" s="7">
        <v>0.7071067811865476</v>
      </c>
      <c r="L15" s="7">
        <v>1.0</v>
      </c>
    </row>
    <row r="16">
      <c r="A16" s="1" t="s">
        <v>16</v>
      </c>
      <c r="B16" s="1" t="s">
        <v>17</v>
      </c>
      <c r="E16" s="2"/>
      <c r="F16" s="2"/>
      <c r="J16" s="1" t="s">
        <v>16</v>
      </c>
      <c r="K16" s="1" t="s">
        <v>17</v>
      </c>
    </row>
    <row r="17">
      <c r="A17" s="1">
        <v>1.0</v>
      </c>
      <c r="B17" s="1">
        <v>202.0</v>
      </c>
      <c r="E17" s="2"/>
      <c r="F17" s="2"/>
      <c r="J17" s="1">
        <v>1.0</v>
      </c>
      <c r="K17" s="1">
        <v>200.0</v>
      </c>
    </row>
    <row r="18">
      <c r="A18" s="1">
        <v>2.0</v>
      </c>
      <c r="B18" s="1">
        <v>202.0</v>
      </c>
      <c r="E18" s="2"/>
      <c r="F18" s="2"/>
      <c r="J18" s="1">
        <v>2.0</v>
      </c>
      <c r="K18" s="1">
        <v>201.0</v>
      </c>
    </row>
    <row r="19">
      <c r="A19" s="1">
        <v>3.0</v>
      </c>
      <c r="B19" s="1">
        <v>202.0</v>
      </c>
      <c r="E19" s="2"/>
      <c r="F19" s="2"/>
      <c r="J19" s="1">
        <v>3.0</v>
      </c>
      <c r="K19" s="1">
        <v>201.0</v>
      </c>
    </row>
    <row r="20">
      <c r="A20" s="1">
        <v>4.0</v>
      </c>
      <c r="B20" s="1">
        <v>202.0</v>
      </c>
      <c r="E20" s="2"/>
      <c r="F20" s="2"/>
      <c r="J20" s="1">
        <v>4.0</v>
      </c>
      <c r="K20" s="1">
        <v>201.0</v>
      </c>
    </row>
    <row r="21">
      <c r="A21" s="1">
        <v>5.0</v>
      </c>
      <c r="B21" s="1">
        <v>202.0</v>
      </c>
      <c r="E21" s="2"/>
      <c r="F21" s="2"/>
      <c r="J21" s="1">
        <v>5.0</v>
      </c>
      <c r="K21" s="1">
        <v>201.0</v>
      </c>
    </row>
    <row r="22">
      <c r="E22" s="2"/>
      <c r="F22" s="2"/>
    </row>
    <row r="23">
      <c r="A23" s="3"/>
      <c r="B23" s="4" t="s">
        <v>16</v>
      </c>
      <c r="C23" s="4" t="s">
        <v>17</v>
      </c>
      <c r="E23" s="2"/>
      <c r="F23" s="2"/>
      <c r="J23" s="3"/>
      <c r="K23" s="4" t="s">
        <v>16</v>
      </c>
      <c r="L23" s="4" t="s">
        <v>17</v>
      </c>
    </row>
    <row r="24">
      <c r="A24" s="1" t="s">
        <v>16</v>
      </c>
      <c r="B24" s="5">
        <v>1.0</v>
      </c>
      <c r="E24" s="2"/>
      <c r="F24" s="2"/>
      <c r="J24" s="1" t="s">
        <v>16</v>
      </c>
      <c r="K24" s="5">
        <v>1.0</v>
      </c>
    </row>
    <row r="25">
      <c r="A25" s="6" t="s">
        <v>17</v>
      </c>
      <c r="B25" s="7">
        <v>1.0</v>
      </c>
      <c r="C25" s="7">
        <v>1.0</v>
      </c>
      <c r="E25" s="2"/>
      <c r="F25" s="2"/>
      <c r="J25" s="6" t="s">
        <v>17</v>
      </c>
      <c r="K25" s="7">
        <v>0.8528028654224418</v>
      </c>
      <c r="L25" s="7">
        <v>1.0</v>
      </c>
    </row>
    <row r="26">
      <c r="A26" s="1" t="s">
        <v>16</v>
      </c>
      <c r="B26" s="1" t="s">
        <v>17</v>
      </c>
      <c r="E26" s="2"/>
      <c r="F26" s="2"/>
      <c r="J26" s="1" t="s">
        <v>16</v>
      </c>
      <c r="K26" s="1" t="s">
        <v>17</v>
      </c>
    </row>
    <row r="27">
      <c r="A27" s="1">
        <v>1.0</v>
      </c>
      <c r="B27" s="1">
        <v>210.0</v>
      </c>
      <c r="E27" s="2"/>
      <c r="F27" s="2"/>
      <c r="J27" s="1">
        <v>1.0</v>
      </c>
      <c r="K27" s="1">
        <v>200.0</v>
      </c>
    </row>
    <row r="28">
      <c r="A28" s="1">
        <v>2.0</v>
      </c>
      <c r="B28" s="1">
        <v>220.0</v>
      </c>
      <c r="E28" s="2"/>
      <c r="F28" s="2"/>
      <c r="J28" s="1">
        <v>1.0</v>
      </c>
      <c r="K28" s="1">
        <v>300.0</v>
      </c>
    </row>
    <row r="29">
      <c r="A29" s="1">
        <v>3.0</v>
      </c>
      <c r="B29" s="1">
        <v>230.0</v>
      </c>
      <c r="E29" s="2"/>
      <c r="F29" s="2"/>
      <c r="J29" s="1">
        <v>3.0</v>
      </c>
      <c r="K29" s="1">
        <v>300.0</v>
      </c>
    </row>
    <row r="30">
      <c r="A30" s="1">
        <v>4.0</v>
      </c>
      <c r="B30" s="1">
        <v>240.0</v>
      </c>
      <c r="E30" s="2"/>
      <c r="F30" s="2"/>
      <c r="J30" s="1">
        <v>3.0</v>
      </c>
      <c r="K30" s="1">
        <v>400.0</v>
      </c>
    </row>
    <row r="31">
      <c r="A31" s="1">
        <v>5.0</v>
      </c>
      <c r="B31" s="1">
        <v>250.0</v>
      </c>
      <c r="E31" s="2"/>
      <c r="F31" s="2"/>
      <c r="J31" s="1">
        <v>5.0</v>
      </c>
      <c r="K31" s="1">
        <v>400.0</v>
      </c>
    </row>
    <row r="32">
      <c r="J32" s="1">
        <v>5.0</v>
      </c>
      <c r="K32" s="1">
        <v>500.0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805.0</v>
      </c>
      <c r="C2" s="1">
        <v>2.0</v>
      </c>
      <c r="D2" s="1">
        <v>100.0</v>
      </c>
      <c r="F2" s="8">
        <v>800000.0</v>
      </c>
      <c r="G2" s="2">
        <f t="shared" ref="G2:G21" si="1">B2*$J$26+C2*$J$27+$J$25</f>
        <v>776636.2742</v>
      </c>
      <c r="I2" s="9">
        <f t="array" ref="I2:K6">LINEST(F2:F21,B2:C21,TRUE,TRUE)</f>
        <v>47187.53528</v>
      </c>
      <c r="J2" s="10">
        <v>832.4670581567779</v>
      </c>
      <c r="K2" s="11">
        <v>12125.221774683723</v>
      </c>
    </row>
    <row r="3">
      <c r="A3" s="1" t="s">
        <v>26</v>
      </c>
      <c r="B3" s="8">
        <v>910.0</v>
      </c>
      <c r="C3" s="1">
        <v>3.0</v>
      </c>
      <c r="D3" s="1">
        <v>40.0</v>
      </c>
      <c r="F3" s="8">
        <v>900000.0</v>
      </c>
      <c r="G3" s="2">
        <f t="shared" si="1"/>
        <v>911232.8505</v>
      </c>
      <c r="I3" s="12">
        <v>12571.994365990033</v>
      </c>
      <c r="J3" s="13">
        <v>54.17223014237633</v>
      </c>
      <c r="K3" s="14">
        <v>25750.49213393162</v>
      </c>
    </row>
    <row r="4">
      <c r="A4" s="1" t="s">
        <v>27</v>
      </c>
      <c r="B4" s="8">
        <v>280.0</v>
      </c>
      <c r="C4" s="1">
        <v>1.0</v>
      </c>
      <c r="D4" s="1">
        <v>60.0</v>
      </c>
      <c r="F4" s="8">
        <v>300000.0</v>
      </c>
      <c r="G4" s="2">
        <f t="shared" si="1"/>
        <v>292403.5333</v>
      </c>
      <c r="I4" s="12">
        <v>0.9745357641231996</v>
      </c>
      <c r="J4" s="13">
        <v>50573.58764528131</v>
      </c>
      <c r="K4" s="14" t="e">
        <v>#N/A</v>
      </c>
    </row>
    <row r="5">
      <c r="A5" s="1" t="s">
        <v>28</v>
      </c>
      <c r="B5" s="8">
        <v>300.0</v>
      </c>
      <c r="C5" s="1">
        <v>1.0</v>
      </c>
      <c r="D5" s="1">
        <v>30.0</v>
      </c>
      <c r="F5" s="8">
        <v>340000.0</v>
      </c>
      <c r="G5" s="2">
        <f t="shared" si="1"/>
        <v>309052.8745</v>
      </c>
      <c r="I5" s="12">
        <v>325.30149481508977</v>
      </c>
      <c r="J5" s="13">
        <v>17.0</v>
      </c>
      <c r="K5" s="14" t="e">
        <v>#N/A</v>
      </c>
    </row>
    <row r="6">
      <c r="A6" s="1" t="s">
        <v>29</v>
      </c>
      <c r="B6" s="8">
        <v>550.0</v>
      </c>
      <c r="C6" s="1">
        <v>2.0</v>
      </c>
      <c r="D6" s="1">
        <v>40.0</v>
      </c>
      <c r="F6" s="8">
        <v>600000.0</v>
      </c>
      <c r="G6" s="2">
        <f t="shared" si="1"/>
        <v>564357.1743</v>
      </c>
      <c r="I6" s="15">
        <v>1.6640393079556455E12</v>
      </c>
      <c r="J6" s="16">
        <v>4.348069204435415E10</v>
      </c>
      <c r="K6" s="17" t="e">
        <v>#N/A</v>
      </c>
    </row>
    <row r="7">
      <c r="A7" s="1" t="s">
        <v>30</v>
      </c>
      <c r="B7" s="8">
        <v>450.0</v>
      </c>
      <c r="C7" s="1">
        <v>1.0</v>
      </c>
      <c r="D7" s="1">
        <v>100.0</v>
      </c>
      <c r="F7" s="8">
        <v>400000.0</v>
      </c>
      <c r="G7" s="2">
        <f t="shared" si="1"/>
        <v>433922.9332</v>
      </c>
    </row>
    <row r="8">
      <c r="A8" s="1" t="s">
        <v>31</v>
      </c>
      <c r="B8" s="8">
        <v>300.0</v>
      </c>
      <c r="C8" s="1">
        <v>2.0</v>
      </c>
      <c r="D8" s="1">
        <v>30.0</v>
      </c>
      <c r="F8" s="8">
        <v>250000.0</v>
      </c>
      <c r="G8" s="2">
        <f t="shared" si="1"/>
        <v>356240.4098</v>
      </c>
      <c r="I8" s="1" t="s">
        <v>32</v>
      </c>
    </row>
    <row r="9">
      <c r="A9" s="1" t="s">
        <v>33</v>
      </c>
      <c r="B9" s="8">
        <v>700.0</v>
      </c>
      <c r="C9" s="1">
        <v>3.0</v>
      </c>
      <c r="D9" s="1">
        <v>20.0</v>
      </c>
      <c r="F9" s="8">
        <v>800000.0</v>
      </c>
      <c r="G9" s="2">
        <f t="shared" si="1"/>
        <v>736414.7683</v>
      </c>
      <c r="I9" s="1" t="s">
        <v>34</v>
      </c>
    </row>
    <row r="10">
      <c r="A10" s="1" t="s">
        <v>35</v>
      </c>
      <c r="B10" s="8">
        <v>500.0</v>
      </c>
      <c r="C10" s="1">
        <v>2.0</v>
      </c>
      <c r="D10" s="1">
        <v>25.0</v>
      </c>
      <c r="F10" s="8">
        <v>600000.0</v>
      </c>
      <c r="G10" s="2">
        <f t="shared" si="1"/>
        <v>522733.8214</v>
      </c>
    </row>
    <row r="11">
      <c r="A11" s="1" t="s">
        <v>36</v>
      </c>
      <c r="B11" s="8">
        <v>250.0</v>
      </c>
      <c r="C11" s="1">
        <v>2.0</v>
      </c>
      <c r="D11" s="1">
        <v>34.0</v>
      </c>
      <c r="F11" s="8">
        <v>300000.0</v>
      </c>
      <c r="G11" s="2">
        <f t="shared" si="1"/>
        <v>314617.0569</v>
      </c>
      <c r="I11" s="18" t="s">
        <v>37</v>
      </c>
      <c r="J11" s="19"/>
    </row>
    <row r="12">
      <c r="A12" s="1" t="s">
        <v>38</v>
      </c>
      <c r="B12" s="8">
        <v>300.0</v>
      </c>
      <c r="C12" s="1">
        <v>1.0</v>
      </c>
      <c r="D12" s="1">
        <v>64.0</v>
      </c>
      <c r="F12" s="8">
        <v>250000.0</v>
      </c>
      <c r="G12" s="2">
        <f t="shared" si="1"/>
        <v>309052.8745</v>
      </c>
      <c r="I12" s="1" t="s">
        <v>39</v>
      </c>
      <c r="J12" s="5">
        <v>0.9871857799437751</v>
      </c>
    </row>
    <row r="13">
      <c r="A13" s="1" t="s">
        <v>40</v>
      </c>
      <c r="B13" s="8">
        <v>150.0</v>
      </c>
      <c r="C13" s="1">
        <v>1.0</v>
      </c>
      <c r="D13" s="1">
        <v>34.0</v>
      </c>
      <c r="F13" s="8">
        <v>200000.0</v>
      </c>
      <c r="G13" s="2">
        <f t="shared" si="1"/>
        <v>184182.8158</v>
      </c>
      <c r="I13" s="1" t="s">
        <v>41</v>
      </c>
      <c r="J13" s="5">
        <v>0.9745357641231996</v>
      </c>
    </row>
    <row r="14">
      <c r="A14" s="1" t="s">
        <v>42</v>
      </c>
      <c r="B14" s="8">
        <v>760.0</v>
      </c>
      <c r="C14" s="1">
        <v>2.0</v>
      </c>
      <c r="D14" s="1">
        <v>87.0</v>
      </c>
      <c r="F14" s="8">
        <v>700000.0</v>
      </c>
      <c r="G14" s="2">
        <f t="shared" si="1"/>
        <v>739175.2565</v>
      </c>
      <c r="I14" s="1" t="s">
        <v>43</v>
      </c>
      <c r="J14" s="5">
        <v>0.9715399716671055</v>
      </c>
    </row>
    <row r="15">
      <c r="A15" s="1" t="s">
        <v>44</v>
      </c>
      <c r="B15" s="8">
        <v>999.0</v>
      </c>
      <c r="C15" s="1">
        <v>4.0</v>
      </c>
      <c r="D15" s="1">
        <v>44.0</v>
      </c>
      <c r="F15" s="8">
        <v>1000000.0</v>
      </c>
      <c r="G15" s="2">
        <f t="shared" si="1"/>
        <v>1032509.954</v>
      </c>
      <c r="I15" s="1" t="s">
        <v>45</v>
      </c>
      <c r="J15" s="5">
        <v>50573.587645281325</v>
      </c>
    </row>
    <row r="16">
      <c r="A16" s="1" t="s">
        <v>46</v>
      </c>
      <c r="B16" s="8">
        <v>900.0</v>
      </c>
      <c r="C16" s="1">
        <v>1.0</v>
      </c>
      <c r="D16" s="1">
        <v>57.0</v>
      </c>
      <c r="F16" s="8">
        <v>850000.0</v>
      </c>
      <c r="G16" s="2">
        <f t="shared" si="1"/>
        <v>808533.1094</v>
      </c>
      <c r="I16" s="6" t="s">
        <v>47</v>
      </c>
      <c r="J16" s="7">
        <v>20.0</v>
      </c>
    </row>
    <row r="17">
      <c r="A17" s="1" t="s">
        <v>48</v>
      </c>
      <c r="B17" s="8">
        <v>800.0</v>
      </c>
      <c r="C17" s="1">
        <v>1.0</v>
      </c>
      <c r="D17" s="1">
        <v>34.0</v>
      </c>
      <c r="F17" s="8">
        <v>650000.0</v>
      </c>
      <c r="G17" s="2">
        <f t="shared" si="1"/>
        <v>725286.4036</v>
      </c>
    </row>
    <row r="18">
      <c r="A18" s="1" t="s">
        <v>49</v>
      </c>
      <c r="B18" s="8">
        <v>556.0</v>
      </c>
      <c r="C18" s="1">
        <v>2.0</v>
      </c>
      <c r="D18" s="1">
        <v>14.0</v>
      </c>
      <c r="F18" s="8">
        <v>600000.0</v>
      </c>
      <c r="G18" s="2">
        <f t="shared" si="1"/>
        <v>569351.9767</v>
      </c>
      <c r="I18" s="1" t="s">
        <v>50</v>
      </c>
    </row>
    <row r="19">
      <c r="A19" s="1" t="s">
        <v>51</v>
      </c>
      <c r="B19" s="8">
        <v>230.0</v>
      </c>
      <c r="C19" s="1">
        <v>1.0</v>
      </c>
      <c r="D19" s="1">
        <v>29.0</v>
      </c>
      <c r="F19" s="8">
        <v>300000.0</v>
      </c>
      <c r="G19" s="2">
        <f t="shared" si="1"/>
        <v>250780.1804</v>
      </c>
      <c r="I19" s="19"/>
      <c r="J19" s="18" t="s">
        <v>52</v>
      </c>
      <c r="K19" s="18" t="s">
        <v>53</v>
      </c>
      <c r="L19" s="18" t="s">
        <v>54</v>
      </c>
      <c r="M19" s="18" t="s">
        <v>55</v>
      </c>
      <c r="N19" s="18" t="s">
        <v>56</v>
      </c>
    </row>
    <row r="20">
      <c r="A20" s="1" t="s">
        <v>57</v>
      </c>
      <c r="B20" s="8">
        <v>929.0</v>
      </c>
      <c r="C20" s="1">
        <v>5.0</v>
      </c>
      <c r="D20" s="1">
        <v>80.0</v>
      </c>
      <c r="F20" s="8">
        <v>1000000.0</v>
      </c>
      <c r="G20" s="2">
        <f t="shared" si="1"/>
        <v>1021424.795</v>
      </c>
      <c r="I20" s="1" t="s">
        <v>58</v>
      </c>
      <c r="J20" s="5">
        <v>2.0</v>
      </c>
      <c r="K20" s="5">
        <v>1.6640393079556458E12</v>
      </c>
      <c r="L20" s="5">
        <v>8.320196539778229E11</v>
      </c>
      <c r="M20" s="5">
        <v>325.3014948150896</v>
      </c>
      <c r="N20" s="5">
        <v>2.8199664825478976E-14</v>
      </c>
    </row>
    <row r="21">
      <c r="A21" s="1" t="s">
        <v>59</v>
      </c>
      <c r="B21" s="8">
        <v>1122.0</v>
      </c>
      <c r="C21" s="1">
        <v>5.0</v>
      </c>
      <c r="D21" s="1">
        <v>54.0</v>
      </c>
      <c r="F21" s="8">
        <v>1200000.0</v>
      </c>
      <c r="G21" s="2">
        <f t="shared" si="1"/>
        <v>1182090.937</v>
      </c>
      <c r="I21" s="1" t="s">
        <v>60</v>
      </c>
      <c r="J21" s="5">
        <v>17.0</v>
      </c>
      <c r="K21" s="5">
        <v>4.348069204435418E10</v>
      </c>
      <c r="L21" s="5">
        <v>2.557687767314952E9</v>
      </c>
    </row>
    <row r="22">
      <c r="F22" s="2"/>
      <c r="G22" s="2"/>
      <c r="I22" s="6" t="s">
        <v>61</v>
      </c>
      <c r="J22" s="7">
        <v>19.0</v>
      </c>
      <c r="K22" s="7">
        <v>1.70752E12</v>
      </c>
      <c r="L22" s="16"/>
      <c r="M22" s="16"/>
      <c r="N22" s="16"/>
    </row>
    <row r="23">
      <c r="F23" s="2"/>
      <c r="G23" s="2"/>
    </row>
    <row r="24">
      <c r="I24" s="19"/>
      <c r="J24" s="18" t="s">
        <v>62</v>
      </c>
      <c r="K24" s="18" t="s">
        <v>45</v>
      </c>
      <c r="L24" s="18" t="s">
        <v>63</v>
      </c>
      <c r="M24" s="18" t="s">
        <v>64</v>
      </c>
      <c r="N24" s="18" t="s">
        <v>65</v>
      </c>
      <c r="O24" s="18" t="s">
        <v>66</v>
      </c>
    </row>
    <row r="25">
      <c r="I25" s="1" t="s">
        <v>67</v>
      </c>
      <c r="J25" s="5">
        <v>12125.221774684032</v>
      </c>
      <c r="K25" s="5">
        <v>25750.49213393163</v>
      </c>
      <c r="L25" s="5">
        <v>0.47087339968569103</v>
      </c>
      <c r="M25" s="5">
        <v>0.6437166451387855</v>
      </c>
      <c r="N25" s="5">
        <v>-42203.56717180238</v>
      </c>
      <c r="O25" s="5">
        <v>66454.01072117045</v>
      </c>
    </row>
    <row r="26">
      <c r="I26" s="1" t="s">
        <v>68</v>
      </c>
      <c r="J26" s="5">
        <v>832.4670581567771</v>
      </c>
      <c r="K26" s="5">
        <v>54.172230142376335</v>
      </c>
      <c r="L26" s="5">
        <v>15.367044258079714</v>
      </c>
      <c r="M26" s="5">
        <v>2.1084190950525887E-11</v>
      </c>
      <c r="N26" s="5">
        <v>718.1736441568368</v>
      </c>
      <c r="O26" s="5">
        <v>946.7604721567174</v>
      </c>
    </row>
    <row r="27">
      <c r="I27" s="6" t="s">
        <v>69</v>
      </c>
      <c r="J27" s="7">
        <v>47187.5352804705</v>
      </c>
      <c r="K27" s="7">
        <v>12571.994365990038</v>
      </c>
      <c r="L27" s="7">
        <v>3.7533850164714506</v>
      </c>
      <c r="M27" s="7">
        <v>0.0015832445034744708</v>
      </c>
      <c r="N27" s="7">
        <v>20662.945964126277</v>
      </c>
      <c r="O27" s="7">
        <v>73712.12459681473</v>
      </c>
      <c r="P27" s="18" t="s">
        <v>65</v>
      </c>
      <c r="Q27" s="18" t="s">
        <v>66</v>
      </c>
    </row>
    <row r="28">
      <c r="P28" s="5">
        <v>-42203.56717180238</v>
      </c>
      <c r="Q28" s="5">
        <v>66454.01072117045</v>
      </c>
    </row>
    <row r="29">
      <c r="P29" s="5">
        <v>718.1736441568368</v>
      </c>
      <c r="Q29" s="5">
        <v>946.7604721567174</v>
      </c>
    </row>
    <row r="30">
      <c r="P30" s="7">
        <v>20662.945964126277</v>
      </c>
      <c r="Q30" s="7">
        <v>73712.12459681473</v>
      </c>
    </row>
    <row r="31">
      <c r="I31" s="1" t="s">
        <v>70</v>
      </c>
      <c r="N31" s="1" t="s">
        <v>71</v>
      </c>
    </row>
    <row r="33">
      <c r="I33" s="18" t="s">
        <v>72</v>
      </c>
      <c r="J33" s="18" t="s">
        <v>73</v>
      </c>
      <c r="K33" s="18" t="s">
        <v>74</v>
      </c>
      <c r="L33" s="18" t="s">
        <v>75</v>
      </c>
      <c r="N33" s="18" t="s">
        <v>76</v>
      </c>
      <c r="O33" s="18" t="s">
        <v>77</v>
      </c>
    </row>
    <row r="34">
      <c r="I34" s="5">
        <v>1.0</v>
      </c>
      <c r="J34" s="5">
        <v>800000.0000000003</v>
      </c>
      <c r="K34" s="5">
        <v>-3.4924596548080444E-10</v>
      </c>
      <c r="L34" s="5">
        <v>-12.857574442475789</v>
      </c>
      <c r="N34" s="5">
        <v>2.5</v>
      </c>
      <c r="O34" s="5">
        <v>200000.0</v>
      </c>
    </row>
    <row r="35">
      <c r="I35" s="5">
        <v>2.0</v>
      </c>
      <c r="J35" s="5">
        <v>900000.0000000003</v>
      </c>
      <c r="K35" s="5">
        <v>-3.4924596548080444E-10</v>
      </c>
      <c r="L35" s="5">
        <v>-12.857574442475789</v>
      </c>
      <c r="N35" s="5">
        <v>7.5</v>
      </c>
      <c r="O35" s="5">
        <v>250000.0</v>
      </c>
    </row>
    <row r="36">
      <c r="I36" s="5">
        <v>3.0</v>
      </c>
      <c r="J36" s="5">
        <v>300000.00000000035</v>
      </c>
      <c r="K36" s="5">
        <v>-3.4924596548080444E-10</v>
      </c>
      <c r="L36" s="5">
        <v>-12.857574442475789</v>
      </c>
      <c r="N36" s="5">
        <v>12.5</v>
      </c>
      <c r="O36" s="5">
        <v>250000.0</v>
      </c>
    </row>
    <row r="37">
      <c r="I37" s="5">
        <v>4.0</v>
      </c>
      <c r="J37" s="5">
        <v>340000.00000000035</v>
      </c>
      <c r="K37" s="5">
        <v>-3.4924596548080444E-10</v>
      </c>
      <c r="L37" s="5">
        <v>-12.857574442475789</v>
      </c>
      <c r="N37" s="5">
        <v>17.5</v>
      </c>
      <c r="O37" s="5">
        <v>300000.0</v>
      </c>
    </row>
    <row r="38">
      <c r="I38" s="5">
        <v>5.0</v>
      </c>
      <c r="J38" s="5">
        <v>600000.0000000003</v>
      </c>
      <c r="K38" s="5">
        <v>-3.4924596548080444E-10</v>
      </c>
      <c r="L38" s="5">
        <v>-12.857574442475789</v>
      </c>
      <c r="N38" s="5">
        <v>22.5</v>
      </c>
      <c r="O38" s="5">
        <v>300000.0</v>
      </c>
    </row>
    <row r="39">
      <c r="I39" s="5">
        <v>6.0</v>
      </c>
      <c r="J39" s="5">
        <v>400000.00000000035</v>
      </c>
      <c r="K39" s="5">
        <v>-3.4924596548080444E-10</v>
      </c>
      <c r="L39" s="5">
        <v>-12.857574442475789</v>
      </c>
      <c r="N39" s="5">
        <v>27.5</v>
      </c>
      <c r="O39" s="5">
        <v>300000.0</v>
      </c>
    </row>
    <row r="40">
      <c r="I40" s="5">
        <v>7.0</v>
      </c>
      <c r="J40" s="5">
        <v>250000.00000000038</v>
      </c>
      <c r="K40" s="5">
        <v>-3.7834979593753815E-10</v>
      </c>
      <c r="L40" s="5">
        <v>-13.929038979348771</v>
      </c>
      <c r="N40" s="5">
        <v>32.5</v>
      </c>
      <c r="O40" s="5">
        <v>340000.0</v>
      </c>
    </row>
    <row r="41">
      <c r="I41" s="5">
        <v>8.0</v>
      </c>
      <c r="J41" s="5">
        <v>800000.0000000003</v>
      </c>
      <c r="K41" s="5">
        <v>-3.4924596548080444E-10</v>
      </c>
      <c r="L41" s="5">
        <v>-12.857574442475789</v>
      </c>
      <c r="N41" s="5">
        <v>37.5</v>
      </c>
      <c r="O41" s="5">
        <v>400000.0</v>
      </c>
    </row>
    <row r="42">
      <c r="I42" s="5">
        <v>9.0</v>
      </c>
      <c r="J42" s="5">
        <v>600000.0000000003</v>
      </c>
      <c r="K42" s="5">
        <v>-3.4924596548080444E-10</v>
      </c>
      <c r="L42" s="5">
        <v>-12.857574442475789</v>
      </c>
      <c r="N42" s="5">
        <v>42.5</v>
      </c>
      <c r="O42" s="5">
        <v>600000.0</v>
      </c>
    </row>
    <row r="43">
      <c r="I43" s="5">
        <v>10.0</v>
      </c>
      <c r="J43" s="5">
        <v>300000.00000000035</v>
      </c>
      <c r="K43" s="5">
        <v>-3.4924596548080444E-10</v>
      </c>
      <c r="L43" s="5">
        <v>-12.857574442475789</v>
      </c>
      <c r="N43" s="5">
        <v>47.5</v>
      </c>
      <c r="O43" s="5">
        <v>600000.0</v>
      </c>
    </row>
    <row r="44">
      <c r="I44" s="5">
        <v>11.0</v>
      </c>
      <c r="J44" s="5">
        <v>250000.00000000038</v>
      </c>
      <c r="K44" s="5">
        <v>-3.7834979593753815E-10</v>
      </c>
      <c r="L44" s="5">
        <v>-13.929038979348771</v>
      </c>
      <c r="N44" s="5">
        <v>52.5</v>
      </c>
      <c r="O44" s="5">
        <v>600000.0</v>
      </c>
    </row>
    <row r="45">
      <c r="I45" s="5">
        <v>12.0</v>
      </c>
      <c r="J45" s="5">
        <v>200000.00000000038</v>
      </c>
      <c r="K45" s="5">
        <v>-3.7834979593753815E-10</v>
      </c>
      <c r="L45" s="5">
        <v>-13.929038979348771</v>
      </c>
      <c r="N45" s="5">
        <v>57.5</v>
      </c>
      <c r="O45" s="5">
        <v>650000.0</v>
      </c>
    </row>
    <row r="46">
      <c r="I46" s="5">
        <v>13.0</v>
      </c>
      <c r="J46" s="5">
        <v>700000.0000000003</v>
      </c>
      <c r="K46" s="5">
        <v>-3.4924596548080444E-10</v>
      </c>
      <c r="L46" s="5">
        <v>-12.857574442475789</v>
      </c>
      <c r="N46" s="5">
        <v>62.5</v>
      </c>
      <c r="O46" s="5">
        <v>700000.0</v>
      </c>
    </row>
    <row r="47">
      <c r="I47" s="5">
        <v>14.0</v>
      </c>
      <c r="J47" s="5">
        <v>1000000.0000000003</v>
      </c>
      <c r="K47" s="5">
        <v>-3.4924596548080444E-10</v>
      </c>
      <c r="L47" s="5">
        <v>-12.857574442475789</v>
      </c>
      <c r="N47" s="5">
        <v>67.5</v>
      </c>
      <c r="O47" s="5">
        <v>800000.0</v>
      </c>
    </row>
    <row r="48">
      <c r="I48" s="5">
        <v>15.0</v>
      </c>
      <c r="J48" s="5">
        <v>850000.0000000003</v>
      </c>
      <c r="K48" s="5">
        <v>-3.4924596548080444E-10</v>
      </c>
      <c r="L48" s="5">
        <v>-12.857574442475789</v>
      </c>
      <c r="N48" s="5">
        <v>72.5</v>
      </c>
      <c r="O48" s="5">
        <v>800000.0</v>
      </c>
    </row>
    <row r="49">
      <c r="I49" s="5">
        <v>16.0</v>
      </c>
      <c r="J49" s="5">
        <v>650000.0000000003</v>
      </c>
      <c r="K49" s="5">
        <v>-3.4924596548080444E-10</v>
      </c>
      <c r="L49" s="5">
        <v>-12.857574442475789</v>
      </c>
      <c r="N49" s="5">
        <v>77.5</v>
      </c>
      <c r="O49" s="5">
        <v>850000.0</v>
      </c>
    </row>
    <row r="50">
      <c r="I50" s="5">
        <v>17.0</v>
      </c>
      <c r="J50" s="5">
        <v>600000.0000000003</v>
      </c>
      <c r="K50" s="5">
        <v>-3.4924596548080444E-10</v>
      </c>
      <c r="L50" s="5">
        <v>-12.857574442475789</v>
      </c>
      <c r="N50" s="5">
        <v>82.5</v>
      </c>
      <c r="O50" s="5">
        <v>900000.0</v>
      </c>
    </row>
    <row r="51">
      <c r="I51" s="5">
        <v>18.0</v>
      </c>
      <c r="J51" s="5">
        <v>300000.00000000035</v>
      </c>
      <c r="K51" s="5">
        <v>-3.4924596548080444E-10</v>
      </c>
      <c r="L51" s="5">
        <v>-12.857574442475789</v>
      </c>
      <c r="N51" s="5">
        <v>87.5</v>
      </c>
      <c r="O51" s="5">
        <v>1000000.0</v>
      </c>
    </row>
    <row r="52">
      <c r="I52" s="5">
        <v>19.0</v>
      </c>
      <c r="J52" s="5">
        <v>1000000.0000000003</v>
      </c>
      <c r="K52" s="5">
        <v>-3.4924596548080444E-10</v>
      </c>
      <c r="L52" s="5">
        <v>-12.857574442475789</v>
      </c>
      <c r="N52" s="5">
        <v>92.5</v>
      </c>
      <c r="O52" s="5">
        <v>1000000.0</v>
      </c>
    </row>
    <row r="53">
      <c r="I53" s="7">
        <v>20.0</v>
      </c>
      <c r="J53" s="7">
        <v>1200000.0000000005</v>
      </c>
      <c r="K53" s="7">
        <v>-4.656612873077393E-10</v>
      </c>
      <c r="L53" s="7">
        <v>-17.14343258996772</v>
      </c>
      <c r="N53" s="7">
        <v>97.5</v>
      </c>
      <c r="O53" s="7">
        <v>1200000.0</v>
      </c>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78</v>
      </c>
      <c r="E1" s="1" t="s">
        <v>20</v>
      </c>
      <c r="F1" s="8" t="s">
        <v>22</v>
      </c>
      <c r="G1" s="8" t="s">
        <v>23</v>
      </c>
      <c r="I1" s="1" t="s">
        <v>24</v>
      </c>
    </row>
    <row r="2">
      <c r="A2" s="1" t="s">
        <v>25</v>
      </c>
      <c r="B2" s="8">
        <v>805.0</v>
      </c>
      <c r="C2" s="1">
        <v>2.0</v>
      </c>
      <c r="D2" s="1" t="s">
        <v>79</v>
      </c>
      <c r="E2" s="1">
        <v>100.0</v>
      </c>
      <c r="F2" s="8">
        <v>900000.0</v>
      </c>
      <c r="G2" s="2">
        <f t="shared" ref="G2:G21" si="1">B2*$J$26+C2*$J$27+$J$25</f>
        <v>776636.2742</v>
      </c>
      <c r="I2" s="9">
        <f t="array" ref="I2:K6">LINEST(F2:F21,B2:C21,TRUE,TRUE)</f>
        <v>61484.33265</v>
      </c>
      <c r="J2" s="10">
        <v>831.3769062765466</v>
      </c>
      <c r="K2" s="11">
        <v>13244.646329206478</v>
      </c>
    </row>
    <row r="3">
      <c r="A3" s="1" t="s">
        <v>26</v>
      </c>
      <c r="B3" s="8">
        <v>910.0</v>
      </c>
      <c r="C3" s="1">
        <v>3.0</v>
      </c>
      <c r="D3" s="1" t="s">
        <v>80</v>
      </c>
      <c r="E3" s="1">
        <v>40.0</v>
      </c>
      <c r="F3" s="8">
        <v>910000.0</v>
      </c>
      <c r="G3" s="2">
        <f t="shared" si="1"/>
        <v>911232.8505</v>
      </c>
      <c r="I3" s="12">
        <v>14746.327765174856</v>
      </c>
      <c r="J3" s="13">
        <v>63.541347394412256</v>
      </c>
      <c r="K3" s="14">
        <v>30204.054032091477</v>
      </c>
    </row>
    <row r="4">
      <c r="A4" s="1" t="s">
        <v>27</v>
      </c>
      <c r="B4" s="8">
        <v>280.0</v>
      </c>
      <c r="C4" s="1">
        <v>1.0</v>
      </c>
      <c r="D4" s="1" t="s">
        <v>81</v>
      </c>
      <c r="E4" s="1">
        <v>60.0</v>
      </c>
      <c r="F4" s="8">
        <v>300000.0</v>
      </c>
      <c r="G4" s="2">
        <f t="shared" si="1"/>
        <v>292403.5333</v>
      </c>
      <c r="I4" s="12">
        <v>0.9683915820895934</v>
      </c>
      <c r="J4" s="13">
        <v>59320.31768130582</v>
      </c>
      <c r="K4" s="14" t="e">
        <v>#N/A</v>
      </c>
    </row>
    <row r="5">
      <c r="A5" s="1" t="s">
        <v>28</v>
      </c>
      <c r="B5" s="8">
        <v>300.0</v>
      </c>
      <c r="C5" s="1">
        <v>1.0</v>
      </c>
      <c r="D5" s="1" t="s">
        <v>80</v>
      </c>
      <c r="E5" s="1">
        <v>30.0</v>
      </c>
      <c r="F5" s="8">
        <v>340000.0</v>
      </c>
      <c r="G5" s="2">
        <f t="shared" si="1"/>
        <v>309052.8745</v>
      </c>
      <c r="I5" s="12">
        <v>260.41570543306136</v>
      </c>
      <c r="J5" s="13">
        <v>17.0</v>
      </c>
      <c r="K5" s="14" t="e">
        <v>#N/A</v>
      </c>
    </row>
    <row r="6">
      <c r="A6" s="1" t="s">
        <v>29</v>
      </c>
      <c r="B6" s="8">
        <v>550.0</v>
      </c>
      <c r="C6" s="1">
        <v>2.0</v>
      </c>
      <c r="D6" s="1" t="s">
        <v>80</v>
      </c>
      <c r="E6" s="1">
        <v>40.0</v>
      </c>
      <c r="F6" s="8">
        <v>600000.0</v>
      </c>
      <c r="G6" s="2">
        <f t="shared" si="1"/>
        <v>564357.1743</v>
      </c>
      <c r="I6" s="15">
        <v>1.8327536984732124E12</v>
      </c>
      <c r="J6" s="16">
        <v>5.982130152678776E10</v>
      </c>
      <c r="K6" s="17" t="e">
        <v>#N/A</v>
      </c>
    </row>
    <row r="7">
      <c r="A7" s="1" t="s">
        <v>30</v>
      </c>
      <c r="B7" s="8">
        <v>450.0</v>
      </c>
      <c r="C7" s="1">
        <v>1.0</v>
      </c>
      <c r="D7" s="1" t="s">
        <v>81</v>
      </c>
      <c r="E7" s="1">
        <v>100.0</v>
      </c>
      <c r="F7" s="8">
        <v>400000.0</v>
      </c>
      <c r="G7" s="2">
        <f t="shared" si="1"/>
        <v>433922.9332</v>
      </c>
    </row>
    <row r="8">
      <c r="A8" s="1" t="s">
        <v>31</v>
      </c>
      <c r="B8" s="8">
        <v>300.0</v>
      </c>
      <c r="C8" s="1">
        <v>2.0</v>
      </c>
      <c r="D8" s="1" t="s">
        <v>79</v>
      </c>
      <c r="E8" s="1">
        <v>30.0</v>
      </c>
      <c r="F8" s="8">
        <v>350000.0</v>
      </c>
      <c r="G8" s="2">
        <f t="shared" si="1"/>
        <v>356240.4098</v>
      </c>
      <c r="I8" s="1" t="s">
        <v>32</v>
      </c>
    </row>
    <row r="9">
      <c r="A9" s="1" t="s">
        <v>33</v>
      </c>
      <c r="B9" s="8">
        <v>700.0</v>
      </c>
      <c r="C9" s="1">
        <v>3.0</v>
      </c>
      <c r="D9" s="1" t="s">
        <v>79</v>
      </c>
      <c r="E9" s="1">
        <v>20.0</v>
      </c>
      <c r="F9" s="8">
        <v>900000.0</v>
      </c>
      <c r="G9" s="2">
        <f t="shared" si="1"/>
        <v>736414.7683</v>
      </c>
      <c r="I9" s="1" t="s">
        <v>34</v>
      </c>
    </row>
    <row r="10">
      <c r="A10" s="1" t="s">
        <v>35</v>
      </c>
      <c r="B10" s="8">
        <v>500.0</v>
      </c>
      <c r="C10" s="1">
        <v>2.0</v>
      </c>
      <c r="D10" s="1" t="s">
        <v>81</v>
      </c>
      <c r="E10" s="1">
        <v>25.0</v>
      </c>
      <c r="F10" s="8">
        <v>600000.0</v>
      </c>
      <c r="G10" s="2">
        <f t="shared" si="1"/>
        <v>522733.8214</v>
      </c>
    </row>
    <row r="11">
      <c r="A11" s="1" t="s">
        <v>36</v>
      </c>
      <c r="B11" s="8">
        <v>250.0</v>
      </c>
      <c r="C11" s="1">
        <v>2.0</v>
      </c>
      <c r="D11" s="1" t="s">
        <v>80</v>
      </c>
      <c r="E11" s="1">
        <v>34.0</v>
      </c>
      <c r="F11" s="8">
        <v>300000.0</v>
      </c>
      <c r="G11" s="2">
        <f t="shared" si="1"/>
        <v>314617.0569</v>
      </c>
      <c r="I11" s="18" t="s">
        <v>37</v>
      </c>
      <c r="J11" s="19"/>
    </row>
    <row r="12">
      <c r="A12" s="1" t="s">
        <v>38</v>
      </c>
      <c r="B12" s="8">
        <v>300.0</v>
      </c>
      <c r="C12" s="1">
        <v>1.0</v>
      </c>
      <c r="D12" s="1" t="s">
        <v>79</v>
      </c>
      <c r="E12" s="1">
        <v>64.0</v>
      </c>
      <c r="F12" s="8">
        <v>350000.0</v>
      </c>
      <c r="G12" s="2">
        <f t="shared" si="1"/>
        <v>309052.8745</v>
      </c>
      <c r="I12" s="1" t="s">
        <v>39</v>
      </c>
      <c r="J12" s="5">
        <v>0.9871857799437751</v>
      </c>
    </row>
    <row r="13">
      <c r="A13" s="1" t="s">
        <v>40</v>
      </c>
      <c r="B13" s="8">
        <v>150.0</v>
      </c>
      <c r="C13" s="1">
        <v>1.0</v>
      </c>
      <c r="D13" s="1" t="s">
        <v>80</v>
      </c>
      <c r="E13" s="1">
        <v>34.0</v>
      </c>
      <c r="F13" s="8">
        <v>200000.0</v>
      </c>
      <c r="G13" s="2">
        <f t="shared" si="1"/>
        <v>184182.8158</v>
      </c>
      <c r="I13" s="1" t="s">
        <v>41</v>
      </c>
      <c r="J13" s="5">
        <v>0.9745357641231996</v>
      </c>
    </row>
    <row r="14">
      <c r="A14" s="1" t="s">
        <v>42</v>
      </c>
      <c r="B14" s="8">
        <v>760.0</v>
      </c>
      <c r="C14" s="1">
        <v>2.0</v>
      </c>
      <c r="D14" s="1" t="s">
        <v>81</v>
      </c>
      <c r="E14" s="1">
        <v>87.0</v>
      </c>
      <c r="F14" s="8">
        <v>700000.0</v>
      </c>
      <c r="G14" s="2">
        <f t="shared" si="1"/>
        <v>739175.2565</v>
      </c>
      <c r="I14" s="1" t="s">
        <v>43</v>
      </c>
      <c r="J14" s="5">
        <v>0.9715399716671055</v>
      </c>
    </row>
    <row r="15">
      <c r="A15" s="1" t="s">
        <v>44</v>
      </c>
      <c r="B15" s="8">
        <v>999.0</v>
      </c>
      <c r="C15" s="1">
        <v>4.0</v>
      </c>
      <c r="D15" s="1" t="s">
        <v>79</v>
      </c>
      <c r="E15" s="1">
        <v>44.0</v>
      </c>
      <c r="F15" s="8">
        <v>1100000.0</v>
      </c>
      <c r="G15" s="2">
        <f t="shared" si="1"/>
        <v>1032509.954</v>
      </c>
      <c r="I15" s="1" t="s">
        <v>45</v>
      </c>
      <c r="J15" s="5">
        <v>50573.587645281325</v>
      </c>
    </row>
    <row r="16">
      <c r="A16" s="1" t="s">
        <v>46</v>
      </c>
      <c r="B16" s="8">
        <v>900.0</v>
      </c>
      <c r="C16" s="1">
        <v>1.0</v>
      </c>
      <c r="D16" s="1" t="s">
        <v>81</v>
      </c>
      <c r="E16" s="1">
        <v>57.0</v>
      </c>
      <c r="F16" s="8">
        <v>850000.0</v>
      </c>
      <c r="G16" s="2">
        <f t="shared" si="1"/>
        <v>808533.1094</v>
      </c>
      <c r="I16" s="6" t="s">
        <v>47</v>
      </c>
      <c r="J16" s="7">
        <v>20.0</v>
      </c>
    </row>
    <row r="17">
      <c r="A17" s="1" t="s">
        <v>48</v>
      </c>
      <c r="B17" s="8">
        <v>800.0</v>
      </c>
      <c r="C17" s="1">
        <v>1.0</v>
      </c>
      <c r="D17" s="1" t="s">
        <v>80</v>
      </c>
      <c r="E17" s="1">
        <v>34.0</v>
      </c>
      <c r="F17" s="8">
        <v>650000.0</v>
      </c>
      <c r="G17" s="2">
        <f t="shared" si="1"/>
        <v>725286.4036</v>
      </c>
    </row>
    <row r="18">
      <c r="A18" s="1" t="s">
        <v>49</v>
      </c>
      <c r="B18" s="8">
        <v>556.0</v>
      </c>
      <c r="C18" s="1">
        <v>2.0</v>
      </c>
      <c r="D18" s="1" t="s">
        <v>80</v>
      </c>
      <c r="E18" s="1">
        <v>14.0</v>
      </c>
      <c r="F18" s="8">
        <v>600000.0</v>
      </c>
      <c r="G18" s="2">
        <f t="shared" si="1"/>
        <v>569351.9767</v>
      </c>
      <c r="I18" s="1" t="s">
        <v>50</v>
      </c>
    </row>
    <row r="19">
      <c r="A19" s="1" t="s">
        <v>51</v>
      </c>
      <c r="B19" s="8">
        <v>230.0</v>
      </c>
      <c r="C19" s="1">
        <v>1.0</v>
      </c>
      <c r="D19" s="1" t="s">
        <v>81</v>
      </c>
      <c r="E19" s="1">
        <v>29.0</v>
      </c>
      <c r="F19" s="8">
        <v>300000.0</v>
      </c>
      <c r="G19" s="2">
        <f t="shared" si="1"/>
        <v>250780.1804</v>
      </c>
      <c r="I19" s="19"/>
      <c r="J19" s="18" t="s">
        <v>52</v>
      </c>
      <c r="K19" s="18" t="s">
        <v>53</v>
      </c>
      <c r="L19" s="18" t="s">
        <v>54</v>
      </c>
      <c r="M19" s="18" t="s">
        <v>55</v>
      </c>
      <c r="N19" s="18" t="s">
        <v>56</v>
      </c>
    </row>
    <row r="20">
      <c r="A20" s="1" t="s">
        <v>57</v>
      </c>
      <c r="B20" s="8">
        <v>929.0</v>
      </c>
      <c r="C20" s="1">
        <v>5.0</v>
      </c>
      <c r="D20" s="1" t="s">
        <v>81</v>
      </c>
      <c r="E20" s="1">
        <v>80.0</v>
      </c>
      <c r="F20" s="8">
        <v>1000000.0</v>
      </c>
      <c r="G20" s="2">
        <f t="shared" si="1"/>
        <v>1021424.795</v>
      </c>
      <c r="I20" s="1" t="s">
        <v>58</v>
      </c>
      <c r="J20" s="5">
        <v>2.0</v>
      </c>
      <c r="K20" s="5">
        <v>1.6640393079556458E12</v>
      </c>
      <c r="L20" s="5">
        <v>8.320196539778229E11</v>
      </c>
      <c r="M20" s="5">
        <v>325.3014948150896</v>
      </c>
      <c r="N20" s="5">
        <v>2.8199664825478976E-14</v>
      </c>
    </row>
    <row r="21">
      <c r="A21" s="1" t="s">
        <v>59</v>
      </c>
      <c r="B21" s="8">
        <v>1122.0</v>
      </c>
      <c r="C21" s="1">
        <v>5.0</v>
      </c>
      <c r="D21" s="1" t="s">
        <v>79</v>
      </c>
      <c r="E21" s="1">
        <v>54.0</v>
      </c>
      <c r="F21" s="8">
        <v>1300000.0</v>
      </c>
      <c r="G21" s="2">
        <f t="shared" si="1"/>
        <v>1182090.937</v>
      </c>
      <c r="I21" s="1" t="s">
        <v>60</v>
      </c>
      <c r="J21" s="5">
        <v>17.0</v>
      </c>
      <c r="K21" s="5">
        <v>4.348069204435418E10</v>
      </c>
      <c r="L21" s="5">
        <v>2.557687767314952E9</v>
      </c>
    </row>
    <row r="22">
      <c r="F22" s="2"/>
      <c r="G22" s="2"/>
      <c r="I22" s="6" t="s">
        <v>61</v>
      </c>
      <c r="J22" s="7">
        <v>19.0</v>
      </c>
      <c r="K22" s="7">
        <v>1.70752E12</v>
      </c>
      <c r="L22" s="16"/>
      <c r="M22" s="16"/>
      <c r="N22" s="16"/>
    </row>
    <row r="23">
      <c r="F23" s="2"/>
      <c r="G23" s="2"/>
    </row>
    <row r="24">
      <c r="F24" s="2"/>
      <c r="G24" s="2"/>
      <c r="I24" s="19"/>
      <c r="J24" s="18" t="s">
        <v>62</v>
      </c>
      <c r="K24" s="18" t="s">
        <v>45</v>
      </c>
      <c r="L24" s="18" t="s">
        <v>63</v>
      </c>
      <c r="M24" s="18" t="s">
        <v>64</v>
      </c>
      <c r="N24" s="18" t="s">
        <v>65</v>
      </c>
      <c r="O24" s="18" t="s">
        <v>66</v>
      </c>
    </row>
    <row r="25">
      <c r="F25" s="2"/>
      <c r="G25" s="2"/>
      <c r="I25" s="1" t="s">
        <v>67</v>
      </c>
      <c r="J25" s="5">
        <v>12125.221774684032</v>
      </c>
      <c r="K25" s="5">
        <v>25750.49213393163</v>
      </c>
      <c r="L25" s="5">
        <v>0.47087339968569103</v>
      </c>
      <c r="M25" s="5">
        <v>0.6437166451387855</v>
      </c>
      <c r="N25" s="5">
        <v>-42203.56717180238</v>
      </c>
      <c r="O25" s="5">
        <v>66454.01072117045</v>
      </c>
    </row>
    <row r="26">
      <c r="F26" s="2"/>
      <c r="G26" s="2"/>
      <c r="I26" s="1" t="s">
        <v>68</v>
      </c>
      <c r="J26" s="5">
        <v>832.4670581567771</v>
      </c>
      <c r="K26" s="5">
        <v>54.172230142376335</v>
      </c>
      <c r="L26" s="5">
        <v>15.367044258079714</v>
      </c>
      <c r="M26" s="5">
        <v>2.1084190950525887E-11</v>
      </c>
      <c r="N26" s="5">
        <v>718.1736441568368</v>
      </c>
      <c r="O26" s="5">
        <v>946.7604721567174</v>
      </c>
    </row>
    <row r="27">
      <c r="F27" s="2"/>
      <c r="G27" s="2"/>
      <c r="I27" s="6" t="s">
        <v>69</v>
      </c>
      <c r="J27" s="7">
        <v>47187.5352804705</v>
      </c>
      <c r="K27" s="7">
        <v>12571.994365990038</v>
      </c>
      <c r="L27" s="7">
        <v>3.7533850164714506</v>
      </c>
      <c r="M27" s="7">
        <v>0.0015832445034744708</v>
      </c>
      <c r="N27" s="7">
        <v>20662.945964126277</v>
      </c>
      <c r="O27" s="7">
        <v>73712.12459681473</v>
      </c>
      <c r="P27" s="18" t="s">
        <v>65</v>
      </c>
      <c r="Q27" s="18" t="s">
        <v>66</v>
      </c>
    </row>
    <row r="28">
      <c r="F28" s="2"/>
      <c r="G28" s="2"/>
      <c r="P28" s="5">
        <v>-42203.56717180238</v>
      </c>
      <c r="Q28" s="5">
        <v>66454.01072117045</v>
      </c>
    </row>
    <row r="29">
      <c r="F29" s="2"/>
      <c r="G29" s="2"/>
      <c r="P29" s="5">
        <v>718.1736441568368</v>
      </c>
      <c r="Q29" s="5">
        <v>946.7604721567174</v>
      </c>
    </row>
    <row r="30">
      <c r="F30" s="2"/>
      <c r="G30" s="2"/>
      <c r="P30" s="7">
        <v>20662.945964126277</v>
      </c>
      <c r="Q30" s="7">
        <v>73712.12459681473</v>
      </c>
    </row>
    <row r="31">
      <c r="F31" s="2"/>
      <c r="G31" s="2"/>
      <c r="I31" s="1" t="s">
        <v>70</v>
      </c>
      <c r="N31" s="1" t="s">
        <v>71</v>
      </c>
    </row>
    <row r="32">
      <c r="F32" s="2"/>
      <c r="G32" s="2"/>
    </row>
    <row r="33">
      <c r="F33" s="2"/>
      <c r="G33" s="2"/>
      <c r="I33" s="18" t="s">
        <v>72</v>
      </c>
      <c r="J33" s="18" t="s">
        <v>73</v>
      </c>
      <c r="K33" s="18" t="s">
        <v>74</v>
      </c>
      <c r="L33" s="18" t="s">
        <v>75</v>
      </c>
      <c r="N33" s="18" t="s">
        <v>76</v>
      </c>
      <c r="O33" s="18" t="s">
        <v>77</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800000.0</v>
      </c>
      <c r="C2" s="1">
        <v>2.0</v>
      </c>
      <c r="D2" s="1">
        <v>100.0</v>
      </c>
      <c r="F2" s="8">
        <v>800000.0</v>
      </c>
      <c r="G2" s="2">
        <f t="shared" ref="G2:G21" si="1">B2*$J$26+C2*$J$27+$J$25</f>
        <v>800000</v>
      </c>
      <c r="I2" s="9">
        <f t="array" ref="I2:J6">LINEST(F2:F21,B2:B21,TRUE,TRUE)</f>
        <v>1</v>
      </c>
      <c r="J2" s="10">
        <v>1.041250292910165E-10</v>
      </c>
      <c r="K2" s="11"/>
    </row>
    <row r="3">
      <c r="A3" s="1" t="s">
        <v>26</v>
      </c>
      <c r="B3" s="8">
        <v>900000.0</v>
      </c>
      <c r="C3" s="1">
        <v>3.0</v>
      </c>
      <c r="D3" s="1">
        <v>40.0</v>
      </c>
      <c r="F3" s="8">
        <v>900000.0</v>
      </c>
      <c r="G3" s="2">
        <f t="shared" si="1"/>
        <v>900000</v>
      </c>
      <c r="I3" s="12">
        <v>7.197968209628071E-17</v>
      </c>
      <c r="J3" s="13">
        <v>4.8166187309332885E-11</v>
      </c>
      <c r="K3" s="14"/>
    </row>
    <row r="4">
      <c r="A4" s="1" t="s">
        <v>27</v>
      </c>
      <c r="B4" s="8">
        <v>300000.0</v>
      </c>
      <c r="C4" s="1">
        <v>1.0</v>
      </c>
      <c r="D4" s="1">
        <v>60.0</v>
      </c>
      <c r="F4" s="8">
        <v>300000.0</v>
      </c>
      <c r="G4" s="2">
        <f t="shared" si="1"/>
        <v>300000</v>
      </c>
      <c r="I4" s="12">
        <v>1.0</v>
      </c>
      <c r="J4" s="13">
        <v>9.405736845251191E-11</v>
      </c>
      <c r="K4" s="14"/>
    </row>
    <row r="5">
      <c r="A5" s="1" t="s">
        <v>28</v>
      </c>
      <c r="B5" s="8">
        <v>340000.0</v>
      </c>
      <c r="C5" s="1">
        <v>1.0</v>
      </c>
      <c r="D5" s="1">
        <v>30.0</v>
      </c>
      <c r="F5" s="8">
        <v>340000.0</v>
      </c>
      <c r="G5" s="2">
        <f t="shared" si="1"/>
        <v>340000</v>
      </c>
      <c r="I5" s="12">
        <v>1.9301015146666535E32</v>
      </c>
      <c r="J5" s="13">
        <v>18.0</v>
      </c>
      <c r="K5" s="14"/>
    </row>
    <row r="6">
      <c r="A6" s="1" t="s">
        <v>29</v>
      </c>
      <c r="B6" s="8">
        <v>600000.0</v>
      </c>
      <c r="C6" s="1">
        <v>2.0</v>
      </c>
      <c r="D6" s="1">
        <v>40.0</v>
      </c>
      <c r="F6" s="8">
        <v>600000.0</v>
      </c>
      <c r="G6" s="2">
        <f t="shared" si="1"/>
        <v>600000</v>
      </c>
      <c r="I6" s="15">
        <v>1.7075199999999998E12</v>
      </c>
      <c r="J6" s="16">
        <v>1.5924219408380846E-19</v>
      </c>
      <c r="K6" s="17"/>
    </row>
    <row r="7">
      <c r="A7" s="1" t="s">
        <v>30</v>
      </c>
      <c r="B7" s="8">
        <v>400000.0</v>
      </c>
      <c r="C7" s="1">
        <v>1.0</v>
      </c>
      <c r="D7" s="1">
        <v>100.0</v>
      </c>
      <c r="F7" s="8">
        <v>400000.0</v>
      </c>
      <c r="G7" s="2">
        <f t="shared" si="1"/>
        <v>400000</v>
      </c>
    </row>
    <row r="8">
      <c r="A8" s="1" t="s">
        <v>31</v>
      </c>
      <c r="B8" s="8">
        <v>250000.0</v>
      </c>
      <c r="C8" s="1">
        <v>2.0</v>
      </c>
      <c r="D8" s="1">
        <v>30.0</v>
      </c>
      <c r="F8" s="8">
        <v>250000.0</v>
      </c>
      <c r="G8" s="2">
        <f t="shared" si="1"/>
        <v>250000</v>
      </c>
      <c r="I8" s="1" t="s">
        <v>32</v>
      </c>
    </row>
    <row r="9">
      <c r="A9" s="1" t="s">
        <v>33</v>
      </c>
      <c r="B9" s="8">
        <v>800000.0</v>
      </c>
      <c r="C9" s="1">
        <v>3.0</v>
      </c>
      <c r="D9" s="1">
        <v>20.0</v>
      </c>
      <c r="F9" s="8">
        <v>800000.0</v>
      </c>
      <c r="G9" s="2">
        <f t="shared" si="1"/>
        <v>800000</v>
      </c>
      <c r="I9" s="1" t="s">
        <v>34</v>
      </c>
    </row>
    <row r="10">
      <c r="A10" s="1" t="s">
        <v>35</v>
      </c>
      <c r="B10" s="8">
        <v>600000.0</v>
      </c>
      <c r="C10" s="1">
        <v>2.0</v>
      </c>
      <c r="D10" s="1">
        <v>25.0</v>
      </c>
      <c r="F10" s="8">
        <v>600000.0</v>
      </c>
      <c r="G10" s="2">
        <f t="shared" si="1"/>
        <v>600000</v>
      </c>
    </row>
    <row r="11">
      <c r="A11" s="1" t="s">
        <v>36</v>
      </c>
      <c r="B11" s="8">
        <v>300000.0</v>
      </c>
      <c r="C11" s="1">
        <v>2.0</v>
      </c>
      <c r="D11" s="1">
        <v>34.0</v>
      </c>
      <c r="F11" s="8">
        <v>300000.0</v>
      </c>
      <c r="G11" s="2">
        <f t="shared" si="1"/>
        <v>300000</v>
      </c>
      <c r="I11" s="18" t="s">
        <v>37</v>
      </c>
      <c r="J11" s="19"/>
    </row>
    <row r="12">
      <c r="A12" s="1" t="s">
        <v>38</v>
      </c>
      <c r="B12" s="8">
        <v>250000.0</v>
      </c>
      <c r="C12" s="1">
        <v>1.0</v>
      </c>
      <c r="D12" s="1">
        <v>64.0</v>
      </c>
      <c r="F12" s="8">
        <v>250000.0</v>
      </c>
      <c r="G12" s="2">
        <f t="shared" si="1"/>
        <v>250000</v>
      </c>
      <c r="I12" s="1" t="s">
        <v>39</v>
      </c>
      <c r="J12" s="5">
        <v>1.0</v>
      </c>
    </row>
    <row r="13">
      <c r="A13" s="1" t="s">
        <v>40</v>
      </c>
      <c r="B13" s="8">
        <v>200000.0</v>
      </c>
      <c r="C13" s="1">
        <v>1.0</v>
      </c>
      <c r="D13" s="1">
        <v>34.0</v>
      </c>
      <c r="F13" s="8">
        <v>200000.0</v>
      </c>
      <c r="G13" s="2">
        <f t="shared" si="1"/>
        <v>200000</v>
      </c>
      <c r="I13" s="1" t="s">
        <v>41</v>
      </c>
      <c r="J13" s="5">
        <v>1.0</v>
      </c>
    </row>
    <row r="14">
      <c r="A14" s="1" t="s">
        <v>42</v>
      </c>
      <c r="B14" s="8">
        <v>700000.0</v>
      </c>
      <c r="C14" s="1">
        <v>2.0</v>
      </c>
      <c r="D14" s="1">
        <v>87.0</v>
      </c>
      <c r="F14" s="8">
        <v>700000.0</v>
      </c>
      <c r="G14" s="2">
        <f t="shared" si="1"/>
        <v>700000</v>
      </c>
      <c r="I14" s="1" t="s">
        <v>43</v>
      </c>
      <c r="J14" s="5">
        <v>1.0</v>
      </c>
    </row>
    <row r="15">
      <c r="A15" s="1" t="s">
        <v>44</v>
      </c>
      <c r="B15" s="8">
        <v>1000000.0</v>
      </c>
      <c r="C15" s="1">
        <v>4.0</v>
      </c>
      <c r="D15" s="1">
        <v>44.0</v>
      </c>
      <c r="F15" s="8">
        <v>1000000.0</v>
      </c>
      <c r="G15" s="2">
        <f t="shared" si="1"/>
        <v>1000000</v>
      </c>
      <c r="I15" s="1" t="s">
        <v>45</v>
      </c>
      <c r="J15" s="5">
        <v>2.8481137953984006E-10</v>
      </c>
    </row>
    <row r="16">
      <c r="A16" s="1" t="s">
        <v>46</v>
      </c>
      <c r="B16" s="8">
        <v>850000.0</v>
      </c>
      <c r="C16" s="1">
        <v>1.0</v>
      </c>
      <c r="D16" s="1">
        <v>57.0</v>
      </c>
      <c r="F16" s="8">
        <v>850000.0</v>
      </c>
      <c r="G16" s="2">
        <f t="shared" si="1"/>
        <v>850000</v>
      </c>
      <c r="I16" s="6" t="s">
        <v>47</v>
      </c>
      <c r="J16" s="7">
        <v>20.0</v>
      </c>
    </row>
    <row r="17">
      <c r="A17" s="1" t="s">
        <v>48</v>
      </c>
      <c r="B17" s="8">
        <v>650000.0</v>
      </c>
      <c r="C17" s="1">
        <v>1.0</v>
      </c>
      <c r="D17" s="1">
        <v>34.0</v>
      </c>
      <c r="F17" s="8">
        <v>650000.0</v>
      </c>
      <c r="G17" s="2">
        <f t="shared" si="1"/>
        <v>650000</v>
      </c>
    </row>
    <row r="18">
      <c r="A18" s="1" t="s">
        <v>49</v>
      </c>
      <c r="B18" s="8">
        <v>600000.0</v>
      </c>
      <c r="C18" s="1">
        <v>2.0</v>
      </c>
      <c r="D18" s="1">
        <v>14.0</v>
      </c>
      <c r="F18" s="8">
        <v>600000.0</v>
      </c>
      <c r="G18" s="2">
        <f t="shared" si="1"/>
        <v>600000</v>
      </c>
      <c r="I18" s="1" t="s">
        <v>50</v>
      </c>
    </row>
    <row r="19">
      <c r="A19" s="1" t="s">
        <v>51</v>
      </c>
      <c r="B19" s="8">
        <v>300000.0</v>
      </c>
      <c r="C19" s="1">
        <v>1.0</v>
      </c>
      <c r="D19" s="1">
        <v>29.0</v>
      </c>
      <c r="F19" s="8">
        <v>300000.0</v>
      </c>
      <c r="G19" s="2">
        <f t="shared" si="1"/>
        <v>300000</v>
      </c>
      <c r="I19" s="19"/>
      <c r="J19" s="18" t="s">
        <v>52</v>
      </c>
      <c r="K19" s="18" t="s">
        <v>53</v>
      </c>
      <c r="L19" s="18" t="s">
        <v>54</v>
      </c>
      <c r="M19" s="18" t="s">
        <v>55</v>
      </c>
      <c r="N19" s="18" t="s">
        <v>56</v>
      </c>
    </row>
    <row r="20">
      <c r="A20" s="1" t="s">
        <v>57</v>
      </c>
      <c r="B20" s="8">
        <v>1000000.0</v>
      </c>
      <c r="C20" s="1">
        <v>5.0</v>
      </c>
      <c r="D20" s="1">
        <v>80.0</v>
      </c>
      <c r="F20" s="8">
        <v>1000000.0</v>
      </c>
      <c r="G20" s="2">
        <f t="shared" si="1"/>
        <v>1000000</v>
      </c>
      <c r="I20" s="1" t="s">
        <v>58</v>
      </c>
      <c r="J20" s="5">
        <v>1.0</v>
      </c>
      <c r="K20" s="5">
        <v>1.70752E12</v>
      </c>
      <c r="L20" s="5">
        <v>1.70752E12</v>
      </c>
      <c r="M20" s="5">
        <v>2.10499527066557E31</v>
      </c>
      <c r="N20" s="5">
        <v>0.0</v>
      </c>
    </row>
    <row r="21">
      <c r="A21" s="1" t="s">
        <v>59</v>
      </c>
      <c r="B21" s="8">
        <v>1200000.0</v>
      </c>
      <c r="C21" s="1">
        <v>5.0</v>
      </c>
      <c r="D21" s="1">
        <v>54.0</v>
      </c>
      <c r="F21" s="8">
        <v>1200000.0</v>
      </c>
      <c r="G21" s="2">
        <f t="shared" si="1"/>
        <v>1200000</v>
      </c>
      <c r="I21" s="1" t="s">
        <v>60</v>
      </c>
      <c r="J21" s="5">
        <v>18.0</v>
      </c>
      <c r="K21" s="5">
        <v>1.460115394476963E-18</v>
      </c>
      <c r="L21" s="5">
        <v>8.111752191538684E-20</v>
      </c>
    </row>
    <row r="22">
      <c r="F22" s="2"/>
      <c r="G22" s="2"/>
      <c r="I22" s="6" t="s">
        <v>61</v>
      </c>
      <c r="J22" s="7">
        <v>19.0</v>
      </c>
      <c r="K22" s="7">
        <v>1.70752E12</v>
      </c>
      <c r="L22" s="16"/>
      <c r="M22" s="16"/>
      <c r="N22" s="16"/>
    </row>
    <row r="23">
      <c r="F23" s="2"/>
      <c r="G23" s="2"/>
    </row>
    <row r="24">
      <c r="B24" s="13">
        <f>1</f>
        <v>1</v>
      </c>
      <c r="F24" s="2"/>
      <c r="G24" s="2"/>
      <c r="I24" s="19"/>
      <c r="J24" s="18" t="s">
        <v>62</v>
      </c>
      <c r="K24" s="18" t="s">
        <v>45</v>
      </c>
      <c r="L24" s="18" t="s">
        <v>63</v>
      </c>
      <c r="M24" s="18" t="s">
        <v>64</v>
      </c>
      <c r="N24" s="18" t="s">
        <v>65</v>
      </c>
      <c r="O24" s="18" t="s">
        <v>66</v>
      </c>
    </row>
    <row r="25">
      <c r="F25" s="2"/>
      <c r="G25" s="2"/>
      <c r="I25" s="1" t="s">
        <v>67</v>
      </c>
      <c r="J25" s="5">
        <v>-4.656612873077393E-10</v>
      </c>
      <c r="K25" s="5">
        <v>1.458501176510332E-10</v>
      </c>
      <c r="L25" s="5">
        <v>-3.1927385099674654</v>
      </c>
      <c r="M25" s="5">
        <v>0.005042328009455473</v>
      </c>
      <c r="N25" s="5">
        <v>-7.720810103398829E-10</v>
      </c>
      <c r="O25" s="5">
        <v>-1.5924156427559565E-10</v>
      </c>
    </row>
    <row r="26">
      <c r="F26" s="2"/>
      <c r="G26" s="2"/>
      <c r="I26" s="6" t="s">
        <v>68</v>
      </c>
      <c r="J26" s="7">
        <v>0.9999999999999991</v>
      </c>
      <c r="K26" s="7">
        <v>2.1795881485915997E-16</v>
      </c>
      <c r="L26" s="7">
        <v>4.588022744784038E15</v>
      </c>
      <c r="M26" s="7">
        <v>0.0</v>
      </c>
      <c r="N26" s="7">
        <v>0.9999999999999987</v>
      </c>
      <c r="O26" s="7">
        <v>0.9999999999999996</v>
      </c>
    </row>
    <row r="27">
      <c r="F27" s="2"/>
      <c r="G27" s="2"/>
      <c r="I27" s="6"/>
      <c r="J27" s="7"/>
      <c r="K27" s="7"/>
      <c r="L27" s="7"/>
      <c r="M27" s="7"/>
      <c r="N27" s="7"/>
      <c r="O27" s="7"/>
      <c r="P27" s="18" t="s">
        <v>65</v>
      </c>
      <c r="Q27" s="18" t="s">
        <v>66</v>
      </c>
    </row>
    <row r="28">
      <c r="F28" s="2"/>
      <c r="G28" s="2"/>
      <c r="P28" s="5">
        <v>-42203.56717180238</v>
      </c>
      <c r="Q28" s="5">
        <v>66454.01072117045</v>
      </c>
    </row>
    <row r="29">
      <c r="F29" s="2"/>
      <c r="G29" s="2"/>
      <c r="P29" s="18" t="s">
        <v>65</v>
      </c>
      <c r="Q29" s="18" t="s">
        <v>66</v>
      </c>
    </row>
    <row r="30">
      <c r="F30" s="2"/>
      <c r="G30" s="2"/>
      <c r="P30" s="5">
        <v>-7.720810103398829E-10</v>
      </c>
      <c r="Q30" s="5">
        <v>-1.5924156427559565E-10</v>
      </c>
    </row>
    <row r="31">
      <c r="F31" s="2"/>
      <c r="G31" s="2"/>
      <c r="I31" s="1" t="s">
        <v>70</v>
      </c>
      <c r="N31" s="1" t="s">
        <v>71</v>
      </c>
      <c r="P31" s="7">
        <v>0.9999999999999987</v>
      </c>
      <c r="Q31" s="7">
        <v>0.9999999999999996</v>
      </c>
    </row>
    <row r="32">
      <c r="F32" s="2"/>
      <c r="G32" s="2"/>
    </row>
    <row r="33">
      <c r="F33" s="2"/>
      <c r="G33" s="2"/>
      <c r="I33" s="18" t="s">
        <v>72</v>
      </c>
      <c r="J33" s="18" t="s">
        <v>73</v>
      </c>
      <c r="K33" s="18" t="s">
        <v>74</v>
      </c>
      <c r="L33" s="18" t="s">
        <v>75</v>
      </c>
      <c r="N33" s="18" t="s">
        <v>76</v>
      </c>
      <c r="O33" s="18" t="s">
        <v>77</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805.0</v>
      </c>
      <c r="C2" s="1">
        <v>2.0</v>
      </c>
      <c r="D2" s="1">
        <v>100.0</v>
      </c>
      <c r="F2" s="8">
        <v>800000.0</v>
      </c>
      <c r="G2" s="2">
        <f t="shared" ref="G2:G21" si="1">B2*$J$26+C2*$J$27+$J$25</f>
        <v>808832.4683</v>
      </c>
      <c r="I2" s="9">
        <f t="array" ref="I2:L6">LINEST(F2:F21,B2:D21,TRUE,TRUE)</f>
        <v>-559.7597162</v>
      </c>
      <c r="J2" s="10">
        <v>44489.047395095324</v>
      </c>
      <c r="K2" s="11">
        <v>853.8644645555423</v>
      </c>
      <c r="L2" s="13">
        <v>32493.47954165632</v>
      </c>
    </row>
    <row r="3">
      <c r="A3" s="1" t="s">
        <v>26</v>
      </c>
      <c r="B3" s="8">
        <v>910.0</v>
      </c>
      <c r="C3" s="1">
        <v>3.0</v>
      </c>
      <c r="D3" s="1">
        <v>40.0</v>
      </c>
      <c r="F3" s="8">
        <v>900000.0</v>
      </c>
      <c r="G3" s="2">
        <f t="shared" si="1"/>
        <v>942977.2845</v>
      </c>
      <c r="I3" s="12">
        <v>469.2923651664613</v>
      </c>
      <c r="J3" s="13">
        <v>12622.939372707262</v>
      </c>
      <c r="K3" s="14">
        <v>56.43797734235614</v>
      </c>
      <c r="L3" s="13">
        <v>30636.622792107057</v>
      </c>
    </row>
    <row r="4">
      <c r="A4" s="1" t="s">
        <v>27</v>
      </c>
      <c r="B4" s="8">
        <v>280.0</v>
      </c>
      <c r="C4" s="1">
        <v>1.0</v>
      </c>
      <c r="D4" s="1">
        <v>60.0</v>
      </c>
      <c r="F4" s="8">
        <v>300000.0</v>
      </c>
      <c r="G4" s="2">
        <f t="shared" si="1"/>
        <v>316064.577</v>
      </c>
      <c r="I4" s="12">
        <v>0.9766151316195151</v>
      </c>
      <c r="J4" s="13">
        <v>49956.312449632904</v>
      </c>
      <c r="K4" s="14" t="e">
        <v>#N/A</v>
      </c>
      <c r="L4" s="13" t="e">
        <v>#N/A</v>
      </c>
    </row>
    <row r="5">
      <c r="A5" s="1" t="s">
        <v>28</v>
      </c>
      <c r="B5" s="8">
        <v>300.0</v>
      </c>
      <c r="C5" s="1">
        <v>1.0</v>
      </c>
      <c r="D5" s="1">
        <v>30.0</v>
      </c>
      <c r="F5" s="8">
        <v>340000.0</v>
      </c>
      <c r="G5" s="2">
        <f t="shared" si="1"/>
        <v>333141.8663</v>
      </c>
      <c r="I5" s="12">
        <v>222.73437466300922</v>
      </c>
      <c r="J5" s="13">
        <v>16.0</v>
      </c>
      <c r="K5" s="14" t="e">
        <v>#N/A</v>
      </c>
      <c r="L5" s="13" t="e">
        <v>#N/A</v>
      </c>
    </row>
    <row r="6">
      <c r="A6" s="1" t="s">
        <v>29</v>
      </c>
      <c r="B6" s="8">
        <v>550.0</v>
      </c>
      <c r="C6" s="1">
        <v>2.0</v>
      </c>
      <c r="D6" s="1">
        <v>40.0</v>
      </c>
      <c r="F6" s="8">
        <v>600000.0</v>
      </c>
      <c r="G6" s="2">
        <f t="shared" si="1"/>
        <v>591097.0298</v>
      </c>
      <c r="I6" s="15">
        <v>1.667589869542954E12</v>
      </c>
      <c r="J6" s="16">
        <v>3.993013045704556E10</v>
      </c>
      <c r="K6" s="17" t="e">
        <v>#N/A</v>
      </c>
      <c r="L6" s="13" t="e">
        <v>#N/A</v>
      </c>
    </row>
    <row r="7">
      <c r="A7" s="1" t="s">
        <v>30</v>
      </c>
      <c r="B7" s="8">
        <v>450.0</v>
      </c>
      <c r="C7" s="1">
        <v>1.0</v>
      </c>
      <c r="D7" s="1">
        <v>100.0</v>
      </c>
      <c r="F7" s="8">
        <v>400000.0</v>
      </c>
      <c r="G7" s="2">
        <f t="shared" si="1"/>
        <v>461221.536</v>
      </c>
    </row>
    <row r="8">
      <c r="A8" s="1" t="s">
        <v>31</v>
      </c>
      <c r="B8" s="8">
        <v>300.0</v>
      </c>
      <c r="C8" s="1">
        <v>2.0</v>
      </c>
      <c r="D8" s="1">
        <v>30.0</v>
      </c>
      <c r="F8" s="8">
        <v>250000.0</v>
      </c>
      <c r="G8" s="2">
        <f t="shared" si="1"/>
        <v>377630.9137</v>
      </c>
      <c r="I8" s="1" t="s">
        <v>32</v>
      </c>
    </row>
    <row r="9">
      <c r="A9" s="1" t="s">
        <v>33</v>
      </c>
      <c r="B9" s="8">
        <v>700.0</v>
      </c>
      <c r="C9" s="1">
        <v>3.0</v>
      </c>
      <c r="D9" s="1">
        <v>20.0</v>
      </c>
      <c r="F9" s="8">
        <v>800000.0</v>
      </c>
      <c r="G9" s="2">
        <f t="shared" si="1"/>
        <v>763665.7469</v>
      </c>
      <c r="I9" s="1" t="s">
        <v>34</v>
      </c>
    </row>
    <row r="10">
      <c r="A10" s="1" t="s">
        <v>35</v>
      </c>
      <c r="B10" s="8">
        <v>500.0</v>
      </c>
      <c r="C10" s="1">
        <v>2.0</v>
      </c>
      <c r="D10" s="1">
        <v>25.0</v>
      </c>
      <c r="F10" s="8">
        <v>600000.0</v>
      </c>
      <c r="G10" s="2">
        <f t="shared" si="1"/>
        <v>548403.8066</v>
      </c>
    </row>
    <row r="11">
      <c r="A11" s="1" t="s">
        <v>36</v>
      </c>
      <c r="B11" s="8">
        <v>250.0</v>
      </c>
      <c r="C11" s="1">
        <v>2.0</v>
      </c>
      <c r="D11" s="1">
        <v>34.0</v>
      </c>
      <c r="F11" s="8">
        <v>300000.0</v>
      </c>
      <c r="G11" s="2">
        <f t="shared" si="1"/>
        <v>334937.6905</v>
      </c>
      <c r="I11" s="18" t="s">
        <v>37</v>
      </c>
      <c r="J11" s="19"/>
    </row>
    <row r="12">
      <c r="A12" s="1" t="s">
        <v>38</v>
      </c>
      <c r="B12" s="8">
        <v>300.0</v>
      </c>
      <c r="C12" s="1">
        <v>1.0</v>
      </c>
      <c r="D12" s="1">
        <v>64.0</v>
      </c>
      <c r="F12" s="8">
        <v>250000.0</v>
      </c>
      <c r="G12" s="2">
        <f t="shared" si="1"/>
        <v>333141.8663</v>
      </c>
      <c r="I12" s="1" t="s">
        <v>39</v>
      </c>
      <c r="J12" s="5">
        <v>0.9882383981709651</v>
      </c>
    </row>
    <row r="13">
      <c r="A13" s="1" t="s">
        <v>40</v>
      </c>
      <c r="B13" s="8">
        <v>150.0</v>
      </c>
      <c r="C13" s="1">
        <v>1.0</v>
      </c>
      <c r="D13" s="1">
        <v>34.0</v>
      </c>
      <c r="F13" s="8">
        <v>200000.0</v>
      </c>
      <c r="G13" s="2">
        <f t="shared" si="1"/>
        <v>205062.1966</v>
      </c>
      <c r="I13" s="1" t="s">
        <v>41</v>
      </c>
      <c r="J13" s="5">
        <v>0.9766151316195151</v>
      </c>
    </row>
    <row r="14">
      <c r="A14" s="1" t="s">
        <v>42</v>
      </c>
      <c r="B14" s="8">
        <v>760.0</v>
      </c>
      <c r="C14" s="1">
        <v>2.0</v>
      </c>
      <c r="D14" s="1">
        <v>87.0</v>
      </c>
      <c r="F14" s="8">
        <v>700000.0</v>
      </c>
      <c r="G14" s="2">
        <f t="shared" si="1"/>
        <v>770408.5674</v>
      </c>
      <c r="I14" s="1" t="s">
        <v>43</v>
      </c>
      <c r="J14" s="5">
        <v>0.9722304687981742</v>
      </c>
    </row>
    <row r="15">
      <c r="A15" s="1" t="s">
        <v>44</v>
      </c>
      <c r="B15" s="8">
        <v>999.0</v>
      </c>
      <c r="C15" s="1">
        <v>4.0</v>
      </c>
      <c r="D15" s="1">
        <v>44.0</v>
      </c>
      <c r="F15" s="8">
        <v>1000000.0</v>
      </c>
      <c r="G15" s="2">
        <f t="shared" si="1"/>
        <v>1063460.269</v>
      </c>
      <c r="I15" s="1" t="s">
        <v>45</v>
      </c>
      <c r="J15" s="5">
        <v>49956.31244963289</v>
      </c>
    </row>
    <row r="16">
      <c r="A16" s="1" t="s">
        <v>46</v>
      </c>
      <c r="B16" s="8">
        <v>900.0</v>
      </c>
      <c r="C16" s="1">
        <v>1.0</v>
      </c>
      <c r="D16" s="1">
        <v>57.0</v>
      </c>
      <c r="F16" s="8">
        <v>850000.0</v>
      </c>
      <c r="G16" s="2">
        <f t="shared" si="1"/>
        <v>845460.545</v>
      </c>
      <c r="I16" s="6" t="s">
        <v>47</v>
      </c>
      <c r="J16" s="7">
        <v>20.0</v>
      </c>
    </row>
    <row r="17">
      <c r="A17" s="1" t="s">
        <v>48</v>
      </c>
      <c r="B17" s="8">
        <v>800.0</v>
      </c>
      <c r="C17" s="1">
        <v>1.0</v>
      </c>
      <c r="D17" s="1">
        <v>34.0</v>
      </c>
      <c r="F17" s="8">
        <v>650000.0</v>
      </c>
      <c r="G17" s="2">
        <f t="shared" si="1"/>
        <v>760074.0986</v>
      </c>
    </row>
    <row r="18">
      <c r="A18" s="1" t="s">
        <v>49</v>
      </c>
      <c r="B18" s="8">
        <v>556.0</v>
      </c>
      <c r="C18" s="1">
        <v>2.0</v>
      </c>
      <c r="D18" s="1">
        <v>14.0</v>
      </c>
      <c r="F18" s="8">
        <v>600000.0</v>
      </c>
      <c r="G18" s="2">
        <f t="shared" si="1"/>
        <v>596220.2166</v>
      </c>
      <c r="I18" s="1" t="s">
        <v>50</v>
      </c>
    </row>
    <row r="19">
      <c r="A19" s="1" t="s">
        <v>51</v>
      </c>
      <c r="B19" s="8">
        <v>230.0</v>
      </c>
      <c r="C19" s="1">
        <v>1.0</v>
      </c>
      <c r="D19" s="1">
        <v>29.0</v>
      </c>
      <c r="F19" s="8">
        <v>300000.0</v>
      </c>
      <c r="G19" s="2">
        <f t="shared" si="1"/>
        <v>273371.3538</v>
      </c>
      <c r="I19" s="19"/>
      <c r="J19" s="18" t="s">
        <v>52</v>
      </c>
      <c r="K19" s="18" t="s">
        <v>53</v>
      </c>
      <c r="L19" s="18" t="s">
        <v>54</v>
      </c>
      <c r="M19" s="18" t="s">
        <v>55</v>
      </c>
      <c r="N19" s="18" t="s">
        <v>56</v>
      </c>
    </row>
    <row r="20">
      <c r="A20" s="1" t="s">
        <v>57</v>
      </c>
      <c r="B20" s="8">
        <v>929.0</v>
      </c>
      <c r="C20" s="1">
        <v>5.0</v>
      </c>
      <c r="D20" s="1">
        <v>80.0</v>
      </c>
      <c r="F20" s="8">
        <v>1000000.0</v>
      </c>
      <c r="G20" s="2">
        <f t="shared" si="1"/>
        <v>1048178.804</v>
      </c>
      <c r="I20" s="1" t="s">
        <v>58</v>
      </c>
      <c r="J20" s="5">
        <v>3.0</v>
      </c>
      <c r="K20" s="5">
        <v>1.6675898695429546E12</v>
      </c>
      <c r="L20" s="5">
        <v>5.558632898476515E11</v>
      </c>
      <c r="M20" s="5">
        <v>222.73437466300945</v>
      </c>
      <c r="N20" s="5">
        <v>2.9543034685275416E-13</v>
      </c>
    </row>
    <row r="21">
      <c r="A21" s="1" t="s">
        <v>59</v>
      </c>
      <c r="B21" s="8">
        <v>1122.0</v>
      </c>
      <c r="C21" s="1">
        <v>5.0</v>
      </c>
      <c r="D21" s="1">
        <v>54.0</v>
      </c>
      <c r="F21" s="8">
        <v>1200000.0</v>
      </c>
      <c r="G21" s="2">
        <f t="shared" si="1"/>
        <v>1212974.646</v>
      </c>
      <c r="I21" s="1" t="s">
        <v>60</v>
      </c>
      <c r="J21" s="5">
        <v>16.0</v>
      </c>
      <c r="K21" s="5">
        <v>3.993013045704553E10</v>
      </c>
      <c r="L21" s="5">
        <v>2.495633153565346E9</v>
      </c>
    </row>
    <row r="22">
      <c r="F22" s="2"/>
      <c r="G22" s="2"/>
      <c r="I22" s="6" t="s">
        <v>61</v>
      </c>
      <c r="J22" s="7">
        <v>19.0</v>
      </c>
      <c r="K22" s="7">
        <v>1.70752E12</v>
      </c>
      <c r="L22" s="16"/>
      <c r="M22" s="16"/>
      <c r="N22" s="16"/>
    </row>
    <row r="23">
      <c r="F23" s="2"/>
      <c r="G23" s="2"/>
    </row>
    <row r="24">
      <c r="B24" s="13">
        <f>1</f>
        <v>1</v>
      </c>
      <c r="F24" s="2"/>
      <c r="G24" s="2"/>
      <c r="I24" s="19"/>
      <c r="J24" s="18" t="s">
        <v>62</v>
      </c>
      <c r="K24" s="18" t="s">
        <v>45</v>
      </c>
      <c r="L24" s="18" t="s">
        <v>63</v>
      </c>
      <c r="M24" s="18" t="s">
        <v>64</v>
      </c>
      <c r="N24" s="18" t="s">
        <v>65</v>
      </c>
      <c r="O24" s="18" t="s">
        <v>66</v>
      </c>
    </row>
    <row r="25">
      <c r="F25" s="2"/>
      <c r="G25" s="2"/>
      <c r="I25" s="1" t="s">
        <v>67</v>
      </c>
      <c r="J25" s="5">
        <v>32493.479541656794</v>
      </c>
      <c r="K25" s="5">
        <v>30636.62279210705</v>
      </c>
      <c r="L25" s="5">
        <v>1.0606090547952998</v>
      </c>
      <c r="M25" s="5">
        <v>0.3046161567967374</v>
      </c>
      <c r="N25" s="5">
        <v>-32453.259035952884</v>
      </c>
      <c r="O25" s="5">
        <v>97440.21811926647</v>
      </c>
    </row>
    <row r="26">
      <c r="F26" s="2"/>
      <c r="G26" s="2"/>
      <c r="I26" s="1" t="s">
        <v>68</v>
      </c>
      <c r="J26" s="5">
        <v>853.8644645555396</v>
      </c>
      <c r="K26" s="5">
        <v>56.437977342356106</v>
      </c>
      <c r="L26" s="5">
        <v>15.129253470157998</v>
      </c>
      <c r="M26" s="5">
        <v>6.717820780474145E-11</v>
      </c>
      <c r="N26" s="5">
        <v>734.2212981015857</v>
      </c>
      <c r="O26" s="5">
        <v>973.5076310094935</v>
      </c>
    </row>
    <row r="27">
      <c r="F27" s="2"/>
      <c r="G27" s="2"/>
      <c r="I27" s="1" t="s">
        <v>69</v>
      </c>
      <c r="J27" s="5">
        <v>44489.04739509482</v>
      </c>
      <c r="K27" s="5">
        <v>12622.939372707257</v>
      </c>
      <c r="L27" s="5">
        <v>3.5244601975421834</v>
      </c>
      <c r="M27" s="5">
        <v>0.00281432381043522</v>
      </c>
      <c r="N27" s="5">
        <v>17729.611504156954</v>
      </c>
      <c r="O27" s="5">
        <v>71248.48328603269</v>
      </c>
      <c r="P27" s="18" t="s">
        <v>65</v>
      </c>
      <c r="Q27" s="18" t="s">
        <v>66</v>
      </c>
    </row>
    <row r="28">
      <c r="F28" s="2"/>
      <c r="G28" s="2"/>
      <c r="I28" s="6" t="s">
        <v>82</v>
      </c>
      <c r="J28" s="7">
        <v>-559.7597161900849</v>
      </c>
      <c r="K28" s="7">
        <v>469.2923651664611</v>
      </c>
      <c r="L28" s="7">
        <v>-1.1927739672294357</v>
      </c>
      <c r="M28" s="7">
        <v>0.2503468933642842</v>
      </c>
      <c r="N28" s="7">
        <v>-1554.6150814096036</v>
      </c>
      <c r="O28" s="7">
        <v>435.09564902943373</v>
      </c>
      <c r="P28" s="5">
        <v>-42203.56717180238</v>
      </c>
      <c r="Q28" s="5">
        <v>66454.01072117045</v>
      </c>
    </row>
    <row r="29">
      <c r="F29" s="2"/>
      <c r="G29" s="2"/>
      <c r="P29" s="18" t="s">
        <v>65</v>
      </c>
      <c r="Q29" s="18" t="s">
        <v>66</v>
      </c>
    </row>
    <row r="30">
      <c r="F30" s="2"/>
      <c r="G30" s="2"/>
      <c r="P30" s="7">
        <v>-32453.259035952884</v>
      </c>
      <c r="Q30" s="7">
        <v>97440.21811926647</v>
      </c>
    </row>
    <row r="31">
      <c r="F31" s="2"/>
      <c r="G31" s="2"/>
      <c r="I31" s="1" t="s">
        <v>70</v>
      </c>
      <c r="N31" s="1" t="s">
        <v>71</v>
      </c>
      <c r="P31" s="5">
        <v>734.2212981015857</v>
      </c>
      <c r="Q31" s="5">
        <v>973.5076310094935</v>
      </c>
    </row>
    <row r="32">
      <c r="F32" s="2"/>
      <c r="G32" s="2"/>
      <c r="P32" s="5">
        <v>17729.611504156954</v>
      </c>
      <c r="Q32" s="5">
        <v>71248.48328603269</v>
      </c>
    </row>
    <row r="33">
      <c r="F33" s="2"/>
      <c r="G33" s="2"/>
      <c r="I33" s="18" t="s">
        <v>72</v>
      </c>
      <c r="J33" s="18" t="s">
        <v>73</v>
      </c>
      <c r="K33" s="18" t="s">
        <v>74</v>
      </c>
      <c r="L33" s="18" t="s">
        <v>75</v>
      </c>
      <c r="N33" s="18" t="s">
        <v>76</v>
      </c>
      <c r="O33" s="18" t="s">
        <v>77</v>
      </c>
      <c r="P33" s="7">
        <v>-1554.6150814096036</v>
      </c>
      <c r="Q33" s="7">
        <v>435.09564902943373</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1">
        <v>2.0</v>
      </c>
      <c r="D2" s="1">
        <v>100.0</v>
      </c>
      <c r="F2" s="8">
        <v>800000.0</v>
      </c>
      <c r="G2" s="2">
        <f t="shared" ref="G2:G21" si="1">B2*$J$2+C2*$I$2+$K$2</f>
        <v>649221.843</v>
      </c>
      <c r="I2" s="13">
        <f t="array" ref="I2:K6">LINEST(F2:F21,B2:C21,TRUE,TRUE)</f>
        <v>-59890.78498</v>
      </c>
      <c r="J2" s="13">
        <v>206163.82252559732</v>
      </c>
      <c r="K2" s="13">
        <v>150511.94539249124</v>
      </c>
    </row>
    <row r="3">
      <c r="A3" s="1" t="s">
        <v>26</v>
      </c>
      <c r="B3" s="1">
        <v>4.0</v>
      </c>
      <c r="C3" s="1">
        <v>3.0</v>
      </c>
      <c r="D3" s="1">
        <v>40.0</v>
      </c>
      <c r="F3" s="8">
        <v>900000.0</v>
      </c>
      <c r="G3" s="2">
        <f t="shared" si="1"/>
        <v>795494.8805</v>
      </c>
      <c r="I3" s="13">
        <v>52274.34560485544</v>
      </c>
      <c r="J3" s="13">
        <v>40415.3504177737</v>
      </c>
      <c r="K3" s="13">
        <v>54933.430919633196</v>
      </c>
    </row>
    <row r="4">
      <c r="A4" s="1" t="s">
        <v>27</v>
      </c>
      <c r="B4" s="1">
        <v>1.0</v>
      </c>
      <c r="C4" s="1">
        <v>1.0</v>
      </c>
      <c r="D4" s="1">
        <v>60.0</v>
      </c>
      <c r="F4" s="8">
        <v>300000.0</v>
      </c>
      <c r="G4" s="2">
        <f t="shared" si="1"/>
        <v>296784.9829</v>
      </c>
      <c r="I4" s="13">
        <v>0.8501639485291483</v>
      </c>
      <c r="J4" s="13">
        <v>122677.97506132696</v>
      </c>
      <c r="K4" s="13" t="e">
        <v>#N/A</v>
      </c>
    </row>
    <row r="5">
      <c r="A5" s="1" t="s">
        <v>28</v>
      </c>
      <c r="B5" s="1">
        <v>1.0</v>
      </c>
      <c r="C5" s="1">
        <v>1.0</v>
      </c>
      <c r="D5" s="1">
        <v>30.0</v>
      </c>
      <c r="F5" s="8">
        <v>340000.0</v>
      </c>
      <c r="G5" s="2">
        <f t="shared" si="1"/>
        <v>296784.9829</v>
      </c>
      <c r="I5" s="13">
        <v>48.228670547311836</v>
      </c>
      <c r="J5" s="13">
        <v>17.0</v>
      </c>
      <c r="K5" s="13" t="e">
        <v>#N/A</v>
      </c>
    </row>
    <row r="6">
      <c r="A6" s="1" t="s">
        <v>29</v>
      </c>
      <c r="B6" s="1">
        <v>3.0</v>
      </c>
      <c r="C6" s="1">
        <v>2.0</v>
      </c>
      <c r="D6" s="1">
        <v>40.0</v>
      </c>
      <c r="F6" s="8">
        <v>600000.0</v>
      </c>
      <c r="G6" s="2">
        <f t="shared" si="1"/>
        <v>649221.843</v>
      </c>
      <c r="I6" s="13">
        <v>1.4516719453924912E12</v>
      </c>
      <c r="J6" s="13">
        <v>2.5584805460750848E11</v>
      </c>
      <c r="K6" s="13" t="e">
        <v>#N/A</v>
      </c>
    </row>
    <row r="7">
      <c r="A7" s="1" t="s">
        <v>30</v>
      </c>
      <c r="B7" s="1">
        <v>2.0</v>
      </c>
      <c r="C7" s="1">
        <v>1.0</v>
      </c>
      <c r="D7" s="1">
        <v>100.0</v>
      </c>
      <c r="F7" s="8">
        <v>400000.0</v>
      </c>
      <c r="G7" s="2">
        <f t="shared" si="1"/>
        <v>502948.8055</v>
      </c>
    </row>
    <row r="8">
      <c r="A8" s="1" t="s">
        <v>31</v>
      </c>
      <c r="B8" s="1">
        <v>2.0</v>
      </c>
      <c r="C8" s="1">
        <v>2.0</v>
      </c>
      <c r="D8" s="1">
        <v>30.0</v>
      </c>
      <c r="F8" s="8">
        <v>250000.0</v>
      </c>
      <c r="G8" s="2">
        <f t="shared" si="1"/>
        <v>443058.0205</v>
      </c>
      <c r="I8" s="1" t="s">
        <v>34</v>
      </c>
    </row>
    <row r="9">
      <c r="A9" s="1" t="s">
        <v>33</v>
      </c>
      <c r="B9" s="1">
        <v>5.0</v>
      </c>
      <c r="C9" s="1">
        <v>3.0</v>
      </c>
      <c r="D9" s="1">
        <v>20.0</v>
      </c>
      <c r="F9" s="8">
        <v>800000.0</v>
      </c>
      <c r="G9" s="2">
        <f t="shared" si="1"/>
        <v>1001658.703</v>
      </c>
    </row>
    <row r="10">
      <c r="A10" s="1" t="s">
        <v>35</v>
      </c>
      <c r="B10" s="1">
        <v>3.0</v>
      </c>
      <c r="C10" s="1">
        <v>2.0</v>
      </c>
      <c r="D10" s="1">
        <v>25.0</v>
      </c>
      <c r="F10" s="8">
        <v>600000.0</v>
      </c>
      <c r="G10" s="2">
        <f t="shared" si="1"/>
        <v>649221.843</v>
      </c>
      <c r="I10" s="18" t="s">
        <v>37</v>
      </c>
      <c r="J10" s="19"/>
    </row>
    <row r="11">
      <c r="A11" s="1" t="s">
        <v>36</v>
      </c>
      <c r="B11" s="1">
        <v>2.0</v>
      </c>
      <c r="C11" s="1">
        <v>2.0</v>
      </c>
      <c r="D11" s="1">
        <v>34.0</v>
      </c>
      <c r="F11" s="8">
        <v>300000.0</v>
      </c>
      <c r="G11" s="2">
        <f t="shared" si="1"/>
        <v>443058.0205</v>
      </c>
      <c r="I11" s="1" t="s">
        <v>39</v>
      </c>
      <c r="J11" s="5">
        <v>0.922043355015993</v>
      </c>
    </row>
    <row r="12">
      <c r="A12" s="1" t="s">
        <v>38</v>
      </c>
      <c r="B12" s="1">
        <v>1.0</v>
      </c>
      <c r="C12" s="1">
        <v>1.0</v>
      </c>
      <c r="D12" s="1">
        <v>64.0</v>
      </c>
      <c r="F12" s="8">
        <v>250000.0</v>
      </c>
      <c r="G12" s="2">
        <f t="shared" si="1"/>
        <v>296784.9829</v>
      </c>
      <c r="I12" s="1" t="s">
        <v>41</v>
      </c>
      <c r="J12" s="5">
        <v>0.8501639485291484</v>
      </c>
    </row>
    <row r="13">
      <c r="A13" s="1" t="s">
        <v>40</v>
      </c>
      <c r="B13" s="1">
        <v>1.0</v>
      </c>
      <c r="C13" s="1">
        <v>1.0</v>
      </c>
      <c r="D13" s="1">
        <v>34.0</v>
      </c>
      <c r="F13" s="8">
        <v>200000.0</v>
      </c>
      <c r="G13" s="2">
        <f t="shared" si="1"/>
        <v>296784.9829</v>
      </c>
      <c r="I13" s="1" t="s">
        <v>43</v>
      </c>
      <c r="J13" s="5">
        <v>0.8325361777678718</v>
      </c>
    </row>
    <row r="14">
      <c r="A14" s="1" t="s">
        <v>42</v>
      </c>
      <c r="B14" s="1">
        <v>3.0</v>
      </c>
      <c r="C14" s="1">
        <v>2.0</v>
      </c>
      <c r="D14" s="1">
        <v>87.0</v>
      </c>
      <c r="F14" s="8">
        <v>700000.0</v>
      </c>
      <c r="G14" s="2">
        <f t="shared" si="1"/>
        <v>649221.843</v>
      </c>
      <c r="I14" s="1" t="s">
        <v>45</v>
      </c>
      <c r="J14" s="5">
        <v>122677.97506132694</v>
      </c>
    </row>
    <row r="15">
      <c r="A15" s="1" t="s">
        <v>44</v>
      </c>
      <c r="B15" s="1">
        <v>5.0</v>
      </c>
      <c r="C15" s="1">
        <v>4.0</v>
      </c>
      <c r="D15" s="1">
        <v>44.0</v>
      </c>
      <c r="F15" s="8">
        <v>1000000.0</v>
      </c>
      <c r="G15" s="2">
        <f t="shared" si="1"/>
        <v>941767.9181</v>
      </c>
      <c r="I15" s="6" t="s">
        <v>47</v>
      </c>
      <c r="J15" s="7">
        <v>20.0</v>
      </c>
    </row>
    <row r="16">
      <c r="A16" s="1" t="s">
        <v>46</v>
      </c>
      <c r="B16" s="1">
        <v>3.0</v>
      </c>
      <c r="C16" s="1">
        <v>1.0</v>
      </c>
      <c r="D16" s="1">
        <v>57.0</v>
      </c>
      <c r="F16" s="8">
        <v>850000.0</v>
      </c>
      <c r="G16" s="2">
        <f t="shared" si="1"/>
        <v>709112.628</v>
      </c>
    </row>
    <row r="17">
      <c r="A17" s="1" t="s">
        <v>48</v>
      </c>
      <c r="B17" s="1">
        <v>2.0</v>
      </c>
      <c r="C17" s="1">
        <v>1.0</v>
      </c>
      <c r="D17" s="1">
        <v>34.0</v>
      </c>
      <c r="F17" s="8">
        <v>650000.0</v>
      </c>
      <c r="G17" s="2">
        <f t="shared" si="1"/>
        <v>502948.8055</v>
      </c>
      <c r="I17" s="1" t="s">
        <v>50</v>
      </c>
    </row>
    <row r="18">
      <c r="A18" s="1" t="s">
        <v>49</v>
      </c>
      <c r="B18" s="1">
        <v>2.0</v>
      </c>
      <c r="C18" s="1">
        <v>2.0</v>
      </c>
      <c r="D18" s="1">
        <v>14.0</v>
      </c>
      <c r="F18" s="8">
        <v>600000.0</v>
      </c>
      <c r="G18" s="2">
        <f t="shared" si="1"/>
        <v>443058.0205</v>
      </c>
      <c r="I18" s="19"/>
      <c r="J18" s="18" t="s">
        <v>52</v>
      </c>
      <c r="K18" s="18" t="s">
        <v>53</v>
      </c>
      <c r="L18" s="18" t="s">
        <v>54</v>
      </c>
      <c r="M18" s="18" t="s">
        <v>55</v>
      </c>
      <c r="N18" s="18" t="s">
        <v>56</v>
      </c>
    </row>
    <row r="19">
      <c r="A19" s="1" t="s">
        <v>51</v>
      </c>
      <c r="B19" s="1">
        <v>1.0</v>
      </c>
      <c r="C19" s="1">
        <v>1.0</v>
      </c>
      <c r="D19" s="1">
        <v>29.0</v>
      </c>
      <c r="F19" s="8">
        <v>300000.0</v>
      </c>
      <c r="G19" s="2">
        <f t="shared" si="1"/>
        <v>296784.9829</v>
      </c>
      <c r="I19" s="1" t="s">
        <v>58</v>
      </c>
      <c r="J19" s="5">
        <v>2.0</v>
      </c>
      <c r="K19" s="5">
        <v>1.4516719453924917E12</v>
      </c>
      <c r="L19" s="5">
        <v>7.258359726962458E11</v>
      </c>
      <c r="M19" s="5">
        <v>48.228670547311864</v>
      </c>
      <c r="N19" s="5">
        <v>9.834192804536457E-8</v>
      </c>
    </row>
    <row r="20">
      <c r="A20" s="1" t="s">
        <v>57</v>
      </c>
      <c r="B20" s="1">
        <v>5.0</v>
      </c>
      <c r="C20" s="1">
        <v>5.0</v>
      </c>
      <c r="D20" s="1">
        <v>80.0</v>
      </c>
      <c r="F20" s="8">
        <v>1000000.0</v>
      </c>
      <c r="G20" s="2">
        <f t="shared" si="1"/>
        <v>881877.1331</v>
      </c>
      <c r="I20" s="1" t="s">
        <v>60</v>
      </c>
      <c r="J20" s="5">
        <v>17.0</v>
      </c>
      <c r="K20" s="5">
        <v>2.5584805460750842E11</v>
      </c>
      <c r="L20" s="5">
        <v>1.5049885565147554E10</v>
      </c>
    </row>
    <row r="21">
      <c r="A21" s="1" t="s">
        <v>59</v>
      </c>
      <c r="B21" s="1">
        <v>7.0</v>
      </c>
      <c r="C21" s="1">
        <v>5.0</v>
      </c>
      <c r="D21" s="1">
        <v>54.0</v>
      </c>
      <c r="F21" s="8">
        <v>1200000.0</v>
      </c>
      <c r="G21" s="2">
        <f t="shared" si="1"/>
        <v>1294204.778</v>
      </c>
      <c r="I21" s="6" t="s">
        <v>61</v>
      </c>
      <c r="J21" s="7">
        <v>19.0</v>
      </c>
      <c r="K21" s="7">
        <v>1.70752E12</v>
      </c>
      <c r="L21" s="16"/>
      <c r="M21" s="16"/>
      <c r="N21" s="16"/>
    </row>
    <row r="22">
      <c r="F22" s="2"/>
      <c r="G22" s="2"/>
    </row>
    <row r="23">
      <c r="G23" s="2"/>
      <c r="I23" s="19"/>
      <c r="J23" s="18" t="s">
        <v>62</v>
      </c>
      <c r="K23" s="18" t="s">
        <v>45</v>
      </c>
      <c r="L23" s="18" t="s">
        <v>63</v>
      </c>
      <c r="M23" s="18" t="s">
        <v>64</v>
      </c>
      <c r="N23" s="18" t="s">
        <v>65</v>
      </c>
      <c r="O23" s="18" t="s">
        <v>66</v>
      </c>
      <c r="P23" s="18" t="s">
        <v>65</v>
      </c>
      <c r="Q23" s="18" t="s">
        <v>66</v>
      </c>
    </row>
    <row r="24">
      <c r="G24" s="2"/>
      <c r="I24" s="1" t="s">
        <v>67</v>
      </c>
      <c r="J24" s="5">
        <v>150511.94539249188</v>
      </c>
      <c r="K24" s="5">
        <v>54933.430919633196</v>
      </c>
      <c r="L24" s="5">
        <v>2.7398970512635312</v>
      </c>
      <c r="M24" s="5">
        <v>0.013960426392055155</v>
      </c>
      <c r="N24" s="5">
        <v>34612.538149455664</v>
      </c>
      <c r="O24" s="5">
        <v>266411.3526355281</v>
      </c>
      <c r="P24" s="5">
        <v>34612.538149455664</v>
      </c>
      <c r="Q24" s="5">
        <v>266411.3526355281</v>
      </c>
    </row>
    <row r="25">
      <c r="G25" s="2"/>
      <c r="I25" s="1" t="s">
        <v>68</v>
      </c>
      <c r="J25" s="5">
        <v>206163.8225255967</v>
      </c>
      <c r="K25" s="5">
        <v>40415.3504177737</v>
      </c>
      <c r="L25" s="5">
        <v>5.10112668563999</v>
      </c>
      <c r="M25" s="5">
        <v>8.872991582617645E-5</v>
      </c>
      <c r="N25" s="5">
        <v>120894.88740679156</v>
      </c>
      <c r="O25" s="5">
        <v>291432.75764440186</v>
      </c>
      <c r="P25" s="5">
        <v>120894.88740679156</v>
      </c>
      <c r="Q25" s="5">
        <v>291432.75764440186</v>
      </c>
    </row>
    <row r="26">
      <c r="G26" s="2"/>
      <c r="I26" s="6" t="s">
        <v>69</v>
      </c>
      <c r="J26" s="7">
        <v>-59890.784982935525</v>
      </c>
      <c r="K26" s="7">
        <v>52274.34560485544</v>
      </c>
      <c r="L26" s="7">
        <v>-1.1457012859740636</v>
      </c>
      <c r="M26" s="7">
        <v>0.2677915195838315</v>
      </c>
      <c r="N26" s="7">
        <v>-170180.0126571355</v>
      </c>
      <c r="O26" s="7">
        <v>50398.44269126444</v>
      </c>
      <c r="P26" s="7">
        <v>-170180.0126571355</v>
      </c>
      <c r="Q26" s="7">
        <v>50398.44269126444</v>
      </c>
    </row>
    <row r="27">
      <c r="G27" s="2"/>
    </row>
    <row r="28">
      <c r="F28" s="2"/>
      <c r="G28" s="2"/>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20">
        <v>4.0</v>
      </c>
      <c r="D2" s="1">
        <v>100.0</v>
      </c>
      <c r="F2" s="8">
        <v>800000.0</v>
      </c>
      <c r="G2" s="2">
        <f t="shared" ref="G2:G21" si="1">B2*$J$2+C2*$I$2+$K$2</f>
        <v>800000</v>
      </c>
      <c r="I2" s="13">
        <f t="array" ref="I2:K6">LINEST(F2:F21,B2:C21,TRUE,TRUE)</f>
        <v>174019.802</v>
      </c>
      <c r="J2" s="13">
        <v>-10613.861386138477</v>
      </c>
      <c r="K2" s="13">
        <v>135762.37623762368</v>
      </c>
    </row>
    <row r="3">
      <c r="A3" s="1" t="s">
        <v>26</v>
      </c>
      <c r="B3" s="1">
        <v>4.0</v>
      </c>
      <c r="C3" s="1">
        <v>4.0</v>
      </c>
      <c r="D3" s="1">
        <v>40.0</v>
      </c>
      <c r="F3" s="8">
        <v>900000.0</v>
      </c>
      <c r="G3" s="2">
        <f t="shared" si="1"/>
        <v>789386.1386</v>
      </c>
      <c r="I3" s="13">
        <v>123682.54580853268</v>
      </c>
      <c r="J3" s="13">
        <v>125241.99508512656</v>
      </c>
      <c r="K3" s="13">
        <v>53757.07506918509</v>
      </c>
    </row>
    <row r="4">
      <c r="A4" s="1" t="s">
        <v>27</v>
      </c>
      <c r="B4" s="1">
        <v>1.0</v>
      </c>
      <c r="C4" s="1">
        <v>1.0</v>
      </c>
      <c r="D4" s="1">
        <v>60.0</v>
      </c>
      <c r="F4" s="8">
        <v>300000.0</v>
      </c>
      <c r="G4" s="2">
        <f t="shared" si="1"/>
        <v>299168.3168</v>
      </c>
      <c r="I4" s="13">
        <v>0.8554294944112102</v>
      </c>
      <c r="J4" s="13">
        <v>120503.11924275465</v>
      </c>
      <c r="K4" s="13" t="e">
        <v>#N/A</v>
      </c>
    </row>
    <row r="5">
      <c r="A5" s="1" t="s">
        <v>28</v>
      </c>
      <c r="B5" s="1">
        <v>1.0</v>
      </c>
      <c r="C5" s="1">
        <v>1.0</v>
      </c>
      <c r="D5" s="1">
        <v>30.0</v>
      </c>
      <c r="F5" s="8">
        <v>340000.0</v>
      </c>
      <c r="G5" s="2">
        <f t="shared" si="1"/>
        <v>299168.3168</v>
      </c>
      <c r="I5" s="13">
        <v>50.294841765145655</v>
      </c>
      <c r="J5" s="13">
        <v>17.0</v>
      </c>
      <c r="K5" s="13" t="e">
        <v>#N/A</v>
      </c>
    </row>
    <row r="6">
      <c r="A6" s="1" t="s">
        <v>29</v>
      </c>
      <c r="B6" s="1">
        <v>3.0</v>
      </c>
      <c r="C6" s="1">
        <v>3.0</v>
      </c>
      <c r="D6" s="1">
        <v>40.0</v>
      </c>
      <c r="F6" s="8">
        <v>600000.0</v>
      </c>
      <c r="G6" s="2">
        <f t="shared" si="1"/>
        <v>625980.198</v>
      </c>
      <c r="I6" s="13">
        <v>1.4606629702970295E12</v>
      </c>
      <c r="J6" s="13">
        <v>2.4685702970297028E11</v>
      </c>
      <c r="K6" s="13" t="e">
        <v>#N/A</v>
      </c>
    </row>
    <row r="7">
      <c r="A7" s="1" t="s">
        <v>30</v>
      </c>
      <c r="B7" s="1">
        <v>2.0</v>
      </c>
      <c r="C7" s="1">
        <v>2.0</v>
      </c>
      <c r="D7" s="1">
        <v>100.0</v>
      </c>
      <c r="F7" s="8">
        <v>400000.0</v>
      </c>
      <c r="G7" s="2">
        <f t="shared" si="1"/>
        <v>462574.2574</v>
      </c>
    </row>
    <row r="8">
      <c r="A8" s="1" t="s">
        <v>31</v>
      </c>
      <c r="B8" s="1">
        <v>2.0</v>
      </c>
      <c r="C8" s="1">
        <v>2.0</v>
      </c>
      <c r="D8" s="1">
        <v>30.0</v>
      </c>
      <c r="F8" s="8">
        <v>250000.0</v>
      </c>
      <c r="G8" s="2">
        <f t="shared" si="1"/>
        <v>462574.2574</v>
      </c>
      <c r="I8" s="1" t="s">
        <v>34</v>
      </c>
    </row>
    <row r="9">
      <c r="A9" s="1" t="s">
        <v>33</v>
      </c>
      <c r="B9" s="1">
        <v>5.0</v>
      </c>
      <c r="C9" s="1">
        <v>5.0</v>
      </c>
      <c r="D9" s="1">
        <v>20.0</v>
      </c>
      <c r="F9" s="8">
        <v>800000.0</v>
      </c>
      <c r="G9" s="2">
        <f t="shared" si="1"/>
        <v>952792.0792</v>
      </c>
    </row>
    <row r="10">
      <c r="A10" s="1" t="s">
        <v>35</v>
      </c>
      <c r="B10" s="1">
        <v>3.0</v>
      </c>
      <c r="C10" s="1">
        <v>3.0</v>
      </c>
      <c r="D10" s="1">
        <v>25.0</v>
      </c>
      <c r="F10" s="8">
        <v>600000.0</v>
      </c>
      <c r="G10" s="2">
        <f t="shared" si="1"/>
        <v>625980.198</v>
      </c>
      <c r="I10" s="18" t="s">
        <v>37</v>
      </c>
      <c r="J10" s="19"/>
    </row>
    <row r="11">
      <c r="A11" s="1" t="s">
        <v>36</v>
      </c>
      <c r="B11" s="1">
        <v>2.0</v>
      </c>
      <c r="C11" s="1">
        <v>2.0</v>
      </c>
      <c r="D11" s="1">
        <v>34.0</v>
      </c>
      <c r="F11" s="8">
        <v>300000.0</v>
      </c>
      <c r="G11" s="2">
        <f t="shared" si="1"/>
        <v>462574.2574</v>
      </c>
      <c r="I11" s="1" t="s">
        <v>39</v>
      </c>
      <c r="J11" s="5">
        <v>0.9248943152659174</v>
      </c>
    </row>
    <row r="12">
      <c r="A12" s="1" t="s">
        <v>38</v>
      </c>
      <c r="B12" s="1">
        <v>1.0</v>
      </c>
      <c r="C12" s="1">
        <v>1.0</v>
      </c>
      <c r="D12" s="1">
        <v>64.0</v>
      </c>
      <c r="F12" s="8">
        <v>250000.0</v>
      </c>
      <c r="G12" s="2">
        <f t="shared" si="1"/>
        <v>299168.3168</v>
      </c>
      <c r="I12" s="1" t="s">
        <v>41</v>
      </c>
      <c r="J12" s="5">
        <v>0.8554294944112102</v>
      </c>
    </row>
    <row r="13">
      <c r="A13" s="1" t="s">
        <v>40</v>
      </c>
      <c r="B13" s="1">
        <v>1.0</v>
      </c>
      <c r="C13" s="1">
        <v>1.0</v>
      </c>
      <c r="D13" s="1">
        <v>34.0</v>
      </c>
      <c r="F13" s="8">
        <v>200000.0</v>
      </c>
      <c r="G13" s="2">
        <f t="shared" si="1"/>
        <v>299168.3168</v>
      </c>
      <c r="I13" s="1" t="s">
        <v>43</v>
      </c>
      <c r="J13" s="5">
        <v>0.8384211996360584</v>
      </c>
    </row>
    <row r="14">
      <c r="A14" s="1" t="s">
        <v>42</v>
      </c>
      <c r="B14" s="1">
        <v>3.0</v>
      </c>
      <c r="C14" s="1">
        <v>3.0</v>
      </c>
      <c r="D14" s="1">
        <v>87.0</v>
      </c>
      <c r="F14" s="8">
        <v>700000.0</v>
      </c>
      <c r="G14" s="2">
        <f t="shared" si="1"/>
        <v>625980.198</v>
      </c>
      <c r="I14" s="1" t="s">
        <v>45</v>
      </c>
      <c r="J14" s="5">
        <v>120503.11924275465</v>
      </c>
    </row>
    <row r="15">
      <c r="A15" s="1" t="s">
        <v>44</v>
      </c>
      <c r="B15" s="1">
        <v>5.0</v>
      </c>
      <c r="C15" s="1">
        <v>5.0</v>
      </c>
      <c r="D15" s="1">
        <v>44.0</v>
      </c>
      <c r="F15" s="8">
        <v>1000000.0</v>
      </c>
      <c r="G15" s="2">
        <f t="shared" si="1"/>
        <v>952792.0792</v>
      </c>
      <c r="I15" s="6" t="s">
        <v>47</v>
      </c>
      <c r="J15" s="7">
        <v>20.0</v>
      </c>
    </row>
    <row r="16">
      <c r="A16" s="1" t="s">
        <v>46</v>
      </c>
      <c r="B16" s="1">
        <v>3.0</v>
      </c>
      <c r="C16" s="1">
        <v>3.0</v>
      </c>
      <c r="D16" s="1">
        <v>57.0</v>
      </c>
      <c r="F16" s="8">
        <v>850000.0</v>
      </c>
      <c r="G16" s="2">
        <f t="shared" si="1"/>
        <v>625980.198</v>
      </c>
    </row>
    <row r="17">
      <c r="A17" s="1" t="s">
        <v>48</v>
      </c>
      <c r="B17" s="1">
        <v>2.0</v>
      </c>
      <c r="C17" s="1">
        <v>2.0</v>
      </c>
      <c r="D17" s="1">
        <v>34.0</v>
      </c>
      <c r="F17" s="8">
        <v>650000.0</v>
      </c>
      <c r="G17" s="2">
        <f t="shared" si="1"/>
        <v>462574.2574</v>
      </c>
      <c r="I17" s="1" t="s">
        <v>50</v>
      </c>
    </row>
    <row r="18">
      <c r="A18" s="1" t="s">
        <v>49</v>
      </c>
      <c r="B18" s="1">
        <v>2.0</v>
      </c>
      <c r="C18" s="1">
        <v>2.0</v>
      </c>
      <c r="D18" s="1">
        <v>14.0</v>
      </c>
      <c r="F18" s="8">
        <v>600000.0</v>
      </c>
      <c r="G18" s="2">
        <f t="shared" si="1"/>
        <v>462574.2574</v>
      </c>
      <c r="I18" s="19"/>
      <c r="J18" s="18" t="s">
        <v>52</v>
      </c>
      <c r="K18" s="18" t="s">
        <v>53</v>
      </c>
      <c r="L18" s="18" t="s">
        <v>54</v>
      </c>
      <c r="M18" s="18" t="s">
        <v>55</v>
      </c>
      <c r="N18" s="18" t="s">
        <v>56</v>
      </c>
    </row>
    <row r="19">
      <c r="A19" s="1" t="s">
        <v>51</v>
      </c>
      <c r="B19" s="1">
        <v>1.0</v>
      </c>
      <c r="C19" s="1">
        <v>1.0</v>
      </c>
      <c r="D19" s="1">
        <v>29.0</v>
      </c>
      <c r="F19" s="8">
        <v>300000.0</v>
      </c>
      <c r="G19" s="2">
        <f t="shared" si="1"/>
        <v>299168.3168</v>
      </c>
      <c r="I19" s="1" t="s">
        <v>58</v>
      </c>
      <c r="J19" s="5">
        <v>2.0</v>
      </c>
      <c r="K19" s="5">
        <v>1.4606629702970298E12</v>
      </c>
      <c r="L19" s="5">
        <v>7.303314851485149E11</v>
      </c>
      <c r="M19" s="5">
        <v>50.294841765145655</v>
      </c>
      <c r="N19" s="5">
        <v>7.255668776906532E-8</v>
      </c>
    </row>
    <row r="20">
      <c r="A20" s="1" t="s">
        <v>57</v>
      </c>
      <c r="B20" s="1">
        <v>5.0</v>
      </c>
      <c r="C20" s="1">
        <v>5.0</v>
      </c>
      <c r="D20" s="1">
        <v>80.0</v>
      </c>
      <c r="F20" s="8">
        <v>1000000.0</v>
      </c>
      <c r="G20" s="2">
        <f t="shared" si="1"/>
        <v>952792.0792</v>
      </c>
      <c r="I20" s="1" t="s">
        <v>60</v>
      </c>
      <c r="J20" s="5">
        <v>17.0</v>
      </c>
      <c r="K20" s="5">
        <v>2.468570297029703E11</v>
      </c>
      <c r="L20" s="5">
        <v>1.4521001747233547E10</v>
      </c>
    </row>
    <row r="21">
      <c r="A21" s="1" t="s">
        <v>59</v>
      </c>
      <c r="B21" s="1">
        <v>7.0</v>
      </c>
      <c r="C21" s="1">
        <v>7.0</v>
      </c>
      <c r="D21" s="1">
        <v>54.0</v>
      </c>
      <c r="F21" s="8">
        <v>1200000.0</v>
      </c>
      <c r="G21" s="2">
        <f t="shared" si="1"/>
        <v>1279603.96</v>
      </c>
      <c r="I21" s="6" t="s">
        <v>61</v>
      </c>
      <c r="J21" s="7">
        <v>19.0</v>
      </c>
      <c r="K21" s="7">
        <v>1.70752E12</v>
      </c>
      <c r="L21" s="16"/>
      <c r="M21" s="16"/>
      <c r="N21" s="16"/>
    </row>
    <row r="22">
      <c r="F22" s="2"/>
      <c r="G22" s="2"/>
    </row>
    <row r="23">
      <c r="I23" s="19"/>
      <c r="J23" s="18" t="s">
        <v>62</v>
      </c>
      <c r="K23" s="18" t="s">
        <v>45</v>
      </c>
      <c r="L23" s="18" t="s">
        <v>63</v>
      </c>
      <c r="M23" s="18" t="s">
        <v>64</v>
      </c>
      <c r="N23" s="18" t="s">
        <v>65</v>
      </c>
      <c r="O23" s="18" t="s">
        <v>66</v>
      </c>
      <c r="P23" s="18" t="s">
        <v>65</v>
      </c>
      <c r="Q23" s="18" t="s">
        <v>66</v>
      </c>
    </row>
    <row r="24">
      <c r="I24" s="1" t="s">
        <v>67</v>
      </c>
      <c r="J24" s="5">
        <v>135762.37623762363</v>
      </c>
      <c r="K24" s="5">
        <v>53757.07506918511</v>
      </c>
      <c r="L24" s="5">
        <v>2.5254792241374378</v>
      </c>
      <c r="M24" s="5">
        <v>0.021780202179785876</v>
      </c>
      <c r="N24" s="5">
        <v>22344.862870345372</v>
      </c>
      <c r="O24" s="5">
        <v>249179.8896049019</v>
      </c>
      <c r="P24" s="5">
        <v>22344.862870345372</v>
      </c>
      <c r="Q24" s="5">
        <v>249179.8896049019</v>
      </c>
    </row>
    <row r="25">
      <c r="I25" s="1" t="s">
        <v>68</v>
      </c>
      <c r="J25" s="5">
        <v>-10613.861386142671</v>
      </c>
      <c r="K25" s="5">
        <v>125241.9950851262</v>
      </c>
      <c r="L25" s="5">
        <v>-0.0847468245689355</v>
      </c>
      <c r="M25" s="5">
        <v>0.9334527076515546</v>
      </c>
      <c r="N25" s="5">
        <v>-274851.3712103025</v>
      </c>
      <c r="O25" s="5">
        <v>253623.64843801718</v>
      </c>
      <c r="P25" s="5">
        <v>-274851.3712103025</v>
      </c>
      <c r="Q25" s="5">
        <v>253623.64843801718</v>
      </c>
    </row>
    <row r="26">
      <c r="I26" s="6" t="s">
        <v>69</v>
      </c>
      <c r="J26" s="7">
        <v>174019.80198019743</v>
      </c>
      <c r="K26" s="7">
        <v>123682.54580853232</v>
      </c>
      <c r="L26" s="7">
        <v>1.4069875489916748</v>
      </c>
      <c r="M26" s="7">
        <v>0.17745057121621102</v>
      </c>
      <c r="N26" s="7">
        <v>-86927.55749731409</v>
      </c>
      <c r="O26" s="7">
        <v>434967.1614577089</v>
      </c>
      <c r="P26" s="7">
        <v>-86927.55749731409</v>
      </c>
      <c r="Q26" s="7">
        <v>434967.1614577089</v>
      </c>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20">
        <v>4.0</v>
      </c>
      <c r="D2" s="1">
        <v>100.0</v>
      </c>
      <c r="F2" s="8">
        <v>800000.0</v>
      </c>
      <c r="G2" s="2">
        <f t="shared" ref="G2:G21" si="1">B2*$J$2+C2*$I$2+$K$2</f>
        <v>800000</v>
      </c>
      <c r="I2" s="13">
        <f t="array" ref="I2:K6">LINEST(F2:F21,B2:C21,TRUE,TRUE)</f>
        <v>174019.802</v>
      </c>
      <c r="J2" s="13">
        <v>-10613.861386138477</v>
      </c>
      <c r="K2" s="13">
        <v>135762.37623762368</v>
      </c>
    </row>
    <row r="3">
      <c r="A3" s="1" t="s">
        <v>26</v>
      </c>
      <c r="B3" s="1">
        <v>4.0</v>
      </c>
      <c r="C3" s="1">
        <v>4.0</v>
      </c>
      <c r="D3" s="1">
        <v>40.0</v>
      </c>
      <c r="F3" s="8">
        <v>900000.0</v>
      </c>
      <c r="G3" s="2">
        <f t="shared" si="1"/>
        <v>789386.1386</v>
      </c>
      <c r="I3" s="13">
        <v>123682.54580853268</v>
      </c>
      <c r="J3" s="13">
        <v>125241.99508512656</v>
      </c>
      <c r="K3" s="13">
        <v>53757.07506918509</v>
      </c>
    </row>
    <row r="4">
      <c r="A4" s="1" t="s">
        <v>27</v>
      </c>
      <c r="B4" s="1">
        <v>1.0</v>
      </c>
      <c r="C4" s="1">
        <v>1.0</v>
      </c>
      <c r="D4" s="1">
        <v>60.0</v>
      </c>
      <c r="F4" s="8">
        <v>300000.0</v>
      </c>
      <c r="G4" s="2">
        <f t="shared" si="1"/>
        <v>299168.3168</v>
      </c>
      <c r="I4" s="13">
        <v>0.8554294944112102</v>
      </c>
      <c r="J4" s="13">
        <v>120503.11924275465</v>
      </c>
      <c r="K4" s="13" t="e">
        <v>#N/A</v>
      </c>
    </row>
    <row r="5">
      <c r="A5" s="1" t="s">
        <v>28</v>
      </c>
      <c r="B5" s="1">
        <v>1.0</v>
      </c>
      <c r="C5" s="1">
        <v>1.0</v>
      </c>
      <c r="D5" s="1">
        <v>30.0</v>
      </c>
      <c r="F5" s="8">
        <v>340000.0</v>
      </c>
      <c r="G5" s="2">
        <f t="shared" si="1"/>
        <v>299168.3168</v>
      </c>
      <c r="I5" s="13">
        <v>50.294841765145655</v>
      </c>
      <c r="J5" s="13">
        <v>17.0</v>
      </c>
      <c r="K5" s="13" t="e">
        <v>#N/A</v>
      </c>
    </row>
    <row r="6">
      <c r="A6" s="1" t="s">
        <v>29</v>
      </c>
      <c r="B6" s="1">
        <v>3.0</v>
      </c>
      <c r="C6" s="1">
        <v>3.0</v>
      </c>
      <c r="D6" s="1">
        <v>40.0</v>
      </c>
      <c r="F6" s="8">
        <v>600000.0</v>
      </c>
      <c r="G6" s="2">
        <f t="shared" si="1"/>
        <v>625980.198</v>
      </c>
      <c r="I6" s="13">
        <v>1.4606629702970295E12</v>
      </c>
      <c r="J6" s="13">
        <v>2.4685702970297028E11</v>
      </c>
      <c r="K6" s="13" t="e">
        <v>#N/A</v>
      </c>
    </row>
    <row r="7">
      <c r="A7" s="1" t="s">
        <v>30</v>
      </c>
      <c r="B7" s="1">
        <v>2.0</v>
      </c>
      <c r="C7" s="1">
        <v>2.0</v>
      </c>
      <c r="D7" s="1">
        <v>100.0</v>
      </c>
      <c r="F7" s="8">
        <v>400000.0</v>
      </c>
      <c r="G7" s="2">
        <f t="shared" si="1"/>
        <v>462574.2574</v>
      </c>
    </row>
    <row r="8">
      <c r="A8" s="1" t="s">
        <v>31</v>
      </c>
      <c r="B8" s="1">
        <v>2.0</v>
      </c>
      <c r="C8" s="1">
        <v>2.0</v>
      </c>
      <c r="D8" s="1">
        <v>30.0</v>
      </c>
      <c r="F8" s="8">
        <v>250000.0</v>
      </c>
      <c r="G8" s="2">
        <f t="shared" si="1"/>
        <v>462574.2574</v>
      </c>
      <c r="I8" s="1" t="s">
        <v>34</v>
      </c>
    </row>
    <row r="9">
      <c r="A9" s="1" t="s">
        <v>33</v>
      </c>
      <c r="B9" s="1">
        <v>5.0</v>
      </c>
      <c r="C9" s="1">
        <v>5.0</v>
      </c>
      <c r="D9" s="1">
        <v>20.0</v>
      </c>
      <c r="F9" s="8">
        <v>800000.0</v>
      </c>
      <c r="G9" s="2">
        <f t="shared" si="1"/>
        <v>952792.0792</v>
      </c>
    </row>
    <row r="10">
      <c r="A10" s="1" t="s">
        <v>35</v>
      </c>
      <c r="B10" s="1">
        <v>3.0</v>
      </c>
      <c r="C10" s="1">
        <v>3.0</v>
      </c>
      <c r="D10" s="1">
        <v>25.0</v>
      </c>
      <c r="F10" s="8">
        <v>600000.0</v>
      </c>
      <c r="G10" s="2">
        <f t="shared" si="1"/>
        <v>625980.198</v>
      </c>
      <c r="I10" s="18" t="s">
        <v>37</v>
      </c>
      <c r="J10" s="19"/>
    </row>
    <row r="11">
      <c r="A11" s="1" t="s">
        <v>36</v>
      </c>
      <c r="B11" s="1">
        <v>2.0</v>
      </c>
      <c r="C11" s="1">
        <v>2.0</v>
      </c>
      <c r="D11" s="1">
        <v>34.0</v>
      </c>
      <c r="F11" s="8">
        <v>300000.0</v>
      </c>
      <c r="G11" s="2">
        <f t="shared" si="1"/>
        <v>462574.2574</v>
      </c>
      <c r="I11" s="1" t="s">
        <v>39</v>
      </c>
      <c r="J11" s="5">
        <v>0.9157480906336661</v>
      </c>
    </row>
    <row r="12">
      <c r="A12" s="1" t="s">
        <v>38</v>
      </c>
      <c r="B12" s="1">
        <v>1.0</v>
      </c>
      <c r="C12" s="1">
        <v>1.0</v>
      </c>
      <c r="D12" s="1">
        <v>64.0</v>
      </c>
      <c r="F12" s="8">
        <v>250000.0</v>
      </c>
      <c r="G12" s="2">
        <f t="shared" si="1"/>
        <v>299168.3168</v>
      </c>
      <c r="I12" s="1" t="s">
        <v>41</v>
      </c>
      <c r="J12" s="5">
        <v>0.8385945654992053</v>
      </c>
    </row>
    <row r="13">
      <c r="A13" s="1" t="s">
        <v>40</v>
      </c>
      <c r="B13" s="1">
        <v>1.0</v>
      </c>
      <c r="C13" s="1">
        <v>1.0</v>
      </c>
      <c r="D13" s="1">
        <v>34.0</v>
      </c>
      <c r="F13" s="8">
        <v>200000.0</v>
      </c>
      <c r="G13" s="2">
        <f t="shared" si="1"/>
        <v>299168.3168</v>
      </c>
      <c r="I13" s="1" t="s">
        <v>43</v>
      </c>
      <c r="J13" s="5">
        <v>0.8296275969158278</v>
      </c>
    </row>
    <row r="14">
      <c r="A14" s="1" t="s">
        <v>42</v>
      </c>
      <c r="B14" s="1">
        <v>3.0</v>
      </c>
      <c r="C14" s="1">
        <v>3.0</v>
      </c>
      <c r="D14" s="1">
        <v>87.0</v>
      </c>
      <c r="F14" s="8">
        <v>700000.0</v>
      </c>
      <c r="G14" s="2">
        <f t="shared" si="1"/>
        <v>625980.198</v>
      </c>
      <c r="I14" s="1" t="s">
        <v>45</v>
      </c>
      <c r="J14" s="5">
        <v>123738.74977341868</v>
      </c>
    </row>
    <row r="15">
      <c r="A15" s="1" t="s">
        <v>44</v>
      </c>
      <c r="B15" s="1">
        <v>5.0</v>
      </c>
      <c r="C15" s="1">
        <v>5.0</v>
      </c>
      <c r="D15" s="1">
        <v>44.0</v>
      </c>
      <c r="F15" s="8">
        <v>1000000.0</v>
      </c>
      <c r="G15" s="2">
        <f t="shared" si="1"/>
        <v>952792.0792</v>
      </c>
      <c r="I15" s="6" t="s">
        <v>47</v>
      </c>
      <c r="J15" s="7">
        <v>20.0</v>
      </c>
    </row>
    <row r="16">
      <c r="A16" s="1" t="s">
        <v>46</v>
      </c>
      <c r="B16" s="1">
        <v>3.0</v>
      </c>
      <c r="C16" s="1">
        <v>3.0</v>
      </c>
      <c r="D16" s="1">
        <v>57.0</v>
      </c>
      <c r="F16" s="8">
        <v>850000.0</v>
      </c>
      <c r="G16" s="2">
        <f t="shared" si="1"/>
        <v>625980.198</v>
      </c>
    </row>
    <row r="17">
      <c r="A17" s="1" t="s">
        <v>48</v>
      </c>
      <c r="B17" s="1">
        <v>2.0</v>
      </c>
      <c r="C17" s="1">
        <v>2.0</v>
      </c>
      <c r="D17" s="1">
        <v>34.0</v>
      </c>
      <c r="F17" s="8">
        <v>650000.0</v>
      </c>
      <c r="G17" s="2">
        <f t="shared" si="1"/>
        <v>462574.2574</v>
      </c>
      <c r="I17" s="1" t="s">
        <v>50</v>
      </c>
    </row>
    <row r="18">
      <c r="A18" s="1" t="s">
        <v>49</v>
      </c>
      <c r="B18" s="1">
        <v>2.0</v>
      </c>
      <c r="C18" s="1">
        <v>2.0</v>
      </c>
      <c r="D18" s="1">
        <v>14.0</v>
      </c>
      <c r="F18" s="8">
        <v>600000.0</v>
      </c>
      <c r="G18" s="2">
        <f t="shared" si="1"/>
        <v>462574.2574</v>
      </c>
      <c r="I18" s="19"/>
      <c r="J18" s="18" t="s">
        <v>52</v>
      </c>
      <c r="K18" s="18" t="s">
        <v>53</v>
      </c>
      <c r="L18" s="18" t="s">
        <v>54</v>
      </c>
      <c r="M18" s="18" t="s">
        <v>55</v>
      </c>
      <c r="N18" s="18" t="s">
        <v>56</v>
      </c>
    </row>
    <row r="19">
      <c r="A19" s="1" t="s">
        <v>51</v>
      </c>
      <c r="B19" s="1">
        <v>1.0</v>
      </c>
      <c r="C19" s="1">
        <v>1.0</v>
      </c>
      <c r="D19" s="1">
        <v>29.0</v>
      </c>
      <c r="F19" s="8">
        <v>300000.0</v>
      </c>
      <c r="G19" s="2">
        <f t="shared" si="1"/>
        <v>299168.3168</v>
      </c>
      <c r="I19" s="1" t="s">
        <v>58</v>
      </c>
      <c r="J19" s="5">
        <v>1.0</v>
      </c>
      <c r="K19" s="5">
        <v>1.4319169924812031E12</v>
      </c>
      <c r="L19" s="5">
        <v>1.4319169924812031E12</v>
      </c>
      <c r="M19" s="5">
        <v>93.5204085641328</v>
      </c>
      <c r="N19" s="5">
        <v>1.491657819485681E-8</v>
      </c>
    </row>
    <row r="20">
      <c r="A20" s="1" t="s">
        <v>57</v>
      </c>
      <c r="B20" s="1">
        <v>5.0</v>
      </c>
      <c r="C20" s="1">
        <v>5.0</v>
      </c>
      <c r="D20" s="1">
        <v>80.0</v>
      </c>
      <c r="F20" s="8">
        <v>1000000.0</v>
      </c>
      <c r="G20" s="2">
        <f t="shared" si="1"/>
        <v>952792.0792</v>
      </c>
      <c r="I20" s="1" t="s">
        <v>60</v>
      </c>
      <c r="J20" s="5">
        <v>18.0</v>
      </c>
      <c r="K20" s="5">
        <v>2.75603007518797E11</v>
      </c>
      <c r="L20" s="5">
        <v>1.5311278195488722E10</v>
      </c>
    </row>
    <row r="21">
      <c r="A21" s="1" t="s">
        <v>59</v>
      </c>
      <c r="B21" s="1">
        <v>7.0</v>
      </c>
      <c r="C21" s="1">
        <v>7.0</v>
      </c>
      <c r="D21" s="1">
        <v>54.0</v>
      </c>
      <c r="F21" s="8">
        <v>1200000.0</v>
      </c>
      <c r="G21" s="2">
        <f t="shared" si="1"/>
        <v>1279603.96</v>
      </c>
      <c r="I21" s="6" t="s">
        <v>61</v>
      </c>
      <c r="J21" s="7">
        <v>19.0</v>
      </c>
      <c r="K21" s="7">
        <v>1.70752E12</v>
      </c>
      <c r="L21" s="16"/>
      <c r="M21" s="16"/>
      <c r="N21" s="16"/>
    </row>
    <row r="22">
      <c r="F22" s="2"/>
      <c r="G22" s="2"/>
    </row>
    <row r="23">
      <c r="G23" s="2"/>
      <c r="I23" s="19"/>
      <c r="J23" s="18" t="s">
        <v>62</v>
      </c>
      <c r="K23" s="18" t="s">
        <v>45</v>
      </c>
      <c r="L23" s="18" t="s">
        <v>63</v>
      </c>
      <c r="M23" s="18" t="s">
        <v>64</v>
      </c>
      <c r="N23" s="18" t="s">
        <v>65</v>
      </c>
      <c r="O23" s="18" t="s">
        <v>66</v>
      </c>
      <c r="P23" s="18" t="s">
        <v>65</v>
      </c>
      <c r="Q23" s="18" t="s">
        <v>66</v>
      </c>
    </row>
    <row r="24">
      <c r="G24" s="2"/>
      <c r="I24" s="1" t="s">
        <v>67</v>
      </c>
      <c r="J24" s="5">
        <v>142631.57894736854</v>
      </c>
      <c r="K24" s="5">
        <v>54972.38217269828</v>
      </c>
      <c r="L24" s="5">
        <v>2.5946042960133116</v>
      </c>
      <c r="M24" s="5">
        <v>0.018305794221315237</v>
      </c>
      <c r="N24" s="5">
        <v>27138.891035532433</v>
      </c>
      <c r="O24" s="5">
        <v>258124.26685920465</v>
      </c>
      <c r="P24" s="5">
        <v>27138.891035532433</v>
      </c>
      <c r="Q24" s="5">
        <v>258124.26685920465</v>
      </c>
    </row>
    <row r="25">
      <c r="G25" s="2"/>
      <c r="I25" s="6" t="s">
        <v>68</v>
      </c>
      <c r="J25" s="7">
        <v>164060.1503759399</v>
      </c>
      <c r="K25" s="7">
        <v>16964.845449287448</v>
      </c>
      <c r="L25" s="7">
        <v>9.670595047055421</v>
      </c>
      <c r="M25" s="7">
        <v>1.4916578229379452E-8</v>
      </c>
      <c r="N25" s="7">
        <v>128418.3330940945</v>
      </c>
      <c r="O25" s="7">
        <v>199701.9676577853</v>
      </c>
      <c r="P25" s="7">
        <v>128418.3330940945</v>
      </c>
      <c r="Q25" s="7">
        <v>199701.9676577853</v>
      </c>
    </row>
    <row r="26">
      <c r="G26" s="2"/>
      <c r="I26" s="6"/>
      <c r="J26" s="7"/>
      <c r="K26" s="7"/>
      <c r="L26" s="7"/>
      <c r="M26" s="7"/>
      <c r="N26" s="7"/>
      <c r="O26" s="7"/>
      <c r="P26" s="7"/>
      <c r="Q26" s="7"/>
    </row>
    <row r="27">
      <c r="G27" s="2"/>
    </row>
    <row r="28">
      <c r="F28" s="2"/>
      <c r="G28" s="2"/>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