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Mac\iCloud\Andrew Moss\Articles\In Progress\2025-07-18-building-an-excel-football-league-table-where-are-we-now\"/>
    </mc:Choice>
  </mc:AlternateContent>
  <xr:revisionPtr revIDLastSave="0" documentId="13_ncr:1_{9821819D-AD19-440F-9E99-89818C00A8A2}" xr6:coauthVersionLast="47" xr6:coauthVersionMax="47" xr10:uidLastSave="{00000000-0000-0000-0000-000000000000}"/>
  <bookViews>
    <workbookView xWindow="5820" yWindow="4012" windowWidth="35220" windowHeight="18473" tabRatio="456" activeTab="1" xr2:uid="{70613D83-DF48-4072-9042-9203699C4B28}"/>
  </bookViews>
  <sheets>
    <sheet name="Data" sheetId="1" r:id="rId1"/>
    <sheet name="Example A" sheetId="10" r:id="rId2"/>
    <sheet name="Example B" sheetId="14" r:id="rId3"/>
  </sheets>
  <definedNames>
    <definedName name="AllTables">_xlfn.LET(_xlpm.gap, _xlfn.MAKEARRAY(ROWS(OverallTable), 3, _xlfn.LAMBDA(_xlpm.r,_xlpm.c, "")), _xlfn.HSTACK(OverallTable, _xlpm.gap, HomeTable, _xlpm.gap, AwayTable))</definedName>
    <definedName name="AwayTable">_xlfn.LET(_xlpm.teams, _xlfn._xlws.SORT(_xlfn.UNIQUE(tblMatches[team_away])), _xlpm.teamList, tblMatches[team_away], _xlpm.playedList, tblMatches[played], _xlpm.goalsFor, tblMatches[away_goal], _xlpm.goalsAgainst, tblMatches[home_goal], _xlpm.pld, _xlfn.MAP(_xlpm.teams, _xlfn.LAMBDA(_xlpm.team, SUM((_xlpm.teamList = _xlpm.team) * _xlpm.playedList))), _xlpm.wins, _xlfn.MAP(_xlpm.teams, _xlfn.LAMBDA(_xlpm.team, SUM((_xlpm.teamList = _xlpm.team) * _xlpm.playedList * (_xlpm.goalsFor &gt; _xlpm.goalsAgainst)))), _xlpm.draws, _xlfn.MAP(_xlpm.teams, _xlfn.LAMBDA(_xlpm.team, SUM((_xlpm.teamList = _xlpm.team) * _xlpm.playedList * (_xlpm.goalsFor = _xlpm.goalsAgainst)))), _xlpm.gf, _xlfn.MAP(_xlpm.teams, _xlfn.LAMBDA(_xlpm.team, SUM((_xlpm.teamList = _xlpm.team) * _xlpm.playedList * _xlpm.goalsFor))), _xlpm.ga, _xlfn.MAP(_xlpm.teams, _xlfn.LAMBDA(_xlpm.team, SUM((_xlpm.teamList = _xlpm.team) * _xlpm.playedList * _xlpm.goalsAgainst))), _xlpm.gd, _xlpm.gf - _xlpm.ga, _xlpm.losses, _xlpm.pld - _xlpm.wins - _xlpm.draws, _xlpm.pts, _xlpm.wins * 3 + _xlpm.draws, _xlpm.crestURLs, _xlfn.MAP(_xlpm.teams, _xlfn.LAMBDA(_xlpm.team, IF(_xlpm.team = "", "", _xlfn.XLOOKUP(_xlpm.team, tblTeams[team], tblTeams[crest], "")))), _xlpm.rawTable, _xlfn.HSTACK(_xlpm.teams, _xlpm.crestURLs, _xlpm.pld, _xlpm.wins, _xlpm.draws, _xlpm.losses, _xlpm.gf, _xlpm.ga, _xlpm.gd, _xlpm.pts), _xlpm.sortedTable, _xlfn._xlws.SORT(_xlpm.rawTable, {10,9,7}, {-1,-1,-1}), _xlpm.pos, _xlfn.SEQUENCE(ROWS(_xlpm.sortedTable)), _xlpm.body, _xlfn.HSTACK(_xlpm.pos, _xlfn.CHOOSECOLS(_xlpm.sortedTable, 2), _xlfn.CHOOSECOLS(_xlpm.sortedTable, 1), _xlfn.CHOOSECOLS(_xlpm.sortedTable, 3, 4, 5, 6, 7, 8, 9, 10)), _xlpm.headers, {"POS","","TEAM","P","W","D","L","GF","GA","GD","PTS"}, _xlfn.VSTACK(_xlpm.headers, _xlpm.body))</definedName>
    <definedName name="Example_A.AwayTable" localSheetId="2">_xlfn.LET(_xlpm.teams, _xlfn._xlws.SORT(_xlfn.UNIQUE(tblMatches[team_away])), _xlpm.teamList, tblMatches[team_away], _xlpm.playedList, tblMatches[played], _xlpm.goalsFor, tblMatches[away_goal], _xlpm.goalsAgainst, tblMatches[home_goal], _xlpm.pld, _xlfn.MAP(_xlpm.teams, _xlfn.LAMBDA(_xlpm.team, SUM((_xlpm.teamList = _xlpm.team) * _xlpm.playedList))), _xlpm.wins, _xlfn.MAP(_xlpm.teams, _xlfn.LAMBDA(_xlpm.team, SUM((_xlpm.teamList = _xlpm.team) * _xlpm.playedList * (_xlpm.goalsFor &gt; _xlpm.goalsAgainst)))), _xlpm.draws, _xlfn.MAP(_xlpm.teams, _xlfn.LAMBDA(_xlpm.team, SUM((_xlpm.teamList = _xlpm.team) * _xlpm.playedList * (_xlpm.goalsFor = _xlpm.goalsAgainst)))), _xlpm.gf, _xlfn.MAP(_xlpm.teams, _xlfn.LAMBDA(_xlpm.team, SUM((_xlpm.teamList = _xlpm.team) * _xlpm.playedList * _xlpm.goalsFor))), _xlpm.ga, _xlfn.MAP(_xlpm.teams, _xlfn.LAMBDA(_xlpm.team, SUM((_xlpm.teamList = _xlpm.team) * _xlpm.playedList * _xlpm.goalsAgainst))), _xlpm.gd, _xlpm.gf - _xlpm.ga, _xlpm.losses, _xlpm.pld - _xlpm.wins - _xlpm.draws, _xlpm.pts, _xlpm.wins * 3 + _xlpm.draws, _xlpm.crestURLs, _xlfn.MAP(_xlpm.teams, _xlfn.LAMBDA(_xlpm.team, IF(_xlpm.team = "", "", _xlfn.XLOOKUP(_xlpm.team, tblTeams[team], tblTeams[crest], "")))), _xlpm.rawTable, _xlfn.HSTACK(_xlpm.teams, _xlpm.crestURLs, _xlpm.pld, _xlpm.wins, _xlpm.draws, _xlpm.losses, _xlpm.gf, _xlpm.ga, _xlpm.gd, _xlpm.pts), _xlpm.sortedTable, _xlfn._xlws.SORT(_xlpm.rawTable, {10,9,7}, {-1,-1,-1}), _xlpm.pos, _xlfn.SEQUENCE(ROWS(_xlpm.sortedTable)), _xlpm.body, _xlfn.HSTACK(_xlpm.pos, _xlfn.CHOOSECOLS(_xlpm.sortedTable, 2), _xlfn.CHOOSECOLS(_xlpm.sortedTable, 1), _xlfn.CHOOSECOLS(_xlpm.sortedTable, 3, 4, 5, 6, 7, 8, 9, 10)), _xlpm.headers, {"POS","","TEAM","P","W","D","L","GF","GA","GD","PTS"}, _xlfn.VSTACK(_xlpm.headers, _xlpm.body))</definedName>
    <definedName name="Example_A.HomeTable" localSheetId="2">_xlfn.LET(_xlpm.teams, _xlfn._xlws.SORT(_xlfn.UNIQUE(tblMatches[team_home])), _xlpm.teamList, tblMatches[team_home], _xlpm.playedList, tblMatches[played], _xlpm.goalsFor, tblMatches[home_goal], _xlpm.goalsAgainst, tblMatches[away_goal], _xlpm.pld, _xlfn.MAP(_xlpm.teams, _xlfn.LAMBDA(_xlpm.team, SUM((_xlpm.teamList = _xlpm.team) * _xlpm.playedList))), _xlpm.wins, _xlfn.MAP(_xlpm.teams, _xlfn.LAMBDA(_xlpm.team, SUM((_xlpm.teamList = _xlpm.team) * _xlpm.playedList * (_xlpm.goalsFor &gt; _xlpm.goalsAgainst)))), _xlpm.draws, _xlfn.MAP(_xlpm.teams, _xlfn.LAMBDA(_xlpm.team, SUM((_xlpm.teamList = _xlpm.team) * _xlpm.playedList * (_xlpm.goalsFor = _xlpm.goalsAgainst)))), _xlpm.gf, _xlfn.MAP(_xlpm.teams, _xlfn.LAMBDA(_xlpm.team, SUM((_xlpm.teamList = _xlpm.team) * _xlpm.playedList * _xlpm.goalsFor))), _xlpm.ga, _xlfn.MAP(_xlpm.teams, _xlfn.LAMBDA(_xlpm.team, SUM((_xlpm.teamList = _xlpm.team) * _xlpm.playedList * _xlpm.goalsAgainst))), _xlpm.gd, _xlpm.gf - _xlpm.ga, _xlpm.losses, _xlpm.pld - _xlpm.wins - _xlpm.draws, _xlpm.pts, _xlpm.wins * 3 + _xlpm.draws, _xlpm.crestURLs, _xlfn.MAP(_xlpm.teams, _xlfn.LAMBDA(_xlpm.team, IF(_xlpm.team = "", "", _xlfn.XLOOKUP(_xlpm.team, tblTeams[team], tblTeams[crest], "")))), _xlpm.rawTable, _xlfn.HSTACK(_xlpm.teams, _xlpm.crestURLs, _xlpm.pld, _xlpm.wins, _xlpm.draws, _xlpm.losses, _xlpm.gf, _xlpm.ga, _xlpm.gd, _xlpm.pts), _xlpm.sortedTable, _xlfn._xlws.SORT(_xlpm.rawTable, {10,9,7}, {-1,-1,-1}), _xlpm.pos, _xlfn.SEQUENCE(ROWS(_xlpm.sortedTable)), _xlpm.body, _xlfn.HSTACK(_xlpm.pos, _xlfn.CHOOSECOLS(_xlpm.sortedTable, 2), _xlfn.CHOOSECOLS(_xlpm.sortedTable, 1), _xlfn.CHOOSECOLS(_xlpm.sortedTable, 3, 4, 5, 6, 7, 8, 9, 10)), _xlpm.headers, {"POS","","TEAM","P","W","D","L","GF","GA","GD","PTS"}, _xlfn.VSTACK(_xlpm.headers, _xlpm.body))</definedName>
    <definedName name="Example_A.OverallTable" localSheetId="2">_xlfn.LET(_xlpm.teams, _xlfn._xlws.SORT(_xlfn.UNIQUE(_xlfn.VSTACK(tblMatches[team_home], tblMatches[team_away]))), _xlpm.teamList, _xlfn.VSTACK(tblMatches[team_home], tblMatches[team_away]), _xlpm.playedList, _xlfn.VSTACK(tblMatches[played], tblMatches[played]), _xlpm.goalsFor, _xlfn.VSTACK(tblMatches[home_goal], tblMatches[away_goal]), _xlpm.goalsAgainst, _xlfn.VSTACK(tblMatches[away_goal], tblMatches[home_goal]), _xlpm.pld, _xlfn.MAP(_xlpm.teams, _xlfn.LAMBDA(_xlpm.team, SUM((_xlpm.teamList = _xlpm.team) * _xlpm.playedList))), _xlpm.wins, _xlfn.MAP(_xlpm.teams, _xlfn.LAMBDA(_xlpm.team, SUM((_xlpm.teamList = _xlpm.team) * _xlpm.playedList * (_xlpm.goalsFor &gt; _xlpm.goalsAgainst)))), _xlpm.draws, _xlfn.MAP(_xlpm.teams, _xlfn.LAMBDA(_xlpm.team, SUM((_xlpm.teamList = _xlpm.team) * _xlpm.playedList * (_xlpm.goalsFor = _xlpm.goalsAgainst)))), _xlpm.gf, _xlfn.MAP(_xlpm.teams, _xlfn.LAMBDA(_xlpm.team, SUM((_xlpm.teamList = _xlpm.team) * _xlpm.playedList * _xlpm.goalsFor))), _xlpm.ga, _xlfn.MAP(_xlpm.teams, _xlfn.LAMBDA(_xlpm.team, SUM((_xlpm.teamList = _xlpm.team) * _xlpm.playedList * _xlpm.goalsAgainst))), _xlpm.gd, _xlpm.gf - _xlpm.ga, _xlpm.losses, _xlpm.pld - _xlpm.wins - _xlpm.draws, _xlpm.pts, _xlpm.wins * 3 + _xlpm.draws, _xlpm.crestURLs, _xlfn.MAP(_xlpm.teams, _xlfn.LAMBDA(_xlpm.team, IF(_xlpm.team = "", "", _xlfn.XLOOKUP(_xlpm.team, tblTeams[team], tblTeams[crest], "")))), _xlpm.rawTable, _xlfn.HSTACK(_xlpm.teams, _xlpm.crestURLs, _xlpm.pld, _xlpm.wins, _xlpm.draws, _xlpm.losses, _xlpm.gf, _xlpm.ga, _xlpm.gd, _xlpm.pts), _xlpm.sortOrder, {10,9,7}, _xlpm.sortDir, {-1,-1,-1}, _xlpm.sortedTable, _xlfn._xlws.SORT(_xlpm.rawTable, _xlpm.sortOrder, _xlpm.sortDir), _xlpm.pos, _xlfn.SEQUENCE(ROWS(_xlpm.sortedTable)), _xlpm.body, _xlfn.HSTACK(_xlpm.pos, _xlfn.CHOOSECOLS(_xlpm.sortedTable, 2), _xlfn.CHOOSECOLS(_xlpm.sortedTable, 1), _xlfn.CHOOSECOLS(_xlpm.sortedTable, 3, 4, 5, 6, 7, 8, 9, 10)), _xlpm.headers, {"POS","","TEAM","P","W","D","L","GF","GA","GD","PTS"}, _xlfn.VSTACK(_xlpm.headers, _xlpm.body))</definedName>
    <definedName name="Example_Alternatives.OverallTable2" localSheetId="2">_xlfn.LET(_xlpm.teams, _xlfn._xlws.SORT(_xlfn.UNIQUE(_xlfn.VSTACK(tblMatches[team_home], tblMatches[team_away]))), _xlpm.teamList, _xlfn.VSTACK(tblMatches[team_home], tblMatches[team_away]), _xlpm.playedList, _xlfn.VSTACK(tblMatches[played], tblMatches[played]), _xlpm.goalsFor, _xlfn.VSTACK(tblMatches[home_goal], tblMatches[away_goal]), _xlpm.goalsAgainst, _xlfn.VSTACK(tblMatches[away_goal], tblMatches[home_goal]), _xlpm.pld, _xlfn.MAP(_xlpm.teams, _xlfn.LAMBDA(_xlpm.team, SUM((_xlpm.teamList = _xlpm.team) * _xlpm.playedList))), _xlpm.wins, _xlfn.MAP(_xlpm.teams, _xlfn.LAMBDA(_xlpm.team, SUM((_xlpm.teamList = _xlpm.team) * _xlpm.playedList * (_xlpm.goalsFor &gt; _xlpm.goalsAgainst)))), _xlpm.draws, _xlfn.MAP(_xlpm.teams, _xlfn.LAMBDA(_xlpm.team, SUM((_xlpm.teamList = _xlpm.team) * _xlpm.playedList * (_xlpm.goalsFor = _xlpm.goalsAgainst)))), _xlpm.gf, _xlfn.MAP(_xlpm.teams, _xlfn.LAMBDA(_xlpm.team, SUM((_xlpm.teamList = _xlpm.team) * _xlpm.playedList * _xlpm.goalsFor))), _xlpm.ga, _xlfn.MAP(_xlpm.teams, _xlfn.LAMBDA(_xlpm.team, SUM((_xlpm.teamList = _xlpm.team) * _xlpm.playedList * _xlpm.goalsAgainst))), _xlpm.gd, _xlpm.gf - _xlpm.ga, _xlpm.losses, _xlpm.pld - _xlpm.wins - _xlpm.draws, _xlpm.pts, _xlpm.wins * 3 + _xlpm.draws, _xlpm.crestURLs, _xlfn.MAP(_xlpm.teams, _xlfn.LAMBDA(_xlpm.team, IF(_xlpm.team = "", "", _xlfn.XLOOKUP(_xlpm.team, tblTeams[team], tblTeams[crest], "")))), _xlpm.rawTable, _xlfn.HSTACK(_xlpm.teams, _xlpm.crestURLs, _xlpm.pld, _xlpm.wins, _xlpm.draws, _xlpm.losses, _xlpm.gf, _xlpm.ga, _xlpm.gd, _xlpm.pts), _xlpm.sortOrder, {10,9,7}, _xlpm.sortDir, {-1,-1,-1}, _xlpm.sortedTable, _xlfn._xlws.SORT(_xlpm.rawTable, _xlpm.sortOrder, _xlpm.sortDir), _xlpm.pos, _xlfn.SEQUENCE(ROWS(_xlpm.sortedTable)), _xlpm.body, _xlfn.HSTACK(_xlpm.pos, _xlfn.CHOOSECOLS(_xlpm.sortedTable, 2), _xlfn.CHOOSECOLS(_xlpm.sortedTable, 1), _xlfn.CHOOSECOLS(_xlpm.sortedTable, 3, 4, 5, 6, 7, 8, 9, 10)), _xlpm.headers, {"POS","","TEAM","P","W","D","L","GF","GA","GD","PTS"}, _xlfn.VSTACK(_xlfn.HSTACK("Overall Table", _xlfn.MAKEARRAY(1, 10, _xlfn.LAMBDA(_xlpm.r,_xlpm.c, ""))), _xlfn.HSTACK(_xlfn.MAKEARRAY(1, 11, _xlfn.LAMBDA(_xlpm.r,_xlpm.c, ""))), _xlpm.headers, _xlpm.body))</definedName>
    <definedName name="Example_B.AllTables">_xlfn.LET(_xlpm.gap, _xlfn.MAKEARRAY(ROWS(OverallTable), 1, _xlfn.LAMBDA(_xlpm.r,_xlpm.c, "")), _xlpm.CombinedTable, _xlfn.HSTACK(OverallTable, _xlpm.gap, HomeTable, _xlpm.gap, AwayTable), _xlpm.CombinedTable)</definedName>
    <definedName name="HomeTable">_xlfn.LET(_xlpm.teams, _xlfn._xlws.SORT(_xlfn.UNIQUE(tblMatches[team_home])), _xlpm.teamList, tblMatches[team_home], _xlpm.playedList, tblMatches[played], _xlpm.goalsFor, tblMatches[home_goal], _xlpm.goalsAgainst, tblMatches[away_goal], _xlpm.pld, _xlfn.MAP(_xlpm.teams, _xlfn.LAMBDA(_xlpm.team, SUM((_xlpm.teamList = _xlpm.team) * _xlpm.playedList))), _xlpm.wins, _xlfn.MAP(_xlpm.teams, _xlfn.LAMBDA(_xlpm.team, SUM((_xlpm.teamList = _xlpm.team) * _xlpm.playedList * (_xlpm.goalsFor &gt; _xlpm.goalsAgainst)))), _xlpm.draws, _xlfn.MAP(_xlpm.teams, _xlfn.LAMBDA(_xlpm.team, SUM((_xlpm.teamList = _xlpm.team) * _xlpm.playedList * (_xlpm.goalsFor = _xlpm.goalsAgainst)))), _xlpm.gf, _xlfn.MAP(_xlpm.teams, _xlfn.LAMBDA(_xlpm.team, SUM((_xlpm.teamList = _xlpm.team) * _xlpm.playedList * _xlpm.goalsFor))), _xlpm.ga, _xlfn.MAP(_xlpm.teams, _xlfn.LAMBDA(_xlpm.team, SUM((_xlpm.teamList = _xlpm.team) * _xlpm.playedList * _xlpm.goalsAgainst))), _xlpm.gd, _xlpm.gf - _xlpm.ga, _xlpm.losses, _xlpm.pld - _xlpm.wins - _xlpm.draws, _xlpm.pts, _xlpm.wins * 3 + _xlpm.draws, _xlpm.crestURLs, _xlfn.MAP(_xlpm.teams, _xlfn.LAMBDA(_xlpm.team, IF(_xlpm.team = "", "", _xlfn.XLOOKUP(_xlpm.team, tblTeams[team], tblTeams[crest], "")))), _xlpm.rawTable, _xlfn.HSTACK(_xlpm.teams, _xlpm.crestURLs, _xlpm.pld, _xlpm.wins, _xlpm.draws, _xlpm.losses, _xlpm.gf, _xlpm.ga, _xlpm.gd, _xlpm.pts), _xlpm.sortedTable, _xlfn._xlws.SORT(_xlpm.rawTable, {10,9,7}, {-1,-1,-1}), _xlpm.pos, _xlfn.SEQUENCE(ROWS(_xlpm.sortedTable)), _xlpm.body, _xlfn.HSTACK(_xlpm.pos, _xlfn.CHOOSECOLS(_xlpm.sortedTable, 2), _xlfn.CHOOSECOLS(_xlpm.sortedTable, 1), _xlfn.CHOOSECOLS(_xlpm.sortedTable, 3, 4, 5, 6, 7, 8, 9, 10)), _xlpm.headers, {"POS","","TEAM","P","W","D","L","GF","GA","GD","PTS"}, _xlfn.VSTACK(_xlpm.headers, _xlpm.body))</definedName>
    <definedName name="OverallTable">_xlfn.LET(_xlpm.teams, _xlfn._xlws.SORT(_xlfn.UNIQUE(_xlfn.VSTACK(tblMatches[team_home], tblMatches[team_away]))), _xlpm.teamList, _xlfn.VSTACK(tblMatches[team_home], tblMatches[team_away]), _xlpm.playedList, _xlfn.VSTACK(tblMatches[played], tblMatches[played]), _xlpm.goalsFor, _xlfn.VSTACK(tblMatches[home_goal], tblMatches[away_goal]), _xlpm.goalsAgainst, _xlfn.VSTACK(tblMatches[away_goal], tblMatches[home_goal]), _xlpm.pld, _xlfn.MAP(_xlpm.teams, _xlfn.LAMBDA(_xlpm.team, SUM((_xlpm.teamList = _xlpm.team) * _xlpm.playedList))), _xlpm.wins, _xlfn.MAP(_xlpm.teams, _xlfn.LAMBDA(_xlpm.team, SUM((_xlpm.teamList = _xlpm.team) * _xlpm.playedList * (_xlpm.goalsFor &gt; _xlpm.goalsAgainst)))), _xlpm.draws, _xlfn.MAP(_xlpm.teams, _xlfn.LAMBDA(_xlpm.team, SUM((_xlpm.teamList = _xlpm.team) * _xlpm.playedList * (_xlpm.goalsFor = _xlpm.goalsAgainst)))), _xlpm.gf, _xlfn.MAP(_xlpm.teams, _xlfn.LAMBDA(_xlpm.team, SUM((_xlpm.teamList = _xlpm.team) * _xlpm.playedList * _xlpm.goalsFor))), _xlpm.ga, _xlfn.MAP(_xlpm.teams, _xlfn.LAMBDA(_xlpm.team, SUM((_xlpm.teamList = _xlpm.team) * _xlpm.playedList * _xlpm.goalsAgainst))), _xlpm.gd, _xlpm.gf - _xlpm.ga, _xlpm.losses, _xlpm.pld - _xlpm.wins - _xlpm.draws, _xlpm.pts, _xlpm.wins * 3 + _xlpm.draws, _xlpm.crestURLs, _xlfn.MAP(_xlpm.teams, _xlfn.LAMBDA(_xlpm.team, IF(_xlpm.team = "", "", _xlfn.XLOOKUP(_xlpm.team, tblTeams[team], tblTeams[crest], "")))), _xlpm.rawTable, _xlfn.HSTACK(_xlpm.teams, _xlpm.crestURLs, _xlpm.pld, _xlpm.wins, _xlpm.draws, _xlpm.losses, _xlpm.gf, _xlpm.ga, _xlpm.gd, _xlpm.pts), _xlpm.sortOrder, {10,9,7}, _xlpm.sortDir, {-1,-1,-1}, _xlpm.sortedTable, _xlfn._xlws.SORT(_xlpm.rawTable, _xlpm.sortOrder, _xlpm.sortDir), _xlpm.pos, _xlfn.SEQUENCE(ROWS(_xlpm.sortedTable)), _xlpm.body, _xlfn.HSTACK(_xlpm.pos, _xlfn.CHOOSECOLS(_xlpm.sortedTable, 2), _xlfn.CHOOSECOLS(_xlpm.sortedTable, 1), _xlfn.CHOOSECOLS(_xlpm.sortedTable, 3, 4, 5, 6, 7, 8, 9, 10)), _xlpm.headers, {"POS","","TEAM","P","W","D","L","GF","GA","GD","PTS"}, _xlfn.VSTACK(_xlpm.headers, _xlpm.body))</definedName>
    <definedName name="Settings_DrawPoints">#REF!</definedName>
    <definedName name="Settings_LossPoints">#REF!</definedName>
    <definedName name="Settings_TableSeason">#REF!</definedName>
    <definedName name="Settings_WinPoin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C4" i="14" l="1" a="1"/>
  <c r="C4" i="14" s="1"/>
  <c r="AE4" i="10" a="1"/>
  <c r="AE4" i="10" s="1"/>
  <c r="Q4" i="10" a="1"/>
  <c r="Q4" i="10" s="1"/>
  <c r="C4" i="10" a="1"/>
  <c r="C4" i="1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</futureMetadata>
  <cellMetadata count="1">
    <bk>
      <rc t="1" v="0"/>
    </bk>
  </cellMetadata>
  <valueMetadata count="4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</valueMetadata>
</metadata>
</file>

<file path=xl/sharedStrings.xml><?xml version="1.0" encoding="utf-8"?>
<sst xmlns="http://schemas.openxmlformats.org/spreadsheetml/2006/main" count="1175" uniqueCount="33">
  <si>
    <t>Liverpool</t>
  </si>
  <si>
    <t>West Ham United</t>
  </si>
  <si>
    <t>Manchester City</t>
  </si>
  <si>
    <t>Bournemouth</t>
  </si>
  <si>
    <t>Southampton</t>
  </si>
  <si>
    <t>Crystal Palace</t>
  </si>
  <si>
    <t>Everton</t>
  </si>
  <si>
    <t>Leicester City</t>
  </si>
  <si>
    <t>Wolverhampton Wanderers</t>
  </si>
  <si>
    <t>Tottenham Hotspur</t>
  </si>
  <si>
    <t>Aston Villa</t>
  </si>
  <si>
    <t>Newcastle United</t>
  </si>
  <si>
    <t>Arsenal</t>
  </si>
  <si>
    <t>Manchester United</t>
  </si>
  <si>
    <t>Chelsea</t>
  </si>
  <si>
    <t>team_home</t>
  </si>
  <si>
    <t>team_away</t>
  </si>
  <si>
    <t>home_goal</t>
  </si>
  <si>
    <t>away_goal</t>
  </si>
  <si>
    <t>played</t>
  </si>
  <si>
    <t>season</t>
  </si>
  <si>
    <t>date_time</t>
  </si>
  <si>
    <t>Fulham</t>
  </si>
  <si>
    <t>2024/25</t>
  </si>
  <si>
    <t>Ipswich Town</t>
  </si>
  <si>
    <t>Brighton and Hove Albion</t>
  </si>
  <si>
    <t>Nottingham Forest</t>
  </si>
  <si>
    <t>Brentford</t>
  </si>
  <si>
    <t>Overall</t>
  </si>
  <si>
    <t>Home</t>
  </si>
  <si>
    <t>Away</t>
  </si>
  <si>
    <t>team</t>
  </si>
  <si>
    <t>crest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</si>
</sst>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;\-0;0"/>
  </numFmts>
  <fonts count="13" x14ac:knownFonts="1"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5"/>
      <color theme="9"/>
      <name val="Aptos Narrow"/>
      <family val="2"/>
      <scheme val="minor"/>
    </font>
    <font>
      <b/>
      <sz val="15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thick">
        <color theme="9" tint="0.39994506668294322"/>
      </bottom>
      <diagonal/>
    </border>
    <border>
      <left/>
      <right/>
      <top style="thin">
        <color rgb="FF92D050"/>
      </top>
      <bottom style="double">
        <color rgb="FF92D050"/>
      </bottom>
      <diagonal/>
    </border>
    <border>
      <left/>
      <right/>
      <top/>
      <bottom style="thick">
        <color rgb="FFFFC000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double">
        <color theme="1"/>
      </bottom>
      <diagonal/>
    </border>
    <border>
      <left/>
      <right/>
      <top/>
      <bottom style="double">
        <color rgb="FFFFC000"/>
      </bottom>
      <diagonal/>
    </border>
    <border>
      <left/>
      <right/>
      <top/>
      <bottom style="double">
        <color rgb="FF0070C0"/>
      </bottom>
      <diagonal/>
    </border>
    <border>
      <left/>
      <right/>
      <top/>
      <bottom style="double">
        <color rgb="FF92D050"/>
      </bottom>
      <diagonal/>
    </border>
    <border>
      <left/>
      <right/>
      <top/>
      <bottom style="thick">
        <color rgb="FF7030A0"/>
      </bottom>
      <diagonal/>
    </border>
  </borders>
  <cellStyleXfs count="15">
    <xf numFmtId="0" fontId="0" fillId="0" borderId="0"/>
    <xf numFmtId="0" fontId="4" fillId="0" borderId="0"/>
    <xf numFmtId="0" fontId="8" fillId="0" borderId="4">
      <alignment horizontal="center"/>
    </xf>
    <xf numFmtId="0" fontId="6" fillId="0" borderId="11" applyFill="0" applyProtection="0">
      <alignment horizontal="center" vertical="center" wrapText="1"/>
    </xf>
    <xf numFmtId="0" fontId="6" fillId="0" borderId="0"/>
    <xf numFmtId="0" fontId="4" fillId="0" borderId="0"/>
    <xf numFmtId="0" fontId="6" fillId="0" borderId="9">
      <alignment horizontal="center" vertical="center" wrapText="1"/>
    </xf>
    <xf numFmtId="0" fontId="2" fillId="0" borderId="6" applyFill="0" applyAlignment="0" applyProtection="0"/>
    <xf numFmtId="0" fontId="6" fillId="0" borderId="0"/>
    <xf numFmtId="0" fontId="4" fillId="0" borderId="0"/>
    <xf numFmtId="0" fontId="6" fillId="0" borderId="5" applyFill="0" applyProtection="0">
      <alignment horizontal="center" vertical="center" wrapText="1"/>
    </xf>
    <xf numFmtId="0" fontId="9" fillId="0" borderId="7">
      <alignment horizontal="center"/>
    </xf>
    <xf numFmtId="0" fontId="6" fillId="0" borderId="8" applyFill="0" applyProtection="0">
      <alignment horizontal="center" vertical="center" wrapText="1"/>
    </xf>
    <xf numFmtId="0" fontId="6" fillId="0" borderId="10">
      <alignment horizontal="center" vertical="center" wrapText="1"/>
    </xf>
    <xf numFmtId="0" fontId="11" fillId="0" borderId="0" applyNumberFormat="0" applyFill="0" applyBorder="0" applyAlignment="0" applyProtection="0"/>
  </cellStyleXfs>
  <cellXfs count="22">
    <xf numFmtId="0" fontId="0" fillId="0" borderId="0" xfId="0"/>
    <xf numFmtId="0" fontId="6" fillId="0" borderId="0" xfId="4"/>
    <xf numFmtId="0" fontId="6" fillId="0" borderId="0" xfId="8"/>
    <xf numFmtId="0" fontId="10" fillId="0" borderId="0" xfId="8" applyFont="1"/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7" applyBorder="1" applyAlignment="1">
      <alignment horizontal="center"/>
    </xf>
    <xf numFmtId="22" fontId="0" fillId="0" borderId="0" xfId="0" applyNumberFormat="1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8" applyFont="1" applyAlignment="1">
      <alignment horizontal="center" vertical="center"/>
    </xf>
    <xf numFmtId="0" fontId="12" fillId="0" borderId="0" xfId="8" applyFont="1" applyAlignment="1">
      <alignment horizontal="center" vertical="center"/>
    </xf>
    <xf numFmtId="0" fontId="1" fillId="0" borderId="0" xfId="8" applyFont="1" applyAlignment="1">
      <alignment horizontal="center" vertical="center"/>
    </xf>
    <xf numFmtId="0" fontId="12" fillId="0" borderId="0" xfId="8" applyFont="1" applyAlignment="1">
      <alignment horizontal="left" vertical="center"/>
    </xf>
    <xf numFmtId="0" fontId="1" fillId="0" borderId="0" xfId="8" applyFont="1" applyAlignment="1">
      <alignment horizontal="left" vertical="center"/>
    </xf>
    <xf numFmtId="0" fontId="5" fillId="0" borderId="0" xfId="8" applyFont="1" applyAlignment="1">
      <alignment horizontal="center"/>
    </xf>
    <xf numFmtId="0" fontId="6" fillId="0" borderId="0" xfId="8" applyAlignment="1">
      <alignment horizontal="center"/>
    </xf>
    <xf numFmtId="164" fontId="12" fillId="0" borderId="0" xfId="8" applyNumberFormat="1" applyFont="1" applyAlignment="1">
      <alignment horizontal="center" vertical="center"/>
    </xf>
    <xf numFmtId="164" fontId="1" fillId="0" borderId="0" xfId="8" applyNumberFormat="1" applyFont="1" applyAlignment="1">
      <alignment horizontal="center" vertical="center"/>
    </xf>
    <xf numFmtId="0" fontId="2" fillId="0" borderId="12" xfId="7" applyBorder="1" applyAlignment="1">
      <alignment horizontal="center"/>
    </xf>
  </cellXfs>
  <cellStyles count="15">
    <cellStyle name="Heading 1 Orange" xfId="7" xr:uid="{84866996-2E45-429C-ADB9-4272FC499D36}"/>
    <cellStyle name="Hyperlink" xfId="14" builtinId="8" customBuiltin="1"/>
    <cellStyle name="Normal" xfId="0" builtinId="0"/>
    <cellStyle name="Normal 2" xfId="1" xr:uid="{7403A600-CBC7-440F-953F-CDE4B7E4886D}"/>
    <cellStyle name="Normal 2 2" xfId="4" xr:uid="{02D34992-A67D-482B-9EAB-5127D7F67D7C}"/>
    <cellStyle name="Normal 2 2 2" xfId="5" xr:uid="{3B3B949B-E2B1-4FAC-A133-98A035A98DF1}"/>
    <cellStyle name="Normal 2 2 2 2" xfId="8" xr:uid="{C21A977D-7800-4FBA-B212-F360EF3DB73E}"/>
    <cellStyle name="Normal 2 2 2 2 2" xfId="9" xr:uid="{25526A7F-C845-4BE8-A64B-10D0A4E755F9}"/>
    <cellStyle name="Style 2" xfId="2" xr:uid="{90CE6D72-9829-4F0F-A13F-38DCB093AAF8}"/>
    <cellStyle name="Style 3" xfId="6" xr:uid="{82CA61DC-E53F-4F66-8C67-D5235EDF7DF8}"/>
    <cellStyle name="Style 4" xfId="11" xr:uid="{FD287F74-3C05-455F-8241-99B6D0A13BEF}"/>
    <cellStyle name="Style blue" xfId="13" xr:uid="{D47C4678-85FD-4BC8-AEFD-6E9090724419}"/>
    <cellStyle name="Total 2" xfId="3" xr:uid="{9353219E-A52C-4EE8-B701-69F1A273FCCA}"/>
    <cellStyle name="Total 2 2" xfId="10" xr:uid="{0E7CD287-E49C-4E84-8D18-043832BE62C9}"/>
    <cellStyle name="Total 5" xfId="12" xr:uid="{76950C01-9672-48AF-BE56-A4307766131C}"/>
  </cellStyles>
  <dxfs count="27">
    <dxf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gradientFill degree="90">
          <stop position="0">
            <color rgb="FF3D195B"/>
          </stop>
          <stop position="1">
            <color rgb="FF612890"/>
          </stop>
        </gradientFill>
      </fill>
    </dxf>
    <dxf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gradientFill degree="90">
          <stop position="0">
            <color rgb="FF3D195B"/>
          </stop>
          <stop position="1">
            <color rgb="FF612890"/>
          </stop>
        </gradientFill>
      </fill>
    </dxf>
    <dxf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gradientFill degree="90">
          <stop position="0">
            <color rgb="FF3D195B"/>
          </stop>
          <stop position="1">
            <color rgb="FF612890"/>
          </stop>
        </gradientFill>
      </fill>
    </dxf>
    <dxf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gradientFill degree="90">
          <stop position="0">
            <color rgb="FF3D195B"/>
          </stop>
          <stop position="1">
            <color rgb="FF612890"/>
          </stop>
        </gradientFill>
      </fill>
    </dxf>
    <dxf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gradientFill degree="90">
          <stop position="0">
            <color rgb="FF3D195B"/>
          </stop>
          <stop position="1">
            <color rgb="FF612890"/>
          </stop>
        </gradientFill>
      </fill>
    </dxf>
    <dxf>
      <border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gradientFill degree="90">
          <stop position="0">
            <color rgb="FF3D195B"/>
          </stop>
          <stop position="1">
            <color rgb="FF612890"/>
          </stop>
        </gradientFill>
      </fill>
    </dxf>
    <dxf>
      <alignment horizontal="center" vertical="bottom" textRotation="0" wrapText="0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numFmt numFmtId="27" formatCode="dd/mm/yyyy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612890"/>
      <color rgb="FF3D195B"/>
      <color rgb="FFE4D2F2"/>
      <color rgb="FFDEC8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0/07/relationships/rdRichValueWebImage" Target="richData/rdRichValueWebImage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openxmlformats.org/officeDocument/2006/relationships/customXml" Target="../customXml/item2.xml"/></Relationships>
</file>

<file path=xl/richData/_rels/rdRichValueWebImage.xml.rels><?xml version="1.0" encoding="UTF-8" standalone="yes"?>
<Relationships xmlns="http://schemas.openxmlformats.org/package/2006/relationships"><Relationship Id="rId13" Type="http://schemas.openxmlformats.org/officeDocument/2006/relationships/hyperlink" Target="https://upload.wikimedia.org/wikipedia/en/thumb/a/a2/Crystal_Palace_FC_logo_%282022%29.svg/1920px-Crystal_Palace_FC_logo_%282022%29.svg.png" TargetMode="Externa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hyperlink" Target="https://upload.wikimedia.org/wikipedia/en/thumb/c/c9/Wolverhampton_Wanderers_FC_crest.svg/2560px-Wolverhampton_Wanderers_FC_crest.svg.png" TargetMode="External"/><Relationship Id="rId21" Type="http://schemas.openxmlformats.org/officeDocument/2006/relationships/hyperlink" Target="https://upload.wikimedia.org/wikipedia/en/thumb/2/2d/Leicester_City_crest.svg/2560px-Leicester_City_crest.svg.png" TargetMode="External"/><Relationship Id="rId34" Type="http://schemas.openxmlformats.org/officeDocument/2006/relationships/image" Target="../media/image17.png"/><Relationship Id="rId7" Type="http://schemas.openxmlformats.org/officeDocument/2006/relationships/hyperlink" Target="https://upload.wikimedia.org/wikipedia/en/thumb/2/2a/Brentford_FC_crest.svg/2560px-Brentford_FC_crest.svg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upload.wikimedia.org/wikipedia/en/thumb/e/eb/Fulham_FC_%28shield%29.svg/1920px-Fulham_FC_%28shield%29.svg.png" TargetMode="External"/><Relationship Id="rId25" Type="http://schemas.openxmlformats.org/officeDocument/2006/relationships/hyperlink" Target="https://upload.wikimedia.org/wikipedia/en/thumb/e/eb/Manchester_City_FC_badge.svg/2560px-Manchester_City_FC_badge.svg.png" TargetMode="External"/><Relationship Id="rId33" Type="http://schemas.openxmlformats.org/officeDocument/2006/relationships/hyperlink" Target="https://upload.wikimedia.org/wikipedia/en/thumb/c/c9/FC_Southampton.svg/1920px-FC_Southampton.svg.png" TargetMode="External"/><Relationship Id="rId38" Type="http://schemas.openxmlformats.org/officeDocument/2006/relationships/image" Target="../media/image19.png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hyperlink" Target="https://upload.wikimedia.org/wikipedia/en/thumb/5/56/Newcastle_United_Logo.svg/2560px-Newcastle_United_Logo.svg.png" TargetMode="External"/><Relationship Id="rId1" Type="http://schemas.openxmlformats.org/officeDocument/2006/relationships/hyperlink" Target="https://upload.wikimedia.org/wikipedia/en/thumb/5/53/Arsenal_FC.svg/1920px-Arsenal_FC.svg.png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upload.wikimedia.org/wikipedia/en/thumb/c/cc/Chelsea_FC.svg/2560px-Chelsea_FC.svg.png" TargetMode="Externa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hyperlink" Target="https://upload.wikimedia.org/wikipedia/en/thumb/c/c2/West_Ham_United_FC_logo.svg/2560px-West_Ham_United_FC_logo.svg.png" TargetMode="External"/><Relationship Id="rId40" Type="http://schemas.openxmlformats.org/officeDocument/2006/relationships/image" Target="../media/image20.png"/><Relationship Id="rId5" Type="http://schemas.openxmlformats.org/officeDocument/2006/relationships/hyperlink" Target="https://upload.wikimedia.org/wikipedia/en/thumb/e/e5/AFC_Bournemouth_%282013%29.svg/1920px-AFC_Bournemouth_%282013%29.svg.png" TargetMode="External"/><Relationship Id="rId15" Type="http://schemas.openxmlformats.org/officeDocument/2006/relationships/hyperlink" Target="https://upload.wikimedia.org/wikipedia/en/thumb/7/7c/Everton_FC_logo.svg/2560px-Everton_FC_logo.svg.png" TargetMode="External"/><Relationship Id="rId23" Type="http://schemas.openxmlformats.org/officeDocument/2006/relationships/hyperlink" Target="https://upload.wikimedia.org/wikipedia/en/thumb/0/0c/Liverpool_FC.svg/1920px-Liverpool_FC.svg.png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openxmlformats.org/officeDocument/2006/relationships/hyperlink" Target="https://upload.wikimedia.org/wikipedia/en/thumb/4/43/Ipswich_Town.svg/1920px-Ipswich_Town.svg.png" TargetMode="External"/><Relationship Id="rId31" Type="http://schemas.openxmlformats.org/officeDocument/2006/relationships/hyperlink" Target="https://upload.wikimedia.org/wikipedia/en/thumb/e/e5/Nottingham_Forest_F.C._logo.svg/1024px-Nottingham_Forest_F.C._logo.svg.png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upload.wikimedia.org/wikipedia/en/thumb/d/d0/Brighton_and_Hove_Albion_FC_crest.svg/2560px-Brighton_and_Hove_Albion_FC_crest.svg.png" TargetMode="Externa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hyperlink" Target="https://upload.wikimedia.org/wikipedia/en/thumb/7/7a/Manchester_United_FC_crest.svg/2560px-Manchester_United_FC_crest.svg.png" TargetMode="External"/><Relationship Id="rId30" Type="http://schemas.openxmlformats.org/officeDocument/2006/relationships/image" Target="../media/image15.png"/><Relationship Id="rId35" Type="http://schemas.openxmlformats.org/officeDocument/2006/relationships/hyperlink" Target="https://upload.wikimedia.org/wikipedia/en/thumb/b/b4/Tottenham_Hotspur.svg/1280px-Tottenham_Hotspur.svg.png" TargetMode="External"/><Relationship Id="rId8" Type="http://schemas.openxmlformats.org/officeDocument/2006/relationships/image" Target="../media/image4.png"/><Relationship Id="rId3" Type="http://schemas.openxmlformats.org/officeDocument/2006/relationships/hyperlink" Target="https://upload.wikimedia.org/wikipedia/en/thumb/9/9a/Aston_Villa_FC_new_crest.svg/1920px-Aston_Villa_FC_new_crest.svg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</webImagesSrd>
</file>

<file path=xl/richData/rdrichvalue.xml><?xml version="1.0" encoding="utf-8"?>
<rvData xmlns="http://schemas.microsoft.com/office/spreadsheetml/2017/richdata" count="40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11</v>
    <v>4</v>
    <v>0</v>
    <v>0</v>
  </rv>
  <rv s="0">
    <v>0</v>
    <v>4</v>
    <v>0</v>
    <v>0</v>
  </rv>
  <rv s="0">
    <v>12</v>
    <v>4</v>
    <v>0</v>
    <v>0</v>
  </rv>
  <rv s="0">
    <v>5</v>
    <v>4</v>
    <v>0</v>
    <v>0</v>
  </rv>
  <rv s="0">
    <v>15</v>
    <v>4</v>
    <v>0</v>
    <v>0</v>
  </rv>
  <rv s="0">
    <v>1</v>
    <v>4</v>
    <v>0</v>
    <v>0</v>
  </rv>
  <rv s="0">
    <v>14</v>
    <v>4</v>
    <v>0</v>
    <v>0</v>
  </rv>
  <rv s="0">
    <v>4</v>
    <v>4</v>
    <v>0</v>
    <v>0</v>
  </rv>
  <rv s="0">
    <v>2</v>
    <v>4</v>
    <v>0</v>
    <v>0</v>
  </rv>
  <rv s="0">
    <v>8</v>
    <v>4</v>
    <v>0</v>
    <v>0</v>
  </rv>
  <rv s="0">
    <v>3</v>
    <v>4</v>
    <v>0</v>
    <v>0</v>
  </rv>
  <rv s="0">
    <v>6</v>
    <v>4</v>
    <v>0</v>
    <v>0</v>
  </rv>
  <rv s="0">
    <v>7</v>
    <v>4</v>
    <v>0</v>
    <v>0</v>
  </rv>
  <rv s="0">
    <v>18</v>
    <v>4</v>
    <v>0</v>
    <v>0</v>
  </rv>
  <rv s="0">
    <v>13</v>
    <v>4</v>
    <v>0</v>
    <v>0</v>
  </rv>
  <rv s="0">
    <v>17</v>
    <v>4</v>
    <v>0</v>
    <v>0</v>
  </rv>
  <rv s="0">
    <v>19</v>
    <v>4</v>
    <v>0</v>
    <v>0</v>
  </rv>
  <rv s="0">
    <v>10</v>
    <v>4</v>
    <v>0</v>
    <v>0</v>
  </rv>
  <rv s="0">
    <v>9</v>
    <v>4</v>
    <v>0</v>
    <v>0</v>
  </rv>
  <rv s="0">
    <v>16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572CD9-A373-45F1-B065-2F2BBA5D9EBE}" name="tblMatches" displayName="tblMatches" ref="A1:G381" totalsRowShown="0" headerRowDxfId="26" dataDxfId="24" headerRowBorderDxfId="25" tableBorderDxfId="23" totalsRowBorderDxfId="22">
  <autoFilter ref="A1:G381" xr:uid="{FF14A4AD-0A7F-4A6D-9530-36C52C6A0B9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F3BAE2E-24CF-4753-927F-3961E3C2A0EA}" name="team_home" dataDxfId="21"/>
    <tableColumn id="2" xr3:uid="{E1D5A949-68D9-4358-ABE5-AE8C224ECCFA}" name="team_away" dataDxfId="20"/>
    <tableColumn id="3" xr3:uid="{7A3251E2-F4F8-41B4-8355-E12619EB3E26}" name="home_goal" dataDxfId="19"/>
    <tableColumn id="4" xr3:uid="{12590909-7C06-4844-8CD8-9B8884948202}" name="away_goal" dataDxfId="18"/>
    <tableColumn id="5" xr3:uid="{40431116-2BC8-4FB9-BC22-5C87F06BACD2}" name="played" dataDxfId="17">
      <calculatedColumnFormula>IF(COUNTBLANK(tblMatches[[#This Row],[home_goal]:[away_goal]])=0,1,0)</calculatedColumnFormula>
    </tableColumn>
    <tableColumn id="6" xr3:uid="{F9E2549E-7AE1-4BF1-9226-A34A088A4DF4}" name="season" dataDxfId="16"/>
    <tableColumn id="7" xr3:uid="{99C9E707-73FD-461B-9727-7B4712766FF1}" name="date_time" dataDxfId="15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CEE9D9-0EEB-4283-A2CF-874D1CA33CE4}" name="tblTeams" displayName="tblTeams" ref="I1:J21" totalsRowShown="0" headerRowDxfId="14">
  <autoFilter ref="I1:J21" xr:uid="{51CEE9D9-0EEB-4283-A2CF-874D1CA33CE4}">
    <filterColumn colId="0" hiddenButton="1"/>
    <filterColumn colId="1" hiddenButton="1"/>
  </autoFilter>
  <tableColumns count="2">
    <tableColumn id="1" xr3:uid="{745E3D52-915C-4105-B829-70E42801FC38}" name="team" dataDxfId="13"/>
    <tableColumn id="2" xr3:uid="{E65A1FF6-18E9-4A24-824D-73D374E45887}" name="crest" dataDxfId="12">
      <calculatedColumnFormula>_xlfn.IMAGE("https://upload.wikimedia.org/wikipedia/en/thumb/5/53/Arsenal_FC.svg/1920px-Arsenal_FC.svg.png")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741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E045F9-B050-4843-9934-6C8B8C026E01}">
  <we:reference id="wa200003696" version="1.3.0.0" store="en-U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E7822FFB-5337-475D-B21D-16FEE076BC50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82B69-996F-468E-A101-5DFB3C88DFDE}">
  <sheetPr codeName="Sheet1">
    <tabColor rgb="FFFFC000"/>
  </sheetPr>
  <dimension ref="A1:J381"/>
  <sheetViews>
    <sheetView zoomScaleNormal="100" workbookViewId="0"/>
  </sheetViews>
  <sheetFormatPr defaultRowHeight="13.15" x14ac:dyDescent="0.4"/>
  <cols>
    <col min="1" max="2" width="22.0703125" style="5" bestFit="1" customWidth="1"/>
    <col min="3" max="3" width="10.0703125" style="5" bestFit="1" customWidth="1"/>
    <col min="4" max="4" width="9.5703125" style="5" bestFit="1" customWidth="1"/>
    <col min="5" max="5" width="6.5" style="5" bestFit="1" customWidth="1"/>
    <col min="6" max="6" width="7.35546875" style="5" bestFit="1" customWidth="1"/>
    <col min="7" max="7" width="14.85546875" style="5" bestFit="1" customWidth="1"/>
    <col min="9" max="9" width="22.0703125" bestFit="1" customWidth="1"/>
    <col min="10" max="10" width="4.85546875" bestFit="1" customWidth="1"/>
  </cols>
  <sheetData>
    <row r="1" spans="1:10" ht="14.25" x14ac:dyDescent="0.4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I1" s="10" t="s">
        <v>31</v>
      </c>
      <c r="J1" s="10" t="s">
        <v>32</v>
      </c>
    </row>
    <row r="2" spans="1:10" x14ac:dyDescent="0.4">
      <c r="A2" t="s">
        <v>13</v>
      </c>
      <c r="B2" t="s">
        <v>22</v>
      </c>
      <c r="C2">
        <v>1</v>
      </c>
      <c r="D2">
        <v>0</v>
      </c>
      <c r="E2" s="6">
        <f>IF(COUNTBLANK(tblMatches[[#This Row],[home_goal]:[away_goal]])=0,1,0)</f>
        <v>1</v>
      </c>
      <c r="F2" s="6" t="s">
        <v>23</v>
      </c>
      <c r="G2" s="9">
        <v>45520.833333333336</v>
      </c>
      <c r="I2" t="s">
        <v>12</v>
      </c>
      <c r="J2" s="11" t="e" vm="1">
        <f>_xlfn.IMAGE("https://upload.wikimedia.org/wikipedia/en/thumb/5/53/Arsenal_FC.svg/1920px-Arsenal_FC.svg.png")</f>
        <v>#VALUE!</v>
      </c>
    </row>
    <row r="3" spans="1:10" x14ac:dyDescent="0.4">
      <c r="A3" t="s">
        <v>24</v>
      </c>
      <c r="B3" t="s">
        <v>0</v>
      </c>
      <c r="C3">
        <v>0</v>
      </c>
      <c r="D3">
        <v>2</v>
      </c>
      <c r="E3" s="6">
        <f>IF(COUNTBLANK(tblMatches[[#This Row],[home_goal]:[away_goal]])=0,1,0)</f>
        <v>1</v>
      </c>
      <c r="F3" s="6" t="s">
        <v>23</v>
      </c>
      <c r="G3" s="9">
        <v>45521.520833333336</v>
      </c>
      <c r="I3" t="s">
        <v>10</v>
      </c>
      <c r="J3" s="11" t="e" vm="2">
        <f>_xlfn.IMAGE("https://upload.wikimedia.org/wikipedia/en/thumb/9/9a/Aston_Villa_FC_new_crest.svg/1920px-Aston_Villa_FC_new_crest.svg.png")</f>
        <v>#VALUE!</v>
      </c>
    </row>
    <row r="4" spans="1:10" x14ac:dyDescent="0.4">
      <c r="A4" t="s">
        <v>12</v>
      </c>
      <c r="B4" t="s">
        <v>8</v>
      </c>
      <c r="C4">
        <v>2</v>
      </c>
      <c r="D4">
        <v>0</v>
      </c>
      <c r="E4" s="6">
        <f>IF(COUNTBLANK(tblMatches[[#This Row],[home_goal]:[away_goal]])=0,1,0)</f>
        <v>1</v>
      </c>
      <c r="F4" s="6" t="s">
        <v>23</v>
      </c>
      <c r="G4" s="9">
        <v>45521.625</v>
      </c>
      <c r="I4" t="s">
        <v>3</v>
      </c>
      <c r="J4" s="11" t="e" vm="3">
        <f>_xlfn.IMAGE("https://upload.wikimedia.org/wikipedia/en/thumb/e/e5/AFC_Bournemouth_%282013%29.svg/1920px-AFC_Bournemouth_%282013%29.svg.png")</f>
        <v>#VALUE!</v>
      </c>
    </row>
    <row r="5" spans="1:10" x14ac:dyDescent="0.4">
      <c r="A5" t="s">
        <v>6</v>
      </c>
      <c r="B5" t="s">
        <v>25</v>
      </c>
      <c r="C5">
        <v>0</v>
      </c>
      <c r="D5">
        <v>3</v>
      </c>
      <c r="E5" s="6">
        <f>IF(COUNTBLANK(tblMatches[[#This Row],[home_goal]:[away_goal]])=0,1,0)</f>
        <v>1</v>
      </c>
      <c r="F5" s="6" t="s">
        <v>23</v>
      </c>
      <c r="G5" s="9">
        <v>45521.625</v>
      </c>
      <c r="I5" t="s">
        <v>27</v>
      </c>
      <c r="J5" s="11" t="e" vm="4">
        <f>_xlfn.IMAGE("https://upload.wikimedia.org/wikipedia/en/thumb/2/2a/Brentford_FC_crest.svg/2560px-Brentford_FC_crest.svg.png")</f>
        <v>#VALUE!</v>
      </c>
    </row>
    <row r="6" spans="1:10" x14ac:dyDescent="0.4">
      <c r="A6" t="s">
        <v>11</v>
      </c>
      <c r="B6" t="s">
        <v>4</v>
      </c>
      <c r="C6">
        <v>1</v>
      </c>
      <c r="D6">
        <v>0</v>
      </c>
      <c r="E6" s="6">
        <f>IF(COUNTBLANK(tblMatches[[#This Row],[home_goal]:[away_goal]])=0,1,0)</f>
        <v>1</v>
      </c>
      <c r="F6" s="6" t="s">
        <v>23</v>
      </c>
      <c r="G6" s="9">
        <v>45521.625</v>
      </c>
      <c r="I6" t="s">
        <v>25</v>
      </c>
      <c r="J6" s="11" t="e" vm="5">
        <f>_xlfn.IMAGE("https://upload.wikimedia.org/wikipedia/en/thumb/d/d0/Brighton_and_Hove_Albion_FC_crest.svg/2560px-Brighton_and_Hove_Albion_FC_crest.svg.png")</f>
        <v>#VALUE!</v>
      </c>
    </row>
    <row r="7" spans="1:10" x14ac:dyDescent="0.4">
      <c r="A7" t="s">
        <v>26</v>
      </c>
      <c r="B7" t="s">
        <v>3</v>
      </c>
      <c r="C7">
        <v>1</v>
      </c>
      <c r="D7">
        <v>1</v>
      </c>
      <c r="E7" s="6">
        <f>IF(COUNTBLANK(tblMatches[[#This Row],[home_goal]:[away_goal]])=0,1,0)</f>
        <v>1</v>
      </c>
      <c r="F7" s="6" t="s">
        <v>23</v>
      </c>
      <c r="G7" s="9">
        <v>45521.625</v>
      </c>
      <c r="I7" t="s">
        <v>14</v>
      </c>
      <c r="J7" s="11" t="e" vm="6">
        <f>_xlfn.IMAGE("https://upload.wikimedia.org/wikipedia/en/thumb/c/cc/Chelsea_FC.svg/2560px-Chelsea_FC.svg.png")</f>
        <v>#VALUE!</v>
      </c>
    </row>
    <row r="8" spans="1:10" x14ac:dyDescent="0.4">
      <c r="A8" t="s">
        <v>1</v>
      </c>
      <c r="B8" t="s">
        <v>10</v>
      </c>
      <c r="C8">
        <v>1</v>
      </c>
      <c r="D8">
        <v>2</v>
      </c>
      <c r="E8" s="6">
        <f>IF(COUNTBLANK(tblMatches[[#This Row],[home_goal]:[away_goal]])=0,1,0)</f>
        <v>1</v>
      </c>
      <c r="F8" s="6" t="s">
        <v>23</v>
      </c>
      <c r="G8" s="9">
        <v>45521.729166666664</v>
      </c>
      <c r="I8" t="s">
        <v>5</v>
      </c>
      <c r="J8" s="11" t="e" vm="7">
        <f>_xlfn.IMAGE("https://upload.wikimedia.org/wikipedia/en/thumb/a/a2/Crystal_Palace_FC_logo_%282022%29.svg/1920px-Crystal_Palace_FC_logo_%282022%29.svg.png")</f>
        <v>#VALUE!</v>
      </c>
    </row>
    <row r="9" spans="1:10" x14ac:dyDescent="0.4">
      <c r="A9" t="s">
        <v>27</v>
      </c>
      <c r="B9" t="s">
        <v>5</v>
      </c>
      <c r="C9">
        <v>2</v>
      </c>
      <c r="D9">
        <v>1</v>
      </c>
      <c r="E9" s="6">
        <f>IF(COUNTBLANK(tblMatches[[#This Row],[home_goal]:[away_goal]])=0,1,0)</f>
        <v>1</v>
      </c>
      <c r="F9" s="6" t="s">
        <v>23</v>
      </c>
      <c r="G9" s="9">
        <v>45522.583333333336</v>
      </c>
      <c r="I9" t="s">
        <v>6</v>
      </c>
      <c r="J9" s="11" t="e" vm="8">
        <f>_xlfn.IMAGE("https://upload.wikimedia.org/wikipedia/en/thumb/7/7c/Everton_FC_logo.svg/2560px-Everton_FC_logo.svg.png")</f>
        <v>#VALUE!</v>
      </c>
    </row>
    <row r="10" spans="1:10" x14ac:dyDescent="0.4">
      <c r="A10" t="s">
        <v>14</v>
      </c>
      <c r="B10" t="s">
        <v>2</v>
      </c>
      <c r="C10">
        <v>0</v>
      </c>
      <c r="D10">
        <v>2</v>
      </c>
      <c r="E10" s="6">
        <f>IF(COUNTBLANK(tblMatches[[#This Row],[home_goal]:[away_goal]])=0,1,0)</f>
        <v>1</v>
      </c>
      <c r="F10" s="6" t="s">
        <v>23</v>
      </c>
      <c r="G10" s="9">
        <v>45522.6875</v>
      </c>
      <c r="I10" t="s">
        <v>22</v>
      </c>
      <c r="J10" s="11" t="e" vm="9">
        <f>_xlfn.IMAGE("https://upload.wikimedia.org/wikipedia/en/thumb/e/eb/Fulham_FC_%28shield%29.svg/1920px-Fulham_FC_%28shield%29.svg.png")</f>
        <v>#VALUE!</v>
      </c>
    </row>
    <row r="11" spans="1:10" x14ac:dyDescent="0.4">
      <c r="A11" t="s">
        <v>7</v>
      </c>
      <c r="B11" t="s">
        <v>9</v>
      </c>
      <c r="C11">
        <v>1</v>
      </c>
      <c r="D11">
        <v>1</v>
      </c>
      <c r="E11" s="6">
        <f>IF(COUNTBLANK(tblMatches[[#This Row],[home_goal]:[away_goal]])=0,1,0)</f>
        <v>1</v>
      </c>
      <c r="F11" s="6" t="s">
        <v>23</v>
      </c>
      <c r="G11" s="9">
        <v>45523.833333333336</v>
      </c>
      <c r="I11" t="s">
        <v>24</v>
      </c>
      <c r="J11" s="11" t="e" vm="10">
        <f>_xlfn.IMAGE("https://upload.wikimedia.org/wikipedia/en/thumb/4/43/Ipswich_Town.svg/1920px-Ipswich_Town.svg.png")</f>
        <v>#VALUE!</v>
      </c>
    </row>
    <row r="12" spans="1:10" x14ac:dyDescent="0.4">
      <c r="A12" t="s">
        <v>25</v>
      </c>
      <c r="B12" t="s">
        <v>13</v>
      </c>
      <c r="C12">
        <v>2</v>
      </c>
      <c r="D12">
        <v>1</v>
      </c>
      <c r="E12" s="6">
        <f>IF(COUNTBLANK(tblMatches[[#This Row],[home_goal]:[away_goal]])=0,1,0)</f>
        <v>1</v>
      </c>
      <c r="F12" s="6" t="s">
        <v>23</v>
      </c>
      <c r="G12" s="9">
        <v>45528.520833333336</v>
      </c>
      <c r="I12" t="s">
        <v>7</v>
      </c>
      <c r="J12" s="11" t="e" vm="11">
        <f>_xlfn.IMAGE("https://upload.wikimedia.org/wikipedia/en/thumb/2/2d/Leicester_City_crest.svg/2560px-Leicester_City_crest.svg.png")</f>
        <v>#VALUE!</v>
      </c>
    </row>
    <row r="13" spans="1:10" x14ac:dyDescent="0.4">
      <c r="A13" t="s">
        <v>5</v>
      </c>
      <c r="B13" t="s">
        <v>1</v>
      </c>
      <c r="C13">
        <v>0</v>
      </c>
      <c r="D13">
        <v>2</v>
      </c>
      <c r="E13" s="6">
        <f>IF(COUNTBLANK(tblMatches[[#This Row],[home_goal]:[away_goal]])=0,1,0)</f>
        <v>1</v>
      </c>
      <c r="F13" s="6" t="s">
        <v>23</v>
      </c>
      <c r="G13" s="9">
        <v>45528.625</v>
      </c>
      <c r="I13" t="s">
        <v>0</v>
      </c>
      <c r="J13" s="11" t="e" vm="12">
        <f>_xlfn.IMAGE("https://upload.wikimedia.org/wikipedia/en/thumb/0/0c/Liverpool_FC.svg/1920px-Liverpool_FC.svg.png")</f>
        <v>#VALUE!</v>
      </c>
    </row>
    <row r="14" spans="1:10" x14ac:dyDescent="0.4">
      <c r="A14" t="s">
        <v>22</v>
      </c>
      <c r="B14" t="s">
        <v>7</v>
      </c>
      <c r="C14">
        <v>2</v>
      </c>
      <c r="D14">
        <v>1</v>
      </c>
      <c r="E14" s="6">
        <f>IF(COUNTBLANK(tblMatches[[#This Row],[home_goal]:[away_goal]])=0,1,0)</f>
        <v>1</v>
      </c>
      <c r="F14" s="6" t="s">
        <v>23</v>
      </c>
      <c r="G14" s="9">
        <v>45528.625</v>
      </c>
      <c r="I14" t="s">
        <v>2</v>
      </c>
      <c r="J14" s="11" t="e" vm="13">
        <f>_xlfn.IMAGE("https://upload.wikimedia.org/wikipedia/en/thumb/e/eb/Manchester_City_FC_badge.svg/2560px-Manchester_City_FC_badge.svg.png")</f>
        <v>#VALUE!</v>
      </c>
    </row>
    <row r="15" spans="1:10" x14ac:dyDescent="0.4">
      <c r="A15" t="s">
        <v>2</v>
      </c>
      <c r="B15" t="s">
        <v>24</v>
      </c>
      <c r="C15">
        <v>4</v>
      </c>
      <c r="D15">
        <v>1</v>
      </c>
      <c r="E15" s="6">
        <f>IF(COUNTBLANK(tblMatches[[#This Row],[home_goal]:[away_goal]])=0,1,0)</f>
        <v>1</v>
      </c>
      <c r="F15" s="6" t="s">
        <v>23</v>
      </c>
      <c r="G15" s="9">
        <v>45528.625</v>
      </c>
      <c r="I15" t="s">
        <v>13</v>
      </c>
      <c r="J15" s="11" t="e" vm="14">
        <f>_xlfn.IMAGE("https://upload.wikimedia.org/wikipedia/en/thumb/7/7a/Manchester_United_FC_crest.svg/2560px-Manchester_United_FC_crest.svg.png")</f>
        <v>#VALUE!</v>
      </c>
    </row>
    <row r="16" spans="1:10" x14ac:dyDescent="0.4">
      <c r="A16" t="s">
        <v>4</v>
      </c>
      <c r="B16" t="s">
        <v>26</v>
      </c>
      <c r="C16">
        <v>0</v>
      </c>
      <c r="D16">
        <v>1</v>
      </c>
      <c r="E16" s="6">
        <f>IF(COUNTBLANK(tblMatches[[#This Row],[home_goal]:[away_goal]])=0,1,0)</f>
        <v>1</v>
      </c>
      <c r="F16" s="6" t="s">
        <v>23</v>
      </c>
      <c r="G16" s="9">
        <v>45528.625</v>
      </c>
      <c r="I16" t="s">
        <v>11</v>
      </c>
      <c r="J16" s="11" t="e" vm="15">
        <f>_xlfn.IMAGE("https://upload.wikimedia.org/wikipedia/en/thumb/5/56/Newcastle_United_Logo.svg/2560px-Newcastle_United_Logo.svg.png")</f>
        <v>#VALUE!</v>
      </c>
    </row>
    <row r="17" spans="1:10" x14ac:dyDescent="0.4">
      <c r="A17" t="s">
        <v>9</v>
      </c>
      <c r="B17" t="s">
        <v>6</v>
      </c>
      <c r="C17">
        <v>4</v>
      </c>
      <c r="D17">
        <v>0</v>
      </c>
      <c r="E17" s="6">
        <f>IF(COUNTBLANK(tblMatches[[#This Row],[home_goal]:[away_goal]])=0,1,0)</f>
        <v>1</v>
      </c>
      <c r="F17" s="6" t="s">
        <v>23</v>
      </c>
      <c r="G17" s="9">
        <v>45528.625</v>
      </c>
      <c r="I17" t="s">
        <v>26</v>
      </c>
      <c r="J17" s="11" t="e" vm="16">
        <f>_xlfn.IMAGE("https://upload.wikimedia.org/wikipedia/en/thumb/e/e5/Nottingham_Forest_F.C._logo.svg/1024px-Nottingham_Forest_F.C._logo.svg.png")</f>
        <v>#VALUE!</v>
      </c>
    </row>
    <row r="18" spans="1:10" x14ac:dyDescent="0.4">
      <c r="A18" t="s">
        <v>10</v>
      </c>
      <c r="B18" t="s">
        <v>12</v>
      </c>
      <c r="C18">
        <v>0</v>
      </c>
      <c r="D18">
        <v>2</v>
      </c>
      <c r="E18" s="6">
        <f>IF(COUNTBLANK(tblMatches[[#This Row],[home_goal]:[away_goal]])=0,1,0)</f>
        <v>1</v>
      </c>
      <c r="F18" s="6" t="s">
        <v>23</v>
      </c>
      <c r="G18" s="9">
        <v>45528.729166666664</v>
      </c>
      <c r="I18" t="s">
        <v>4</v>
      </c>
      <c r="J18" s="11" t="e" vm="17">
        <f>_xlfn.IMAGE("https://upload.wikimedia.org/wikipedia/en/thumb/c/c9/FC_Southampton.svg/1920px-FC_Southampton.svg.png")</f>
        <v>#VALUE!</v>
      </c>
    </row>
    <row r="19" spans="1:10" x14ac:dyDescent="0.4">
      <c r="A19" t="s">
        <v>3</v>
      </c>
      <c r="B19" t="s">
        <v>11</v>
      </c>
      <c r="C19">
        <v>1</v>
      </c>
      <c r="D19">
        <v>1</v>
      </c>
      <c r="E19" s="6">
        <f>IF(COUNTBLANK(tblMatches[[#This Row],[home_goal]:[away_goal]])=0,1,0)</f>
        <v>1</v>
      </c>
      <c r="F19" s="6" t="s">
        <v>23</v>
      </c>
      <c r="G19" s="9">
        <v>45529.583333333336</v>
      </c>
      <c r="I19" t="s">
        <v>9</v>
      </c>
      <c r="J19" s="11" t="e" vm="18">
        <f>_xlfn.IMAGE("https://upload.wikimedia.org/wikipedia/en/thumb/b/b4/Tottenham_Hotspur.svg/1280px-Tottenham_Hotspur.svg.png")</f>
        <v>#VALUE!</v>
      </c>
    </row>
    <row r="20" spans="1:10" x14ac:dyDescent="0.4">
      <c r="A20" t="s">
        <v>8</v>
      </c>
      <c r="B20" t="s">
        <v>14</v>
      </c>
      <c r="C20">
        <v>2</v>
      </c>
      <c r="D20">
        <v>6</v>
      </c>
      <c r="E20" s="6">
        <f>IF(COUNTBLANK(tblMatches[[#This Row],[home_goal]:[away_goal]])=0,1,0)</f>
        <v>1</v>
      </c>
      <c r="F20" s="6" t="s">
        <v>23</v>
      </c>
      <c r="G20" s="9">
        <v>45529.583333333336</v>
      </c>
      <c r="I20" t="s">
        <v>1</v>
      </c>
      <c r="J20" s="11" t="e" vm="19">
        <f>_xlfn.IMAGE("https://upload.wikimedia.org/wikipedia/en/thumb/c/c2/West_Ham_United_FC_logo.svg/2560px-West_Ham_United_FC_logo.svg.png")</f>
        <v>#VALUE!</v>
      </c>
    </row>
    <row r="21" spans="1:10" x14ac:dyDescent="0.4">
      <c r="A21" t="s">
        <v>0</v>
      </c>
      <c r="B21" t="s">
        <v>27</v>
      </c>
      <c r="C21">
        <v>2</v>
      </c>
      <c r="D21">
        <v>0</v>
      </c>
      <c r="E21" s="6">
        <f>IF(COUNTBLANK(tblMatches[[#This Row],[home_goal]:[away_goal]])=0,1,0)</f>
        <v>1</v>
      </c>
      <c r="F21" s="6" t="s">
        <v>23</v>
      </c>
      <c r="G21" s="9">
        <v>45529.6875</v>
      </c>
      <c r="I21" t="s">
        <v>8</v>
      </c>
      <c r="J21" s="11" t="e" vm="20">
        <f>_xlfn.IMAGE("https://upload.wikimedia.org/wikipedia/en/thumb/c/c9/Wolverhampton_Wanderers_FC_crest.svg/2560px-Wolverhampton_Wanderers_FC_crest.svg.png")</f>
        <v>#VALUE!</v>
      </c>
    </row>
    <row r="22" spans="1:10" x14ac:dyDescent="0.4">
      <c r="A22" t="s">
        <v>12</v>
      </c>
      <c r="B22" t="s">
        <v>25</v>
      </c>
      <c r="C22">
        <v>1</v>
      </c>
      <c r="D22">
        <v>1</v>
      </c>
      <c r="E22" s="6">
        <f>IF(COUNTBLANK(tblMatches[[#This Row],[home_goal]:[away_goal]])=0,1,0)</f>
        <v>1</v>
      </c>
      <c r="F22" s="6" t="s">
        <v>23</v>
      </c>
      <c r="G22" s="9">
        <v>45535.520833333336</v>
      </c>
    </row>
    <row r="23" spans="1:10" x14ac:dyDescent="0.4">
      <c r="A23" t="s">
        <v>27</v>
      </c>
      <c r="B23" t="s">
        <v>4</v>
      </c>
      <c r="C23">
        <v>3</v>
      </c>
      <c r="D23">
        <v>1</v>
      </c>
      <c r="E23" s="6">
        <f>IF(COUNTBLANK(tblMatches[[#This Row],[home_goal]:[away_goal]])=0,1,0)</f>
        <v>1</v>
      </c>
      <c r="F23" s="6" t="s">
        <v>23</v>
      </c>
      <c r="G23" s="9">
        <v>45535.625</v>
      </c>
    </row>
    <row r="24" spans="1:10" x14ac:dyDescent="0.4">
      <c r="A24" t="s">
        <v>6</v>
      </c>
      <c r="B24" t="s">
        <v>3</v>
      </c>
      <c r="C24">
        <v>2</v>
      </c>
      <c r="D24">
        <v>3</v>
      </c>
      <c r="E24" s="6">
        <f>IF(COUNTBLANK(tblMatches[[#This Row],[home_goal]:[away_goal]])=0,1,0)</f>
        <v>1</v>
      </c>
      <c r="F24" s="6" t="s">
        <v>23</v>
      </c>
      <c r="G24" s="9">
        <v>45535.625</v>
      </c>
    </row>
    <row r="25" spans="1:10" x14ac:dyDescent="0.4">
      <c r="A25" t="s">
        <v>24</v>
      </c>
      <c r="B25" t="s">
        <v>22</v>
      </c>
      <c r="C25">
        <v>1</v>
      </c>
      <c r="D25">
        <v>1</v>
      </c>
      <c r="E25" s="6">
        <f>IF(COUNTBLANK(tblMatches[[#This Row],[home_goal]:[away_goal]])=0,1,0)</f>
        <v>1</v>
      </c>
      <c r="F25" s="6" t="s">
        <v>23</v>
      </c>
      <c r="G25" s="9">
        <v>45535.625</v>
      </c>
    </row>
    <row r="26" spans="1:10" x14ac:dyDescent="0.4">
      <c r="A26" t="s">
        <v>7</v>
      </c>
      <c r="B26" t="s">
        <v>10</v>
      </c>
      <c r="C26">
        <v>1</v>
      </c>
      <c r="D26">
        <v>2</v>
      </c>
      <c r="E26" s="6">
        <f>IF(COUNTBLANK(tblMatches[[#This Row],[home_goal]:[away_goal]])=0,1,0)</f>
        <v>1</v>
      </c>
      <c r="F26" s="6" t="s">
        <v>23</v>
      </c>
      <c r="G26" s="9">
        <v>45535.625</v>
      </c>
    </row>
    <row r="27" spans="1:10" x14ac:dyDescent="0.4">
      <c r="A27" t="s">
        <v>26</v>
      </c>
      <c r="B27" t="s">
        <v>8</v>
      </c>
      <c r="C27">
        <v>1</v>
      </c>
      <c r="D27">
        <v>1</v>
      </c>
      <c r="E27" s="6">
        <f>IF(COUNTBLANK(tblMatches[[#This Row],[home_goal]:[away_goal]])=0,1,0)</f>
        <v>1</v>
      </c>
      <c r="F27" s="6" t="s">
        <v>23</v>
      </c>
      <c r="G27" s="9">
        <v>45535.625</v>
      </c>
    </row>
    <row r="28" spans="1:10" x14ac:dyDescent="0.4">
      <c r="A28" t="s">
        <v>1</v>
      </c>
      <c r="B28" t="s">
        <v>2</v>
      </c>
      <c r="C28">
        <v>1</v>
      </c>
      <c r="D28">
        <v>3</v>
      </c>
      <c r="E28" s="6">
        <f>IF(COUNTBLANK(tblMatches[[#This Row],[home_goal]:[away_goal]])=0,1,0)</f>
        <v>1</v>
      </c>
      <c r="F28" s="6" t="s">
        <v>23</v>
      </c>
      <c r="G28" s="9">
        <v>45535.729166666664</v>
      </c>
    </row>
    <row r="29" spans="1:10" x14ac:dyDescent="0.4">
      <c r="A29" t="s">
        <v>14</v>
      </c>
      <c r="B29" t="s">
        <v>5</v>
      </c>
      <c r="C29">
        <v>1</v>
      </c>
      <c r="D29">
        <v>1</v>
      </c>
      <c r="E29" s="6">
        <f>IF(COUNTBLANK(tblMatches[[#This Row],[home_goal]:[away_goal]])=0,1,0)</f>
        <v>1</v>
      </c>
      <c r="F29" s="6" t="s">
        <v>23</v>
      </c>
      <c r="G29" s="9">
        <v>45536.5625</v>
      </c>
    </row>
    <row r="30" spans="1:10" x14ac:dyDescent="0.4">
      <c r="A30" t="s">
        <v>11</v>
      </c>
      <c r="B30" t="s">
        <v>9</v>
      </c>
      <c r="C30">
        <v>2</v>
      </c>
      <c r="D30">
        <v>1</v>
      </c>
      <c r="E30" s="6">
        <f>IF(COUNTBLANK(tblMatches[[#This Row],[home_goal]:[away_goal]])=0,1,0)</f>
        <v>1</v>
      </c>
      <c r="F30" s="6" t="s">
        <v>23</v>
      </c>
      <c r="G30" s="9">
        <v>45536.5625</v>
      </c>
    </row>
    <row r="31" spans="1:10" x14ac:dyDescent="0.4">
      <c r="A31" t="s">
        <v>13</v>
      </c>
      <c r="B31" t="s">
        <v>0</v>
      </c>
      <c r="C31">
        <v>0</v>
      </c>
      <c r="D31">
        <v>3</v>
      </c>
      <c r="E31" s="6">
        <f>IF(COUNTBLANK(tblMatches[[#This Row],[home_goal]:[away_goal]])=0,1,0)</f>
        <v>1</v>
      </c>
      <c r="F31" s="6" t="s">
        <v>23</v>
      </c>
      <c r="G31" s="9">
        <v>45536.666666666664</v>
      </c>
    </row>
    <row r="32" spans="1:10" x14ac:dyDescent="0.4">
      <c r="A32" t="s">
        <v>4</v>
      </c>
      <c r="B32" t="s">
        <v>13</v>
      </c>
      <c r="C32">
        <v>0</v>
      </c>
      <c r="D32">
        <v>3</v>
      </c>
      <c r="E32" s="6">
        <f>IF(COUNTBLANK(tblMatches[[#This Row],[home_goal]:[away_goal]])=0,1,0)</f>
        <v>1</v>
      </c>
      <c r="F32" s="6" t="s">
        <v>23</v>
      </c>
      <c r="G32" s="9">
        <v>45549.520833333336</v>
      </c>
    </row>
    <row r="33" spans="1:7" x14ac:dyDescent="0.4">
      <c r="A33" t="s">
        <v>25</v>
      </c>
      <c r="B33" t="s">
        <v>24</v>
      </c>
      <c r="C33">
        <v>0</v>
      </c>
      <c r="D33">
        <v>0</v>
      </c>
      <c r="E33" s="6">
        <f>IF(COUNTBLANK(tblMatches[[#This Row],[home_goal]:[away_goal]])=0,1,0)</f>
        <v>1</v>
      </c>
      <c r="F33" s="6" t="s">
        <v>23</v>
      </c>
      <c r="G33" s="9">
        <v>45549.625</v>
      </c>
    </row>
    <row r="34" spans="1:7" x14ac:dyDescent="0.4">
      <c r="A34" t="s">
        <v>5</v>
      </c>
      <c r="B34" t="s">
        <v>7</v>
      </c>
      <c r="C34">
        <v>2</v>
      </c>
      <c r="D34">
        <v>2</v>
      </c>
      <c r="E34" s="6">
        <f>IF(COUNTBLANK(tblMatches[[#This Row],[home_goal]:[away_goal]])=0,1,0)</f>
        <v>1</v>
      </c>
      <c r="F34" s="6" t="s">
        <v>23</v>
      </c>
      <c r="G34" s="9">
        <v>45549.625</v>
      </c>
    </row>
    <row r="35" spans="1:7" x14ac:dyDescent="0.4">
      <c r="A35" t="s">
        <v>22</v>
      </c>
      <c r="B35" t="s">
        <v>1</v>
      </c>
      <c r="C35">
        <v>1</v>
      </c>
      <c r="D35">
        <v>1</v>
      </c>
      <c r="E35" s="6">
        <f>IF(COUNTBLANK(tblMatches[[#This Row],[home_goal]:[away_goal]])=0,1,0)</f>
        <v>1</v>
      </c>
      <c r="F35" s="6" t="s">
        <v>23</v>
      </c>
      <c r="G35" s="9">
        <v>45549.625</v>
      </c>
    </row>
    <row r="36" spans="1:7" x14ac:dyDescent="0.4">
      <c r="A36" t="s">
        <v>0</v>
      </c>
      <c r="B36" t="s">
        <v>26</v>
      </c>
      <c r="C36">
        <v>0</v>
      </c>
      <c r="D36">
        <v>1</v>
      </c>
      <c r="E36" s="6">
        <f>IF(COUNTBLANK(tblMatches[[#This Row],[home_goal]:[away_goal]])=0,1,0)</f>
        <v>1</v>
      </c>
      <c r="F36" s="6" t="s">
        <v>23</v>
      </c>
      <c r="G36" s="9">
        <v>45549.625</v>
      </c>
    </row>
    <row r="37" spans="1:7" x14ac:dyDescent="0.4">
      <c r="A37" t="s">
        <v>2</v>
      </c>
      <c r="B37" t="s">
        <v>27</v>
      </c>
      <c r="C37">
        <v>2</v>
      </c>
      <c r="D37">
        <v>1</v>
      </c>
      <c r="E37" s="6">
        <f>IF(COUNTBLANK(tblMatches[[#This Row],[home_goal]:[away_goal]])=0,1,0)</f>
        <v>1</v>
      </c>
      <c r="F37" s="6" t="s">
        <v>23</v>
      </c>
      <c r="G37" s="9">
        <v>45549.625</v>
      </c>
    </row>
    <row r="38" spans="1:7" x14ac:dyDescent="0.4">
      <c r="A38" t="s">
        <v>10</v>
      </c>
      <c r="B38" t="s">
        <v>6</v>
      </c>
      <c r="C38">
        <v>3</v>
      </c>
      <c r="D38">
        <v>2</v>
      </c>
      <c r="E38" s="6">
        <f>IF(COUNTBLANK(tblMatches[[#This Row],[home_goal]:[away_goal]])=0,1,0)</f>
        <v>1</v>
      </c>
      <c r="F38" s="6" t="s">
        <v>23</v>
      </c>
      <c r="G38" s="9">
        <v>45549.729166666664</v>
      </c>
    </row>
    <row r="39" spans="1:7" x14ac:dyDescent="0.4">
      <c r="A39" t="s">
        <v>3</v>
      </c>
      <c r="B39" t="s">
        <v>14</v>
      </c>
      <c r="C39">
        <v>0</v>
      </c>
      <c r="D39">
        <v>1</v>
      </c>
      <c r="E39" s="6">
        <f>IF(COUNTBLANK(tblMatches[[#This Row],[home_goal]:[away_goal]])=0,1,0)</f>
        <v>1</v>
      </c>
      <c r="F39" s="6" t="s">
        <v>23</v>
      </c>
      <c r="G39" s="9">
        <v>45549.833333333336</v>
      </c>
    </row>
    <row r="40" spans="1:7" x14ac:dyDescent="0.4">
      <c r="A40" t="s">
        <v>9</v>
      </c>
      <c r="B40" t="s">
        <v>12</v>
      </c>
      <c r="C40">
        <v>0</v>
      </c>
      <c r="D40">
        <v>1</v>
      </c>
      <c r="E40" s="6">
        <f>IF(COUNTBLANK(tblMatches[[#This Row],[home_goal]:[away_goal]])=0,1,0)</f>
        <v>1</v>
      </c>
      <c r="F40" s="6" t="s">
        <v>23</v>
      </c>
      <c r="G40" s="9">
        <v>45550.583333333336</v>
      </c>
    </row>
    <row r="41" spans="1:7" x14ac:dyDescent="0.4">
      <c r="A41" t="s">
        <v>8</v>
      </c>
      <c r="B41" t="s">
        <v>11</v>
      </c>
      <c r="C41">
        <v>1</v>
      </c>
      <c r="D41">
        <v>2</v>
      </c>
      <c r="E41" s="6">
        <f>IF(COUNTBLANK(tblMatches[[#This Row],[home_goal]:[away_goal]])=0,1,0)</f>
        <v>1</v>
      </c>
      <c r="F41" s="6" t="s">
        <v>23</v>
      </c>
      <c r="G41" s="9">
        <v>45550.6875</v>
      </c>
    </row>
    <row r="42" spans="1:7" x14ac:dyDescent="0.4">
      <c r="A42" t="s">
        <v>1</v>
      </c>
      <c r="B42" t="s">
        <v>14</v>
      </c>
      <c r="C42">
        <v>0</v>
      </c>
      <c r="D42">
        <v>3</v>
      </c>
      <c r="E42" s="7">
        <f>IF(COUNTBLANK(tblMatches[[#This Row],[home_goal]:[away_goal]])=0,1,0)</f>
        <v>1</v>
      </c>
      <c r="F42" s="6" t="s">
        <v>23</v>
      </c>
      <c r="G42" s="9">
        <v>45556.520833333336</v>
      </c>
    </row>
    <row r="43" spans="1:7" x14ac:dyDescent="0.4">
      <c r="A43" t="s">
        <v>10</v>
      </c>
      <c r="B43" t="s">
        <v>8</v>
      </c>
      <c r="C43">
        <v>3</v>
      </c>
      <c r="D43">
        <v>1</v>
      </c>
      <c r="E43" s="6">
        <f>IF(COUNTBLANK(tblMatches[[#This Row],[home_goal]:[away_goal]])=0,1,0)</f>
        <v>1</v>
      </c>
      <c r="F43" s="6" t="s">
        <v>23</v>
      </c>
      <c r="G43" s="9">
        <v>45556.625</v>
      </c>
    </row>
    <row r="44" spans="1:7" x14ac:dyDescent="0.4">
      <c r="A44" t="s">
        <v>22</v>
      </c>
      <c r="B44" t="s">
        <v>11</v>
      </c>
      <c r="C44">
        <v>3</v>
      </c>
      <c r="D44">
        <v>1</v>
      </c>
      <c r="E44" s="6">
        <f>IF(COUNTBLANK(tblMatches[[#This Row],[home_goal]:[away_goal]])=0,1,0)</f>
        <v>1</v>
      </c>
      <c r="F44" s="6" t="s">
        <v>23</v>
      </c>
      <c r="G44" s="9">
        <v>45556.625</v>
      </c>
    </row>
    <row r="45" spans="1:7" x14ac:dyDescent="0.4">
      <c r="A45" t="s">
        <v>7</v>
      </c>
      <c r="B45" t="s">
        <v>6</v>
      </c>
      <c r="C45">
        <v>1</v>
      </c>
      <c r="D45">
        <v>1</v>
      </c>
      <c r="E45" s="6">
        <f>IF(COUNTBLANK(tblMatches[[#This Row],[home_goal]:[away_goal]])=0,1,0)</f>
        <v>1</v>
      </c>
      <c r="F45" s="6" t="s">
        <v>23</v>
      </c>
      <c r="G45" s="9">
        <v>45556.625</v>
      </c>
    </row>
    <row r="46" spans="1:7" x14ac:dyDescent="0.4">
      <c r="A46" t="s">
        <v>0</v>
      </c>
      <c r="B46" t="s">
        <v>3</v>
      </c>
      <c r="C46">
        <v>3</v>
      </c>
      <c r="D46">
        <v>0</v>
      </c>
      <c r="E46" s="6">
        <f>IF(COUNTBLANK(tblMatches[[#This Row],[home_goal]:[away_goal]])=0,1,0)</f>
        <v>1</v>
      </c>
      <c r="F46" s="6" t="s">
        <v>23</v>
      </c>
      <c r="G46" s="9">
        <v>45556.625</v>
      </c>
    </row>
    <row r="47" spans="1:7" x14ac:dyDescent="0.4">
      <c r="A47" t="s">
        <v>4</v>
      </c>
      <c r="B47" t="s">
        <v>24</v>
      </c>
      <c r="C47">
        <v>1</v>
      </c>
      <c r="D47">
        <v>1</v>
      </c>
      <c r="E47" s="6">
        <f>IF(COUNTBLANK(tblMatches[[#This Row],[home_goal]:[away_goal]])=0,1,0)</f>
        <v>1</v>
      </c>
      <c r="F47" s="6" t="s">
        <v>23</v>
      </c>
      <c r="G47" s="9">
        <v>45556.625</v>
      </c>
    </row>
    <row r="48" spans="1:7" x14ac:dyDescent="0.4">
      <c r="A48" t="s">
        <v>9</v>
      </c>
      <c r="B48" t="s">
        <v>27</v>
      </c>
      <c r="C48">
        <v>3</v>
      </c>
      <c r="D48">
        <v>1</v>
      </c>
      <c r="E48" s="6">
        <f>IF(COUNTBLANK(tblMatches[[#This Row],[home_goal]:[away_goal]])=0,1,0)</f>
        <v>1</v>
      </c>
      <c r="F48" s="6" t="s">
        <v>23</v>
      </c>
      <c r="G48" s="9">
        <v>45556.625</v>
      </c>
    </row>
    <row r="49" spans="1:7" x14ac:dyDescent="0.4">
      <c r="A49" t="s">
        <v>5</v>
      </c>
      <c r="B49" t="s">
        <v>13</v>
      </c>
      <c r="C49">
        <v>0</v>
      </c>
      <c r="D49">
        <v>0</v>
      </c>
      <c r="E49" s="6">
        <f>IF(COUNTBLANK(tblMatches[[#This Row],[home_goal]:[away_goal]])=0,1,0)</f>
        <v>1</v>
      </c>
      <c r="F49" s="6" t="s">
        <v>23</v>
      </c>
      <c r="G49" s="9">
        <v>45556.729166666664</v>
      </c>
    </row>
    <row r="50" spans="1:7" x14ac:dyDescent="0.4">
      <c r="A50" t="s">
        <v>25</v>
      </c>
      <c r="B50" t="s">
        <v>26</v>
      </c>
      <c r="C50">
        <v>2</v>
      </c>
      <c r="D50">
        <v>2</v>
      </c>
      <c r="E50" s="6">
        <f>IF(COUNTBLANK(tblMatches[[#This Row],[home_goal]:[away_goal]])=0,1,0)</f>
        <v>1</v>
      </c>
      <c r="F50" s="6" t="s">
        <v>23</v>
      </c>
      <c r="G50" s="9">
        <v>45557.583333333336</v>
      </c>
    </row>
    <row r="51" spans="1:7" x14ac:dyDescent="0.4">
      <c r="A51" t="s">
        <v>2</v>
      </c>
      <c r="B51" t="s">
        <v>12</v>
      </c>
      <c r="C51">
        <v>2</v>
      </c>
      <c r="D51">
        <v>2</v>
      </c>
      <c r="E51" s="6">
        <f>IF(COUNTBLANK(tblMatches[[#This Row],[home_goal]:[away_goal]])=0,1,0)</f>
        <v>1</v>
      </c>
      <c r="F51" s="6" t="s">
        <v>23</v>
      </c>
      <c r="G51" s="9">
        <v>45557.6875</v>
      </c>
    </row>
    <row r="52" spans="1:7" x14ac:dyDescent="0.4">
      <c r="A52" t="s">
        <v>11</v>
      </c>
      <c r="B52" t="s">
        <v>2</v>
      </c>
      <c r="C52">
        <v>1</v>
      </c>
      <c r="D52">
        <v>1</v>
      </c>
      <c r="E52" s="6">
        <f>IF(COUNTBLANK(tblMatches[[#This Row],[home_goal]:[away_goal]])=0,1,0)</f>
        <v>1</v>
      </c>
      <c r="F52" s="6" t="s">
        <v>23</v>
      </c>
      <c r="G52" s="9">
        <v>45563.520833333336</v>
      </c>
    </row>
    <row r="53" spans="1:7" x14ac:dyDescent="0.4">
      <c r="A53" t="s">
        <v>12</v>
      </c>
      <c r="B53" t="s">
        <v>7</v>
      </c>
      <c r="C53">
        <v>4</v>
      </c>
      <c r="D53">
        <v>2</v>
      </c>
      <c r="E53" s="6">
        <f>IF(COUNTBLANK(tblMatches[[#This Row],[home_goal]:[away_goal]])=0,1,0)</f>
        <v>1</v>
      </c>
      <c r="F53" s="6" t="s">
        <v>23</v>
      </c>
      <c r="G53" s="9">
        <v>45563.625</v>
      </c>
    </row>
    <row r="54" spans="1:7" x14ac:dyDescent="0.4">
      <c r="A54" t="s">
        <v>27</v>
      </c>
      <c r="B54" t="s">
        <v>1</v>
      </c>
      <c r="C54">
        <v>1</v>
      </c>
      <c r="D54">
        <v>1</v>
      </c>
      <c r="E54" s="6">
        <f>IF(COUNTBLANK(tblMatches[[#This Row],[home_goal]:[away_goal]])=0,1,0)</f>
        <v>1</v>
      </c>
      <c r="F54" s="6" t="s">
        <v>23</v>
      </c>
      <c r="G54" s="9">
        <v>45563.625</v>
      </c>
    </row>
    <row r="55" spans="1:7" x14ac:dyDescent="0.4">
      <c r="A55" t="s">
        <v>14</v>
      </c>
      <c r="B55" t="s">
        <v>25</v>
      </c>
      <c r="C55">
        <v>4</v>
      </c>
      <c r="D55">
        <v>2</v>
      </c>
      <c r="E55" s="6">
        <f>IF(COUNTBLANK(tblMatches[[#This Row],[home_goal]:[away_goal]])=0,1,0)</f>
        <v>1</v>
      </c>
      <c r="F55" s="6" t="s">
        <v>23</v>
      </c>
      <c r="G55" s="9">
        <v>45563.625</v>
      </c>
    </row>
    <row r="56" spans="1:7" x14ac:dyDescent="0.4">
      <c r="A56" t="s">
        <v>6</v>
      </c>
      <c r="B56" t="s">
        <v>5</v>
      </c>
      <c r="C56">
        <v>2</v>
      </c>
      <c r="D56">
        <v>1</v>
      </c>
      <c r="E56" s="6">
        <f>IF(COUNTBLANK(tblMatches[[#This Row],[home_goal]:[away_goal]])=0,1,0)</f>
        <v>1</v>
      </c>
      <c r="F56" s="6" t="s">
        <v>23</v>
      </c>
      <c r="G56" s="9">
        <v>45563.625</v>
      </c>
    </row>
    <row r="57" spans="1:7" x14ac:dyDescent="0.4">
      <c r="A57" t="s">
        <v>26</v>
      </c>
      <c r="B57" t="s">
        <v>22</v>
      </c>
      <c r="C57">
        <v>0</v>
      </c>
      <c r="D57">
        <v>1</v>
      </c>
      <c r="E57" s="6">
        <f>IF(COUNTBLANK(tblMatches[[#This Row],[home_goal]:[away_goal]])=0,1,0)</f>
        <v>1</v>
      </c>
      <c r="F57" s="6" t="s">
        <v>23</v>
      </c>
      <c r="G57" s="9">
        <v>45563.625</v>
      </c>
    </row>
    <row r="58" spans="1:7" x14ac:dyDescent="0.4">
      <c r="A58" t="s">
        <v>8</v>
      </c>
      <c r="B58" t="s">
        <v>0</v>
      </c>
      <c r="C58">
        <v>1</v>
      </c>
      <c r="D58">
        <v>2</v>
      </c>
      <c r="E58" s="6">
        <f>IF(COUNTBLANK(tblMatches[[#This Row],[home_goal]:[away_goal]])=0,1,0)</f>
        <v>1</v>
      </c>
      <c r="F58" s="6" t="s">
        <v>23</v>
      </c>
      <c r="G58" s="9">
        <v>45563.729166666664</v>
      </c>
    </row>
    <row r="59" spans="1:7" x14ac:dyDescent="0.4">
      <c r="A59" t="s">
        <v>24</v>
      </c>
      <c r="B59" t="s">
        <v>10</v>
      </c>
      <c r="C59">
        <v>2</v>
      </c>
      <c r="D59">
        <v>2</v>
      </c>
      <c r="E59" s="6">
        <f>IF(COUNTBLANK(tblMatches[[#This Row],[home_goal]:[away_goal]])=0,1,0)</f>
        <v>1</v>
      </c>
      <c r="F59" s="6" t="s">
        <v>23</v>
      </c>
      <c r="G59" s="9">
        <v>45564.583333333336</v>
      </c>
    </row>
    <row r="60" spans="1:7" x14ac:dyDescent="0.4">
      <c r="A60" t="s">
        <v>13</v>
      </c>
      <c r="B60" t="s">
        <v>9</v>
      </c>
      <c r="C60">
        <v>0</v>
      </c>
      <c r="D60">
        <v>3</v>
      </c>
      <c r="E60" s="6">
        <f>IF(COUNTBLANK(tblMatches[[#This Row],[home_goal]:[away_goal]])=0,1,0)</f>
        <v>1</v>
      </c>
      <c r="F60" s="6" t="s">
        <v>23</v>
      </c>
      <c r="G60" s="9">
        <v>45564.6875</v>
      </c>
    </row>
    <row r="61" spans="1:7" x14ac:dyDescent="0.4">
      <c r="A61" t="s">
        <v>3</v>
      </c>
      <c r="B61" t="s">
        <v>4</v>
      </c>
      <c r="C61">
        <v>3</v>
      </c>
      <c r="D61">
        <v>1</v>
      </c>
      <c r="E61" s="6">
        <f>IF(COUNTBLANK(tblMatches[[#This Row],[home_goal]:[away_goal]])=0,1,0)</f>
        <v>1</v>
      </c>
      <c r="F61" s="6" t="s">
        <v>23</v>
      </c>
      <c r="G61" s="9">
        <v>45565.833333333336</v>
      </c>
    </row>
    <row r="62" spans="1:7" x14ac:dyDescent="0.4">
      <c r="A62" t="s">
        <v>5</v>
      </c>
      <c r="B62" t="s">
        <v>0</v>
      </c>
      <c r="C62">
        <v>0</v>
      </c>
      <c r="D62">
        <v>1</v>
      </c>
      <c r="E62" s="6">
        <f>IF(COUNTBLANK(tblMatches[[#This Row],[home_goal]:[away_goal]])=0,1,0)</f>
        <v>1</v>
      </c>
      <c r="F62" s="6" t="s">
        <v>23</v>
      </c>
      <c r="G62" s="9">
        <v>45570.520833333336</v>
      </c>
    </row>
    <row r="63" spans="1:7" x14ac:dyDescent="0.4">
      <c r="A63" t="s">
        <v>12</v>
      </c>
      <c r="B63" t="s">
        <v>4</v>
      </c>
      <c r="C63">
        <v>3</v>
      </c>
      <c r="D63">
        <v>1</v>
      </c>
      <c r="E63" s="6">
        <f>IF(COUNTBLANK(tblMatches[[#This Row],[home_goal]:[away_goal]])=0,1,0)</f>
        <v>1</v>
      </c>
      <c r="F63" s="6" t="s">
        <v>23</v>
      </c>
      <c r="G63" s="9">
        <v>45570.625</v>
      </c>
    </row>
    <row r="64" spans="1:7" x14ac:dyDescent="0.4">
      <c r="A64" t="s">
        <v>27</v>
      </c>
      <c r="B64" t="s">
        <v>8</v>
      </c>
      <c r="C64">
        <v>5</v>
      </c>
      <c r="D64">
        <v>3</v>
      </c>
      <c r="E64" s="6">
        <f>IF(COUNTBLANK(tblMatches[[#This Row],[home_goal]:[away_goal]])=0,1,0)</f>
        <v>1</v>
      </c>
      <c r="F64" s="6" t="s">
        <v>23</v>
      </c>
      <c r="G64" s="9">
        <v>45570.625</v>
      </c>
    </row>
    <row r="65" spans="1:7" x14ac:dyDescent="0.4">
      <c r="A65" t="s">
        <v>7</v>
      </c>
      <c r="B65" t="s">
        <v>3</v>
      </c>
      <c r="C65">
        <v>1</v>
      </c>
      <c r="D65">
        <v>0</v>
      </c>
      <c r="E65" s="6">
        <f>IF(COUNTBLANK(tblMatches[[#This Row],[home_goal]:[away_goal]])=0,1,0)</f>
        <v>1</v>
      </c>
      <c r="F65" s="6" t="s">
        <v>23</v>
      </c>
      <c r="G65" s="9">
        <v>45570.625</v>
      </c>
    </row>
    <row r="66" spans="1:7" x14ac:dyDescent="0.4">
      <c r="A66" t="s">
        <v>2</v>
      </c>
      <c r="B66" t="s">
        <v>22</v>
      </c>
      <c r="C66">
        <v>3</v>
      </c>
      <c r="D66">
        <v>2</v>
      </c>
      <c r="E66" s="6">
        <f>IF(COUNTBLANK(tblMatches[[#This Row],[home_goal]:[away_goal]])=0,1,0)</f>
        <v>1</v>
      </c>
      <c r="F66" s="6" t="s">
        <v>23</v>
      </c>
      <c r="G66" s="9">
        <v>45570.625</v>
      </c>
    </row>
    <row r="67" spans="1:7" x14ac:dyDescent="0.4">
      <c r="A67" t="s">
        <v>1</v>
      </c>
      <c r="B67" t="s">
        <v>24</v>
      </c>
      <c r="C67">
        <v>4</v>
      </c>
      <c r="D67">
        <v>1</v>
      </c>
      <c r="E67" s="6">
        <f>IF(COUNTBLANK(tblMatches[[#This Row],[home_goal]:[away_goal]])=0,1,0)</f>
        <v>1</v>
      </c>
      <c r="F67" s="6" t="s">
        <v>23</v>
      </c>
      <c r="G67" s="9">
        <v>45570.625</v>
      </c>
    </row>
    <row r="68" spans="1:7" x14ac:dyDescent="0.4">
      <c r="A68" t="s">
        <v>6</v>
      </c>
      <c r="B68" t="s">
        <v>11</v>
      </c>
      <c r="C68">
        <v>0</v>
      </c>
      <c r="D68">
        <v>0</v>
      </c>
      <c r="E68" s="6">
        <f>IF(COUNTBLANK(tblMatches[[#This Row],[home_goal]:[away_goal]])=0,1,0)</f>
        <v>1</v>
      </c>
      <c r="F68" s="6" t="s">
        <v>23</v>
      </c>
      <c r="G68" s="9">
        <v>45570.729166666664</v>
      </c>
    </row>
    <row r="69" spans="1:7" x14ac:dyDescent="0.4">
      <c r="A69" t="s">
        <v>10</v>
      </c>
      <c r="B69" t="s">
        <v>13</v>
      </c>
      <c r="C69">
        <v>0</v>
      </c>
      <c r="D69">
        <v>0</v>
      </c>
      <c r="E69" s="6">
        <f>IF(COUNTBLANK(tblMatches[[#This Row],[home_goal]:[away_goal]])=0,1,0)</f>
        <v>1</v>
      </c>
      <c r="F69" s="6" t="s">
        <v>23</v>
      </c>
      <c r="G69" s="9">
        <v>45571.583333333336</v>
      </c>
    </row>
    <row r="70" spans="1:7" x14ac:dyDescent="0.4">
      <c r="A70" t="s">
        <v>14</v>
      </c>
      <c r="B70" t="s">
        <v>26</v>
      </c>
      <c r="C70">
        <v>1</v>
      </c>
      <c r="D70">
        <v>1</v>
      </c>
      <c r="E70" s="6">
        <f>IF(COUNTBLANK(tblMatches[[#This Row],[home_goal]:[away_goal]])=0,1,0)</f>
        <v>1</v>
      </c>
      <c r="F70" s="6" t="s">
        <v>23</v>
      </c>
      <c r="G70" s="9">
        <v>45571.583333333336</v>
      </c>
    </row>
    <row r="71" spans="1:7" x14ac:dyDescent="0.4">
      <c r="A71" t="s">
        <v>25</v>
      </c>
      <c r="B71" t="s">
        <v>9</v>
      </c>
      <c r="C71">
        <v>3</v>
      </c>
      <c r="D71">
        <v>2</v>
      </c>
      <c r="E71" s="6">
        <f>IF(COUNTBLANK(tblMatches[[#This Row],[home_goal]:[away_goal]])=0,1,0)</f>
        <v>1</v>
      </c>
      <c r="F71" s="6" t="s">
        <v>23</v>
      </c>
      <c r="G71" s="9">
        <v>45571.6875</v>
      </c>
    </row>
    <row r="72" spans="1:7" x14ac:dyDescent="0.4">
      <c r="A72" t="s">
        <v>9</v>
      </c>
      <c r="B72" t="s">
        <v>1</v>
      </c>
      <c r="C72">
        <v>4</v>
      </c>
      <c r="D72">
        <v>1</v>
      </c>
      <c r="E72" s="6">
        <f>IF(COUNTBLANK(tblMatches[[#This Row],[home_goal]:[away_goal]])=0,1,0)</f>
        <v>1</v>
      </c>
      <c r="F72" s="6" t="s">
        <v>23</v>
      </c>
      <c r="G72" s="9">
        <v>45584.520833333336</v>
      </c>
    </row>
    <row r="73" spans="1:7" x14ac:dyDescent="0.4">
      <c r="A73" t="s">
        <v>22</v>
      </c>
      <c r="B73" t="s">
        <v>10</v>
      </c>
      <c r="C73">
        <v>1</v>
      </c>
      <c r="D73">
        <v>3</v>
      </c>
      <c r="E73" s="6">
        <f>IF(COUNTBLANK(tblMatches[[#This Row],[home_goal]:[away_goal]])=0,1,0)</f>
        <v>1</v>
      </c>
      <c r="F73" s="6" t="s">
        <v>23</v>
      </c>
      <c r="G73" s="9">
        <v>45584.625</v>
      </c>
    </row>
    <row r="74" spans="1:7" x14ac:dyDescent="0.4">
      <c r="A74" t="s">
        <v>24</v>
      </c>
      <c r="B74" t="s">
        <v>6</v>
      </c>
      <c r="C74">
        <v>0</v>
      </c>
      <c r="D74">
        <v>2</v>
      </c>
      <c r="E74" s="6">
        <f>IF(COUNTBLANK(tblMatches[[#This Row],[home_goal]:[away_goal]])=0,1,0)</f>
        <v>1</v>
      </c>
      <c r="F74" s="6" t="s">
        <v>23</v>
      </c>
      <c r="G74" s="9">
        <v>45584.625</v>
      </c>
    </row>
    <row r="75" spans="1:7" x14ac:dyDescent="0.4">
      <c r="A75" t="s">
        <v>13</v>
      </c>
      <c r="B75" t="s">
        <v>27</v>
      </c>
      <c r="C75">
        <v>2</v>
      </c>
      <c r="D75">
        <v>1</v>
      </c>
      <c r="E75" s="6">
        <f>IF(COUNTBLANK(tblMatches[[#This Row],[home_goal]:[away_goal]])=0,1,0)</f>
        <v>1</v>
      </c>
      <c r="F75" s="6" t="s">
        <v>23</v>
      </c>
      <c r="G75" s="9">
        <v>45584.625</v>
      </c>
    </row>
    <row r="76" spans="1:7" x14ac:dyDescent="0.4">
      <c r="A76" t="s">
        <v>11</v>
      </c>
      <c r="B76" t="s">
        <v>25</v>
      </c>
      <c r="C76">
        <v>0</v>
      </c>
      <c r="D76">
        <v>1</v>
      </c>
      <c r="E76" s="6">
        <f>IF(COUNTBLANK(tblMatches[[#This Row],[home_goal]:[away_goal]])=0,1,0)</f>
        <v>1</v>
      </c>
      <c r="F76" s="6" t="s">
        <v>23</v>
      </c>
      <c r="G76" s="9">
        <v>45584.625</v>
      </c>
    </row>
    <row r="77" spans="1:7" x14ac:dyDescent="0.4">
      <c r="A77" t="s">
        <v>4</v>
      </c>
      <c r="B77" t="s">
        <v>7</v>
      </c>
      <c r="C77">
        <v>2</v>
      </c>
      <c r="D77">
        <v>3</v>
      </c>
      <c r="E77" s="6">
        <f>IF(COUNTBLANK(tblMatches[[#This Row],[home_goal]:[away_goal]])=0,1,0)</f>
        <v>1</v>
      </c>
      <c r="F77" s="6" t="s">
        <v>23</v>
      </c>
      <c r="G77" s="9">
        <v>45584.625</v>
      </c>
    </row>
    <row r="78" spans="1:7" x14ac:dyDescent="0.4">
      <c r="A78" t="s">
        <v>3</v>
      </c>
      <c r="B78" t="s">
        <v>12</v>
      </c>
      <c r="C78">
        <v>2</v>
      </c>
      <c r="D78">
        <v>0</v>
      </c>
      <c r="E78" s="6">
        <f>IF(COUNTBLANK(tblMatches[[#This Row],[home_goal]:[away_goal]])=0,1,0)</f>
        <v>1</v>
      </c>
      <c r="F78" s="6" t="s">
        <v>23</v>
      </c>
      <c r="G78" s="9">
        <v>45584.729166666664</v>
      </c>
    </row>
    <row r="79" spans="1:7" x14ac:dyDescent="0.4">
      <c r="A79" t="s">
        <v>8</v>
      </c>
      <c r="B79" t="s">
        <v>2</v>
      </c>
      <c r="C79">
        <v>1</v>
      </c>
      <c r="D79">
        <v>2</v>
      </c>
      <c r="E79" s="6">
        <f>IF(COUNTBLANK(tblMatches[[#This Row],[home_goal]:[away_goal]])=0,1,0)</f>
        <v>1</v>
      </c>
      <c r="F79" s="6" t="s">
        <v>23</v>
      </c>
      <c r="G79" s="9">
        <v>45585.583333333336</v>
      </c>
    </row>
    <row r="80" spans="1:7" x14ac:dyDescent="0.4">
      <c r="A80" t="s">
        <v>0</v>
      </c>
      <c r="B80" t="s">
        <v>14</v>
      </c>
      <c r="C80">
        <v>2</v>
      </c>
      <c r="D80">
        <v>1</v>
      </c>
      <c r="E80" s="6">
        <f>IF(COUNTBLANK(tblMatches[[#This Row],[home_goal]:[away_goal]])=0,1,0)</f>
        <v>1</v>
      </c>
      <c r="F80" s="6" t="s">
        <v>23</v>
      </c>
      <c r="G80" s="9">
        <v>45585.6875</v>
      </c>
    </row>
    <row r="81" spans="1:7" x14ac:dyDescent="0.4">
      <c r="A81" t="s">
        <v>26</v>
      </c>
      <c r="B81" t="s">
        <v>5</v>
      </c>
      <c r="C81">
        <v>1</v>
      </c>
      <c r="D81">
        <v>0</v>
      </c>
      <c r="E81" s="6">
        <f>IF(COUNTBLANK(tblMatches[[#This Row],[home_goal]:[away_goal]])=0,1,0)</f>
        <v>1</v>
      </c>
      <c r="F81" s="6" t="s">
        <v>23</v>
      </c>
      <c r="G81" s="9">
        <v>45586.833333333336</v>
      </c>
    </row>
    <row r="82" spans="1:7" x14ac:dyDescent="0.4">
      <c r="A82" t="s">
        <v>7</v>
      </c>
      <c r="B82" t="s">
        <v>26</v>
      </c>
      <c r="C82">
        <v>1</v>
      </c>
      <c r="D82">
        <v>3</v>
      </c>
      <c r="E82" s="6">
        <f>IF(COUNTBLANK(tblMatches[[#This Row],[home_goal]:[away_goal]])=0,1,0)</f>
        <v>1</v>
      </c>
      <c r="F82" s="6" t="s">
        <v>23</v>
      </c>
      <c r="G82" s="9">
        <v>45590.833333333336</v>
      </c>
    </row>
    <row r="83" spans="1:7" x14ac:dyDescent="0.4">
      <c r="A83" t="s">
        <v>10</v>
      </c>
      <c r="B83" t="s">
        <v>3</v>
      </c>
      <c r="C83">
        <v>1</v>
      </c>
      <c r="D83">
        <v>1</v>
      </c>
      <c r="E83" s="6">
        <f>IF(COUNTBLANK(tblMatches[[#This Row],[home_goal]:[away_goal]])=0,1,0)</f>
        <v>1</v>
      </c>
      <c r="F83" s="6" t="s">
        <v>23</v>
      </c>
      <c r="G83" s="9">
        <v>45591.625</v>
      </c>
    </row>
    <row r="84" spans="1:7" x14ac:dyDescent="0.4">
      <c r="A84" t="s">
        <v>27</v>
      </c>
      <c r="B84" t="s">
        <v>24</v>
      </c>
      <c r="C84">
        <v>4</v>
      </c>
      <c r="D84">
        <v>3</v>
      </c>
      <c r="E84" s="6">
        <f>IF(COUNTBLANK(tblMatches[[#This Row],[home_goal]:[away_goal]])=0,1,0)</f>
        <v>1</v>
      </c>
      <c r="F84" s="6" t="s">
        <v>23</v>
      </c>
      <c r="G84" s="9">
        <v>45591.625</v>
      </c>
    </row>
    <row r="85" spans="1:7" x14ac:dyDescent="0.4">
      <c r="A85" t="s">
        <v>25</v>
      </c>
      <c r="B85" t="s">
        <v>8</v>
      </c>
      <c r="C85">
        <v>2</v>
      </c>
      <c r="D85">
        <v>2</v>
      </c>
      <c r="E85" s="6">
        <f>IF(COUNTBLANK(tblMatches[[#This Row],[home_goal]:[away_goal]])=0,1,0)</f>
        <v>1</v>
      </c>
      <c r="F85" s="6" t="s">
        <v>23</v>
      </c>
      <c r="G85" s="9">
        <v>45591.625</v>
      </c>
    </row>
    <row r="86" spans="1:7" x14ac:dyDescent="0.4">
      <c r="A86" t="s">
        <v>2</v>
      </c>
      <c r="B86" t="s">
        <v>4</v>
      </c>
      <c r="C86">
        <v>1</v>
      </c>
      <c r="D86">
        <v>0</v>
      </c>
      <c r="E86" s="6">
        <f>IF(COUNTBLANK(tblMatches[[#This Row],[home_goal]:[away_goal]])=0,1,0)</f>
        <v>1</v>
      </c>
      <c r="F86" s="6" t="s">
        <v>23</v>
      </c>
      <c r="G86" s="9">
        <v>45591.625</v>
      </c>
    </row>
    <row r="87" spans="1:7" x14ac:dyDescent="0.4">
      <c r="A87" t="s">
        <v>6</v>
      </c>
      <c r="B87" t="s">
        <v>22</v>
      </c>
      <c r="C87">
        <v>1</v>
      </c>
      <c r="D87">
        <v>1</v>
      </c>
      <c r="E87" s="6">
        <f>IF(COUNTBLANK(tblMatches[[#This Row],[home_goal]:[away_goal]])=0,1,0)</f>
        <v>1</v>
      </c>
      <c r="F87" s="6" t="s">
        <v>23</v>
      </c>
      <c r="G87" s="9">
        <v>45591.729166666664</v>
      </c>
    </row>
    <row r="88" spans="1:7" x14ac:dyDescent="0.4">
      <c r="A88" t="s">
        <v>14</v>
      </c>
      <c r="B88" t="s">
        <v>11</v>
      </c>
      <c r="C88">
        <v>2</v>
      </c>
      <c r="D88">
        <v>1</v>
      </c>
      <c r="E88" s="6">
        <f>IF(COUNTBLANK(tblMatches[[#This Row],[home_goal]:[away_goal]])=0,1,0)</f>
        <v>1</v>
      </c>
      <c r="F88" s="6" t="s">
        <v>23</v>
      </c>
      <c r="G88" s="9">
        <v>45592.583333333336</v>
      </c>
    </row>
    <row r="89" spans="1:7" x14ac:dyDescent="0.4">
      <c r="A89" t="s">
        <v>5</v>
      </c>
      <c r="B89" t="s">
        <v>9</v>
      </c>
      <c r="C89">
        <v>1</v>
      </c>
      <c r="D89">
        <v>0</v>
      </c>
      <c r="E89" s="6">
        <f>IF(COUNTBLANK(tblMatches[[#This Row],[home_goal]:[away_goal]])=0,1,0)</f>
        <v>1</v>
      </c>
      <c r="F89" s="6" t="s">
        <v>23</v>
      </c>
      <c r="G89" s="9">
        <v>45592.583333333336</v>
      </c>
    </row>
    <row r="90" spans="1:7" x14ac:dyDescent="0.4">
      <c r="A90" t="s">
        <v>1</v>
      </c>
      <c r="B90" t="s">
        <v>13</v>
      </c>
      <c r="C90">
        <v>2</v>
      </c>
      <c r="D90">
        <v>1</v>
      </c>
      <c r="E90" s="6">
        <f>IF(COUNTBLANK(tblMatches[[#This Row],[home_goal]:[away_goal]])=0,1,0)</f>
        <v>1</v>
      </c>
      <c r="F90" s="6" t="s">
        <v>23</v>
      </c>
      <c r="G90" s="9">
        <v>45592.583333333336</v>
      </c>
    </row>
    <row r="91" spans="1:7" x14ac:dyDescent="0.4">
      <c r="A91" t="s">
        <v>12</v>
      </c>
      <c r="B91" t="s">
        <v>0</v>
      </c>
      <c r="C91">
        <v>2</v>
      </c>
      <c r="D91">
        <v>2</v>
      </c>
      <c r="E91" s="6">
        <f>IF(COUNTBLANK(tblMatches[[#This Row],[home_goal]:[away_goal]])=0,1,0)</f>
        <v>1</v>
      </c>
      <c r="F91" s="6" t="s">
        <v>23</v>
      </c>
      <c r="G91" s="9">
        <v>45592.6875</v>
      </c>
    </row>
    <row r="92" spans="1:7" x14ac:dyDescent="0.4">
      <c r="A92" t="s">
        <v>11</v>
      </c>
      <c r="B92" t="s">
        <v>12</v>
      </c>
      <c r="C92">
        <v>1</v>
      </c>
      <c r="D92">
        <v>0</v>
      </c>
      <c r="E92" s="6">
        <f>IF(COUNTBLANK(tblMatches[[#This Row],[home_goal]:[away_goal]])=0,1,0)</f>
        <v>1</v>
      </c>
      <c r="F92" s="6" t="s">
        <v>23</v>
      </c>
      <c r="G92" s="9">
        <v>45598.520833333336</v>
      </c>
    </row>
    <row r="93" spans="1:7" x14ac:dyDescent="0.4">
      <c r="A93" t="s">
        <v>3</v>
      </c>
      <c r="B93" t="s">
        <v>2</v>
      </c>
      <c r="C93">
        <v>2</v>
      </c>
      <c r="D93">
        <v>1</v>
      </c>
      <c r="E93" s="6">
        <f>IF(COUNTBLANK(tblMatches[[#This Row],[home_goal]:[away_goal]])=0,1,0)</f>
        <v>1</v>
      </c>
      <c r="F93" s="6" t="s">
        <v>23</v>
      </c>
      <c r="G93" s="9">
        <v>45598.625</v>
      </c>
    </row>
    <row r="94" spans="1:7" x14ac:dyDescent="0.4">
      <c r="A94" t="s">
        <v>24</v>
      </c>
      <c r="B94" t="s">
        <v>7</v>
      </c>
      <c r="C94">
        <v>1</v>
      </c>
      <c r="D94">
        <v>1</v>
      </c>
      <c r="E94" s="6">
        <f>IF(COUNTBLANK(tblMatches[[#This Row],[home_goal]:[away_goal]])=0,1,0)</f>
        <v>1</v>
      </c>
      <c r="F94" s="6" t="s">
        <v>23</v>
      </c>
      <c r="G94" s="9">
        <v>45598.625</v>
      </c>
    </row>
    <row r="95" spans="1:7" x14ac:dyDescent="0.4">
      <c r="A95" t="s">
        <v>0</v>
      </c>
      <c r="B95" t="s">
        <v>25</v>
      </c>
      <c r="C95">
        <v>2</v>
      </c>
      <c r="D95">
        <v>1</v>
      </c>
      <c r="E95" s="6">
        <f>IF(COUNTBLANK(tblMatches[[#This Row],[home_goal]:[away_goal]])=0,1,0)</f>
        <v>1</v>
      </c>
      <c r="F95" s="6" t="s">
        <v>23</v>
      </c>
      <c r="G95" s="9">
        <v>45598.625</v>
      </c>
    </row>
    <row r="96" spans="1:7" x14ac:dyDescent="0.4">
      <c r="A96" t="s">
        <v>26</v>
      </c>
      <c r="B96" t="s">
        <v>1</v>
      </c>
      <c r="C96">
        <v>3</v>
      </c>
      <c r="D96">
        <v>0</v>
      </c>
      <c r="E96" s="6">
        <f>IF(COUNTBLANK(tblMatches[[#This Row],[home_goal]:[away_goal]])=0,1,0)</f>
        <v>1</v>
      </c>
      <c r="F96" s="6" t="s">
        <v>23</v>
      </c>
      <c r="G96" s="9">
        <v>45598.625</v>
      </c>
    </row>
    <row r="97" spans="1:7" x14ac:dyDescent="0.4">
      <c r="A97" t="s">
        <v>4</v>
      </c>
      <c r="B97" t="s">
        <v>6</v>
      </c>
      <c r="C97">
        <v>1</v>
      </c>
      <c r="D97">
        <v>0</v>
      </c>
      <c r="E97" s="6">
        <f>IF(COUNTBLANK(tblMatches[[#This Row],[home_goal]:[away_goal]])=0,1,0)</f>
        <v>1</v>
      </c>
      <c r="F97" s="6" t="s">
        <v>23</v>
      </c>
      <c r="G97" s="9">
        <v>45598.625</v>
      </c>
    </row>
    <row r="98" spans="1:7" x14ac:dyDescent="0.4">
      <c r="A98" t="s">
        <v>8</v>
      </c>
      <c r="B98" t="s">
        <v>5</v>
      </c>
      <c r="C98">
        <v>2</v>
      </c>
      <c r="D98">
        <v>2</v>
      </c>
      <c r="E98" s="6">
        <f>IF(COUNTBLANK(tblMatches[[#This Row],[home_goal]:[away_goal]])=0,1,0)</f>
        <v>1</v>
      </c>
      <c r="F98" s="6" t="s">
        <v>23</v>
      </c>
      <c r="G98" s="9">
        <v>45598.729166666664</v>
      </c>
    </row>
    <row r="99" spans="1:7" x14ac:dyDescent="0.4">
      <c r="A99" t="s">
        <v>9</v>
      </c>
      <c r="B99" t="s">
        <v>10</v>
      </c>
      <c r="C99">
        <v>4</v>
      </c>
      <c r="D99">
        <v>1</v>
      </c>
      <c r="E99" s="6">
        <f>IF(COUNTBLANK(tblMatches[[#This Row],[home_goal]:[away_goal]])=0,1,0)</f>
        <v>1</v>
      </c>
      <c r="F99" s="6" t="s">
        <v>23</v>
      </c>
      <c r="G99" s="9">
        <v>45599.583333333336</v>
      </c>
    </row>
    <row r="100" spans="1:7" x14ac:dyDescent="0.4">
      <c r="A100" t="s">
        <v>13</v>
      </c>
      <c r="B100" t="s">
        <v>14</v>
      </c>
      <c r="C100">
        <v>1</v>
      </c>
      <c r="D100">
        <v>1</v>
      </c>
      <c r="E100" s="6">
        <f>IF(COUNTBLANK(tblMatches[[#This Row],[home_goal]:[away_goal]])=0,1,0)</f>
        <v>1</v>
      </c>
      <c r="F100" s="6" t="s">
        <v>23</v>
      </c>
      <c r="G100" s="9">
        <v>45599.6875</v>
      </c>
    </row>
    <row r="101" spans="1:7" x14ac:dyDescent="0.4">
      <c r="A101" t="s">
        <v>22</v>
      </c>
      <c r="B101" t="s">
        <v>27</v>
      </c>
      <c r="C101">
        <v>2</v>
      </c>
      <c r="D101">
        <v>1</v>
      </c>
      <c r="E101" s="6">
        <f>IF(COUNTBLANK(tblMatches[[#This Row],[home_goal]:[away_goal]])=0,1,0)</f>
        <v>1</v>
      </c>
      <c r="F101" s="6" t="s">
        <v>23</v>
      </c>
      <c r="G101" s="9">
        <v>45600.833333333336</v>
      </c>
    </row>
    <row r="102" spans="1:7" x14ac:dyDescent="0.4">
      <c r="A102" t="s">
        <v>27</v>
      </c>
      <c r="B102" t="s">
        <v>3</v>
      </c>
      <c r="C102">
        <v>3</v>
      </c>
      <c r="D102">
        <v>2</v>
      </c>
      <c r="E102" s="6">
        <f>IF(COUNTBLANK(tblMatches[[#This Row],[home_goal]:[away_goal]])=0,1,0)</f>
        <v>1</v>
      </c>
      <c r="F102" s="6" t="s">
        <v>23</v>
      </c>
      <c r="G102" s="9">
        <v>45605.625</v>
      </c>
    </row>
    <row r="103" spans="1:7" x14ac:dyDescent="0.4">
      <c r="A103" t="s">
        <v>5</v>
      </c>
      <c r="B103" t="s">
        <v>22</v>
      </c>
      <c r="C103">
        <v>0</v>
      </c>
      <c r="D103">
        <v>2</v>
      </c>
      <c r="E103" s="6">
        <f>IF(COUNTBLANK(tblMatches[[#This Row],[home_goal]:[away_goal]])=0,1,0)</f>
        <v>1</v>
      </c>
      <c r="F103" s="6" t="s">
        <v>23</v>
      </c>
      <c r="G103" s="9">
        <v>45605.625</v>
      </c>
    </row>
    <row r="104" spans="1:7" x14ac:dyDescent="0.4">
      <c r="A104" t="s">
        <v>1</v>
      </c>
      <c r="B104" t="s">
        <v>6</v>
      </c>
      <c r="C104">
        <v>0</v>
      </c>
      <c r="D104">
        <v>0</v>
      </c>
      <c r="E104" s="6">
        <f>IF(COUNTBLANK(tblMatches[[#This Row],[home_goal]:[away_goal]])=0,1,0)</f>
        <v>1</v>
      </c>
      <c r="F104" s="6" t="s">
        <v>23</v>
      </c>
      <c r="G104" s="9">
        <v>45605.625</v>
      </c>
    </row>
    <row r="105" spans="1:7" x14ac:dyDescent="0.4">
      <c r="A105" t="s">
        <v>8</v>
      </c>
      <c r="B105" t="s">
        <v>4</v>
      </c>
      <c r="C105">
        <v>2</v>
      </c>
      <c r="D105">
        <v>0</v>
      </c>
      <c r="E105" s="6">
        <f>IF(COUNTBLANK(tblMatches[[#This Row],[home_goal]:[away_goal]])=0,1,0)</f>
        <v>1</v>
      </c>
      <c r="F105" s="6" t="s">
        <v>23</v>
      </c>
      <c r="G105" s="9">
        <v>45605.625</v>
      </c>
    </row>
    <row r="106" spans="1:7" x14ac:dyDescent="0.4">
      <c r="A106" t="s">
        <v>25</v>
      </c>
      <c r="B106" t="s">
        <v>2</v>
      </c>
      <c r="C106">
        <v>2</v>
      </c>
      <c r="D106">
        <v>1</v>
      </c>
      <c r="E106" s="6">
        <f>IF(COUNTBLANK(tblMatches[[#This Row],[home_goal]:[away_goal]])=0,1,0)</f>
        <v>1</v>
      </c>
      <c r="F106" s="6" t="s">
        <v>23</v>
      </c>
      <c r="G106" s="9">
        <v>45605.729166666664</v>
      </c>
    </row>
    <row r="107" spans="1:7" x14ac:dyDescent="0.4">
      <c r="A107" t="s">
        <v>0</v>
      </c>
      <c r="B107" t="s">
        <v>10</v>
      </c>
      <c r="C107">
        <v>2</v>
      </c>
      <c r="D107">
        <v>0</v>
      </c>
      <c r="E107" s="6">
        <f>IF(COUNTBLANK(tblMatches[[#This Row],[home_goal]:[away_goal]])=0,1,0)</f>
        <v>1</v>
      </c>
      <c r="F107" s="6" t="s">
        <v>23</v>
      </c>
      <c r="G107" s="9">
        <v>45605.833333333336</v>
      </c>
    </row>
    <row r="108" spans="1:7" x14ac:dyDescent="0.4">
      <c r="A108" t="s">
        <v>13</v>
      </c>
      <c r="B108" t="s">
        <v>7</v>
      </c>
      <c r="C108">
        <v>3</v>
      </c>
      <c r="D108">
        <v>0</v>
      </c>
      <c r="E108" s="6">
        <f>IF(COUNTBLANK(tblMatches[[#This Row],[home_goal]:[away_goal]])=0,1,0)</f>
        <v>1</v>
      </c>
      <c r="F108" s="6" t="s">
        <v>23</v>
      </c>
      <c r="G108" s="9">
        <v>45606.583333333336</v>
      </c>
    </row>
    <row r="109" spans="1:7" x14ac:dyDescent="0.4">
      <c r="A109" t="s">
        <v>26</v>
      </c>
      <c r="B109" t="s">
        <v>11</v>
      </c>
      <c r="C109">
        <v>1</v>
      </c>
      <c r="D109">
        <v>3</v>
      </c>
      <c r="E109" s="6">
        <f>IF(COUNTBLANK(tblMatches[[#This Row],[home_goal]:[away_goal]])=0,1,0)</f>
        <v>1</v>
      </c>
      <c r="F109" s="6" t="s">
        <v>23</v>
      </c>
      <c r="G109" s="9">
        <v>45606.583333333336</v>
      </c>
    </row>
    <row r="110" spans="1:7" x14ac:dyDescent="0.4">
      <c r="A110" t="s">
        <v>9</v>
      </c>
      <c r="B110" t="s">
        <v>24</v>
      </c>
      <c r="C110">
        <v>1</v>
      </c>
      <c r="D110">
        <v>2</v>
      </c>
      <c r="E110" s="6">
        <f>IF(COUNTBLANK(tblMatches[[#This Row],[home_goal]:[away_goal]])=0,1,0)</f>
        <v>1</v>
      </c>
      <c r="F110" s="6" t="s">
        <v>23</v>
      </c>
      <c r="G110" s="9">
        <v>45606.583333333336</v>
      </c>
    </row>
    <row r="111" spans="1:7" x14ac:dyDescent="0.4">
      <c r="A111" t="s">
        <v>14</v>
      </c>
      <c r="B111" t="s">
        <v>12</v>
      </c>
      <c r="C111">
        <v>1</v>
      </c>
      <c r="D111">
        <v>1</v>
      </c>
      <c r="E111" s="6">
        <f>IF(COUNTBLANK(tblMatches[[#This Row],[home_goal]:[away_goal]])=0,1,0)</f>
        <v>1</v>
      </c>
      <c r="F111" s="6" t="s">
        <v>23</v>
      </c>
      <c r="G111" s="9">
        <v>45606.6875</v>
      </c>
    </row>
    <row r="112" spans="1:7" x14ac:dyDescent="0.4">
      <c r="A112" t="s">
        <v>7</v>
      </c>
      <c r="B112" t="s">
        <v>14</v>
      </c>
      <c r="C112">
        <v>1</v>
      </c>
      <c r="D112">
        <v>2</v>
      </c>
      <c r="E112" s="6">
        <f>IF(COUNTBLANK(tblMatches[[#This Row],[home_goal]:[away_goal]])=0,1,0)</f>
        <v>1</v>
      </c>
      <c r="F112" s="6" t="s">
        <v>23</v>
      </c>
      <c r="G112" s="9">
        <v>45619.520833333336</v>
      </c>
    </row>
    <row r="113" spans="1:7" x14ac:dyDescent="0.4">
      <c r="A113" t="s">
        <v>12</v>
      </c>
      <c r="B113" t="s">
        <v>26</v>
      </c>
      <c r="C113">
        <v>3</v>
      </c>
      <c r="D113">
        <v>0</v>
      </c>
      <c r="E113" s="6">
        <f>IF(COUNTBLANK(tblMatches[[#This Row],[home_goal]:[away_goal]])=0,1,0)</f>
        <v>1</v>
      </c>
      <c r="F113" s="6" t="s">
        <v>23</v>
      </c>
      <c r="G113" s="9">
        <v>45619.625</v>
      </c>
    </row>
    <row r="114" spans="1:7" x14ac:dyDescent="0.4">
      <c r="A114" t="s">
        <v>10</v>
      </c>
      <c r="B114" t="s">
        <v>5</v>
      </c>
      <c r="C114">
        <v>2</v>
      </c>
      <c r="D114">
        <v>2</v>
      </c>
      <c r="E114" s="6">
        <f>IF(COUNTBLANK(tblMatches[[#This Row],[home_goal]:[away_goal]])=0,1,0)</f>
        <v>1</v>
      </c>
      <c r="F114" s="6" t="s">
        <v>23</v>
      </c>
      <c r="G114" s="9">
        <v>45619.625</v>
      </c>
    </row>
    <row r="115" spans="1:7" x14ac:dyDescent="0.4">
      <c r="A115" t="s">
        <v>3</v>
      </c>
      <c r="B115" t="s">
        <v>25</v>
      </c>
      <c r="C115">
        <v>1</v>
      </c>
      <c r="D115">
        <v>2</v>
      </c>
      <c r="E115" s="6">
        <f>IF(COUNTBLANK(tblMatches[[#This Row],[home_goal]:[away_goal]])=0,1,0)</f>
        <v>1</v>
      </c>
      <c r="F115" s="6" t="s">
        <v>23</v>
      </c>
      <c r="G115" s="9">
        <v>45619.625</v>
      </c>
    </row>
    <row r="116" spans="1:7" x14ac:dyDescent="0.4">
      <c r="A116" t="s">
        <v>6</v>
      </c>
      <c r="B116" t="s">
        <v>27</v>
      </c>
      <c r="C116">
        <v>0</v>
      </c>
      <c r="D116">
        <v>0</v>
      </c>
      <c r="E116" s="6">
        <f>IF(COUNTBLANK(tblMatches[[#This Row],[home_goal]:[away_goal]])=0,1,0)</f>
        <v>1</v>
      </c>
      <c r="F116" s="6" t="s">
        <v>23</v>
      </c>
      <c r="G116" s="9">
        <v>45619.625</v>
      </c>
    </row>
    <row r="117" spans="1:7" x14ac:dyDescent="0.4">
      <c r="A117" t="s">
        <v>22</v>
      </c>
      <c r="B117" t="s">
        <v>8</v>
      </c>
      <c r="C117">
        <v>1</v>
      </c>
      <c r="D117">
        <v>4</v>
      </c>
      <c r="E117" s="6">
        <f>IF(COUNTBLANK(tblMatches[[#This Row],[home_goal]:[away_goal]])=0,1,0)</f>
        <v>1</v>
      </c>
      <c r="F117" s="6" t="s">
        <v>23</v>
      </c>
      <c r="G117" s="9">
        <v>45619.625</v>
      </c>
    </row>
    <row r="118" spans="1:7" x14ac:dyDescent="0.4">
      <c r="A118" t="s">
        <v>2</v>
      </c>
      <c r="B118" t="s">
        <v>9</v>
      </c>
      <c r="C118">
        <v>0</v>
      </c>
      <c r="D118">
        <v>4</v>
      </c>
      <c r="E118" s="6">
        <f>IF(COUNTBLANK(tblMatches[[#This Row],[home_goal]:[away_goal]])=0,1,0)</f>
        <v>1</v>
      </c>
      <c r="F118" s="6" t="s">
        <v>23</v>
      </c>
      <c r="G118" s="9">
        <v>45619.729166666664</v>
      </c>
    </row>
    <row r="119" spans="1:7" x14ac:dyDescent="0.4">
      <c r="A119" t="s">
        <v>4</v>
      </c>
      <c r="B119" t="s">
        <v>0</v>
      </c>
      <c r="C119">
        <v>2</v>
      </c>
      <c r="D119">
        <v>3</v>
      </c>
      <c r="E119" s="6">
        <f>IF(COUNTBLANK(tblMatches[[#This Row],[home_goal]:[away_goal]])=0,1,0)</f>
        <v>1</v>
      </c>
      <c r="F119" s="6" t="s">
        <v>23</v>
      </c>
      <c r="G119" s="9">
        <v>45620.583333333336</v>
      </c>
    </row>
    <row r="120" spans="1:7" x14ac:dyDescent="0.4">
      <c r="A120" t="s">
        <v>24</v>
      </c>
      <c r="B120" t="s">
        <v>13</v>
      </c>
      <c r="C120">
        <v>1</v>
      </c>
      <c r="D120">
        <v>1</v>
      </c>
      <c r="E120" s="6">
        <f>IF(COUNTBLANK(tblMatches[[#This Row],[home_goal]:[away_goal]])=0,1,0)</f>
        <v>1</v>
      </c>
      <c r="F120" s="6" t="s">
        <v>23</v>
      </c>
      <c r="G120" s="9">
        <v>45620.6875</v>
      </c>
    </row>
    <row r="121" spans="1:7" x14ac:dyDescent="0.4">
      <c r="A121" t="s">
        <v>11</v>
      </c>
      <c r="B121" t="s">
        <v>1</v>
      </c>
      <c r="C121">
        <v>0</v>
      </c>
      <c r="D121">
        <v>2</v>
      </c>
      <c r="E121" s="6">
        <f>IF(COUNTBLANK(tblMatches[[#This Row],[home_goal]:[away_goal]])=0,1,0)</f>
        <v>1</v>
      </c>
      <c r="F121" s="6" t="s">
        <v>23</v>
      </c>
      <c r="G121" s="9">
        <v>45621.833333333336</v>
      </c>
    </row>
    <row r="122" spans="1:7" x14ac:dyDescent="0.4">
      <c r="A122" t="s">
        <v>25</v>
      </c>
      <c r="B122" t="s">
        <v>4</v>
      </c>
      <c r="C122">
        <v>1</v>
      </c>
      <c r="D122">
        <v>1</v>
      </c>
      <c r="E122" s="6">
        <f>IF(COUNTBLANK(tblMatches[[#This Row],[home_goal]:[away_goal]])=0,1,0)</f>
        <v>1</v>
      </c>
      <c r="F122" s="6" t="s">
        <v>23</v>
      </c>
      <c r="G122" s="9">
        <v>45625.833333333336</v>
      </c>
    </row>
    <row r="123" spans="1:7" x14ac:dyDescent="0.4">
      <c r="A123" t="s">
        <v>27</v>
      </c>
      <c r="B123" t="s">
        <v>7</v>
      </c>
      <c r="C123">
        <v>4</v>
      </c>
      <c r="D123">
        <v>1</v>
      </c>
      <c r="E123" s="6">
        <f>IF(COUNTBLANK(tblMatches[[#This Row],[home_goal]:[away_goal]])=0,1,0)</f>
        <v>1</v>
      </c>
      <c r="F123" s="6" t="s">
        <v>23</v>
      </c>
      <c r="G123" s="9">
        <v>45626.625</v>
      </c>
    </row>
    <row r="124" spans="1:7" x14ac:dyDescent="0.4">
      <c r="A124" t="s">
        <v>5</v>
      </c>
      <c r="B124" t="s">
        <v>11</v>
      </c>
      <c r="C124">
        <v>1</v>
      </c>
      <c r="D124">
        <v>1</v>
      </c>
      <c r="E124" s="6">
        <f>IF(COUNTBLANK(tblMatches[[#This Row],[home_goal]:[away_goal]])=0,1,0)</f>
        <v>1</v>
      </c>
      <c r="F124" s="6" t="s">
        <v>23</v>
      </c>
      <c r="G124" s="9">
        <v>45626.625</v>
      </c>
    </row>
    <row r="125" spans="1:7" x14ac:dyDescent="0.4">
      <c r="A125" t="s">
        <v>26</v>
      </c>
      <c r="B125" t="s">
        <v>24</v>
      </c>
      <c r="C125">
        <v>1</v>
      </c>
      <c r="D125">
        <v>0</v>
      </c>
      <c r="E125" s="6">
        <f>IF(COUNTBLANK(tblMatches[[#This Row],[home_goal]:[away_goal]])=0,1,0)</f>
        <v>1</v>
      </c>
      <c r="F125" s="6" t="s">
        <v>23</v>
      </c>
      <c r="G125" s="9">
        <v>45626.625</v>
      </c>
    </row>
    <row r="126" spans="1:7" x14ac:dyDescent="0.4">
      <c r="A126" t="s">
        <v>8</v>
      </c>
      <c r="B126" t="s">
        <v>3</v>
      </c>
      <c r="C126">
        <v>2</v>
      </c>
      <c r="D126">
        <v>4</v>
      </c>
      <c r="E126" s="6">
        <f>IF(COUNTBLANK(tblMatches[[#This Row],[home_goal]:[away_goal]])=0,1,0)</f>
        <v>1</v>
      </c>
      <c r="F126" s="6" t="s">
        <v>23</v>
      </c>
      <c r="G126" s="9">
        <v>45626.625</v>
      </c>
    </row>
    <row r="127" spans="1:7" x14ac:dyDescent="0.4">
      <c r="A127" t="s">
        <v>1</v>
      </c>
      <c r="B127" t="s">
        <v>12</v>
      </c>
      <c r="C127">
        <v>2</v>
      </c>
      <c r="D127">
        <v>5</v>
      </c>
      <c r="E127" s="6">
        <f>IF(COUNTBLANK(tblMatches[[#This Row],[home_goal]:[away_goal]])=0,1,0)</f>
        <v>1</v>
      </c>
      <c r="F127" s="6" t="s">
        <v>23</v>
      </c>
      <c r="G127" s="9">
        <v>45626.729166666664</v>
      </c>
    </row>
    <row r="128" spans="1:7" x14ac:dyDescent="0.4">
      <c r="A128" t="s">
        <v>14</v>
      </c>
      <c r="B128" t="s">
        <v>10</v>
      </c>
      <c r="C128">
        <v>3</v>
      </c>
      <c r="D128">
        <v>0</v>
      </c>
      <c r="E128" s="6">
        <f>IF(COUNTBLANK(tblMatches[[#This Row],[home_goal]:[away_goal]])=0,1,0)</f>
        <v>1</v>
      </c>
      <c r="F128" s="6" t="s">
        <v>23</v>
      </c>
      <c r="G128" s="9">
        <v>45627.5625</v>
      </c>
    </row>
    <row r="129" spans="1:7" x14ac:dyDescent="0.4">
      <c r="A129" t="s">
        <v>13</v>
      </c>
      <c r="B129" t="s">
        <v>6</v>
      </c>
      <c r="C129">
        <v>4</v>
      </c>
      <c r="D129">
        <v>0</v>
      </c>
      <c r="E129" s="6">
        <f>IF(COUNTBLANK(tblMatches[[#This Row],[home_goal]:[away_goal]])=0,1,0)</f>
        <v>1</v>
      </c>
      <c r="F129" s="6" t="s">
        <v>23</v>
      </c>
      <c r="G129" s="9">
        <v>45627.5625</v>
      </c>
    </row>
    <row r="130" spans="1:7" x14ac:dyDescent="0.4">
      <c r="A130" t="s">
        <v>9</v>
      </c>
      <c r="B130" t="s">
        <v>22</v>
      </c>
      <c r="C130">
        <v>1</v>
      </c>
      <c r="D130">
        <v>1</v>
      </c>
      <c r="E130" s="6">
        <f>IF(COUNTBLANK(tblMatches[[#This Row],[home_goal]:[away_goal]])=0,1,0)</f>
        <v>1</v>
      </c>
      <c r="F130" s="6" t="s">
        <v>23</v>
      </c>
      <c r="G130" s="9">
        <v>45627.5625</v>
      </c>
    </row>
    <row r="131" spans="1:7" x14ac:dyDescent="0.4">
      <c r="A131" t="s">
        <v>0</v>
      </c>
      <c r="B131" t="s">
        <v>2</v>
      </c>
      <c r="C131">
        <v>2</v>
      </c>
      <c r="D131">
        <v>0</v>
      </c>
      <c r="E131" s="6">
        <f>IF(COUNTBLANK(tblMatches[[#This Row],[home_goal]:[away_goal]])=0,1,0)</f>
        <v>1</v>
      </c>
      <c r="F131" s="6" t="s">
        <v>23</v>
      </c>
      <c r="G131" s="9">
        <v>45627.666666666664</v>
      </c>
    </row>
    <row r="132" spans="1:7" x14ac:dyDescent="0.4">
      <c r="A132" t="s">
        <v>24</v>
      </c>
      <c r="B132" t="s">
        <v>5</v>
      </c>
      <c r="C132">
        <v>0</v>
      </c>
      <c r="D132">
        <v>1</v>
      </c>
      <c r="E132" s="6">
        <f>IF(COUNTBLANK(tblMatches[[#This Row],[home_goal]:[away_goal]])=0,1,0)</f>
        <v>1</v>
      </c>
      <c r="F132" s="6" t="s">
        <v>23</v>
      </c>
      <c r="G132" s="9">
        <v>45629.8125</v>
      </c>
    </row>
    <row r="133" spans="1:7" x14ac:dyDescent="0.4">
      <c r="A133" t="s">
        <v>7</v>
      </c>
      <c r="B133" t="s">
        <v>1</v>
      </c>
      <c r="C133">
        <v>3</v>
      </c>
      <c r="D133">
        <v>1</v>
      </c>
      <c r="E133" s="6">
        <f>IF(COUNTBLANK(tblMatches[[#This Row],[home_goal]:[away_goal]])=0,1,0)</f>
        <v>1</v>
      </c>
      <c r="F133" s="6" t="s">
        <v>23</v>
      </c>
      <c r="G133" s="9">
        <v>45629.84375</v>
      </c>
    </row>
    <row r="134" spans="1:7" x14ac:dyDescent="0.4">
      <c r="A134" t="s">
        <v>6</v>
      </c>
      <c r="B134" t="s">
        <v>8</v>
      </c>
      <c r="C134">
        <v>4</v>
      </c>
      <c r="D134">
        <v>0</v>
      </c>
      <c r="E134" s="6">
        <f>IF(COUNTBLANK(tblMatches[[#This Row],[home_goal]:[away_goal]])=0,1,0)</f>
        <v>1</v>
      </c>
      <c r="F134" s="6" t="s">
        <v>23</v>
      </c>
      <c r="G134" s="9">
        <v>45630.8125</v>
      </c>
    </row>
    <row r="135" spans="1:7" x14ac:dyDescent="0.4">
      <c r="A135" t="s">
        <v>2</v>
      </c>
      <c r="B135" t="s">
        <v>26</v>
      </c>
      <c r="C135">
        <v>3</v>
      </c>
      <c r="D135">
        <v>0</v>
      </c>
      <c r="E135" s="6">
        <f>IF(COUNTBLANK(tblMatches[[#This Row],[home_goal]:[away_goal]])=0,1,0)</f>
        <v>1</v>
      </c>
      <c r="F135" s="6" t="s">
        <v>23</v>
      </c>
      <c r="G135" s="9">
        <v>45630.8125</v>
      </c>
    </row>
    <row r="136" spans="1:7" x14ac:dyDescent="0.4">
      <c r="A136" t="s">
        <v>11</v>
      </c>
      <c r="B136" t="s">
        <v>0</v>
      </c>
      <c r="C136">
        <v>3</v>
      </c>
      <c r="D136">
        <v>3</v>
      </c>
      <c r="E136" s="6">
        <f>IF(COUNTBLANK(tblMatches[[#This Row],[home_goal]:[away_goal]])=0,1,0)</f>
        <v>1</v>
      </c>
      <c r="F136" s="6" t="s">
        <v>23</v>
      </c>
      <c r="G136" s="9">
        <v>45630.8125</v>
      </c>
    </row>
    <row r="137" spans="1:7" x14ac:dyDescent="0.4">
      <c r="A137" t="s">
        <v>4</v>
      </c>
      <c r="B137" t="s">
        <v>14</v>
      </c>
      <c r="C137">
        <v>1</v>
      </c>
      <c r="D137">
        <v>5</v>
      </c>
      <c r="E137" s="6">
        <f>IF(COUNTBLANK(tblMatches[[#This Row],[home_goal]:[away_goal]])=0,1,0)</f>
        <v>1</v>
      </c>
      <c r="F137" s="6" t="s">
        <v>23</v>
      </c>
      <c r="G137" s="9">
        <v>45630.8125</v>
      </c>
    </row>
    <row r="138" spans="1:7" x14ac:dyDescent="0.4">
      <c r="A138" t="s">
        <v>12</v>
      </c>
      <c r="B138" t="s">
        <v>13</v>
      </c>
      <c r="C138">
        <v>2</v>
      </c>
      <c r="D138">
        <v>0</v>
      </c>
      <c r="E138" s="6">
        <f>IF(COUNTBLANK(tblMatches[[#This Row],[home_goal]:[away_goal]])=0,1,0)</f>
        <v>1</v>
      </c>
      <c r="F138" s="6" t="s">
        <v>23</v>
      </c>
      <c r="G138" s="9">
        <v>45630.84375</v>
      </c>
    </row>
    <row r="139" spans="1:7" x14ac:dyDescent="0.4">
      <c r="A139" t="s">
        <v>10</v>
      </c>
      <c r="B139" t="s">
        <v>27</v>
      </c>
      <c r="C139">
        <v>3</v>
      </c>
      <c r="D139">
        <v>1</v>
      </c>
      <c r="E139" s="6">
        <f>IF(COUNTBLANK(tblMatches[[#This Row],[home_goal]:[away_goal]])=0,1,0)</f>
        <v>1</v>
      </c>
      <c r="F139" s="6" t="s">
        <v>23</v>
      </c>
      <c r="G139" s="9">
        <v>45630.84375</v>
      </c>
    </row>
    <row r="140" spans="1:7" x14ac:dyDescent="0.4">
      <c r="A140" t="s">
        <v>22</v>
      </c>
      <c r="B140" t="s">
        <v>25</v>
      </c>
      <c r="C140">
        <v>3</v>
      </c>
      <c r="D140">
        <v>1</v>
      </c>
      <c r="E140" s="6">
        <f>IF(COUNTBLANK(tblMatches[[#This Row],[home_goal]:[away_goal]])=0,1,0)</f>
        <v>1</v>
      </c>
      <c r="F140" s="6" t="s">
        <v>23</v>
      </c>
      <c r="G140" s="9">
        <v>45631.8125</v>
      </c>
    </row>
    <row r="141" spans="1:7" x14ac:dyDescent="0.4">
      <c r="A141" t="s">
        <v>3</v>
      </c>
      <c r="B141" t="s">
        <v>9</v>
      </c>
      <c r="C141">
        <v>1</v>
      </c>
      <c r="D141">
        <v>0</v>
      </c>
      <c r="E141" s="6">
        <f>IF(COUNTBLANK(tblMatches[[#This Row],[home_goal]:[away_goal]])=0,1,0)</f>
        <v>1</v>
      </c>
      <c r="F141" s="6" t="s">
        <v>23</v>
      </c>
      <c r="G141" s="9">
        <v>45631.84375</v>
      </c>
    </row>
    <row r="142" spans="1:7" x14ac:dyDescent="0.4">
      <c r="A142" t="s">
        <v>10</v>
      </c>
      <c r="B142" t="s">
        <v>4</v>
      </c>
      <c r="C142">
        <v>1</v>
      </c>
      <c r="D142">
        <v>0</v>
      </c>
      <c r="E142" s="6">
        <f>IF(COUNTBLANK(tblMatches[[#This Row],[home_goal]:[away_goal]])=0,1,0)</f>
        <v>1</v>
      </c>
      <c r="F142" s="6" t="s">
        <v>23</v>
      </c>
      <c r="G142" s="9">
        <v>45633.625</v>
      </c>
    </row>
    <row r="143" spans="1:7" x14ac:dyDescent="0.4">
      <c r="A143" t="s">
        <v>27</v>
      </c>
      <c r="B143" t="s">
        <v>11</v>
      </c>
      <c r="C143">
        <v>4</v>
      </c>
      <c r="D143">
        <v>2</v>
      </c>
      <c r="E143" s="6">
        <f>IF(COUNTBLANK(tblMatches[[#This Row],[home_goal]:[away_goal]])=0,1,0)</f>
        <v>1</v>
      </c>
      <c r="F143" s="6" t="s">
        <v>23</v>
      </c>
      <c r="G143" s="9">
        <v>45633.625</v>
      </c>
    </row>
    <row r="144" spans="1:7" x14ac:dyDescent="0.4">
      <c r="A144" t="s">
        <v>5</v>
      </c>
      <c r="B144" t="s">
        <v>2</v>
      </c>
      <c r="C144">
        <v>2</v>
      </c>
      <c r="D144">
        <v>2</v>
      </c>
      <c r="E144" s="6">
        <f>IF(COUNTBLANK(tblMatches[[#This Row],[home_goal]:[away_goal]])=0,1,0)</f>
        <v>1</v>
      </c>
      <c r="F144" s="6" t="s">
        <v>23</v>
      </c>
      <c r="G144" s="9">
        <v>45633.625</v>
      </c>
    </row>
    <row r="145" spans="1:7" x14ac:dyDescent="0.4">
      <c r="A145" t="s">
        <v>13</v>
      </c>
      <c r="B145" t="s">
        <v>26</v>
      </c>
      <c r="C145">
        <v>2</v>
      </c>
      <c r="D145">
        <v>3</v>
      </c>
      <c r="E145" s="6">
        <f>IF(COUNTBLANK(tblMatches[[#This Row],[home_goal]:[away_goal]])=0,1,0)</f>
        <v>1</v>
      </c>
      <c r="F145" s="6" t="s">
        <v>23</v>
      </c>
      <c r="G145" s="9">
        <v>45633.729166666664</v>
      </c>
    </row>
    <row r="146" spans="1:7" x14ac:dyDescent="0.4">
      <c r="A146" t="s">
        <v>22</v>
      </c>
      <c r="B146" t="s">
        <v>12</v>
      </c>
      <c r="C146">
        <v>1</v>
      </c>
      <c r="D146">
        <v>1</v>
      </c>
      <c r="E146" s="6">
        <f>IF(COUNTBLANK(tblMatches[[#This Row],[home_goal]:[away_goal]])=0,1,0)</f>
        <v>1</v>
      </c>
      <c r="F146" s="6" t="s">
        <v>23</v>
      </c>
      <c r="G146" s="9">
        <v>45634.583333333336</v>
      </c>
    </row>
    <row r="147" spans="1:7" x14ac:dyDescent="0.4">
      <c r="A147" t="s">
        <v>24</v>
      </c>
      <c r="B147" t="s">
        <v>3</v>
      </c>
      <c r="C147">
        <v>1</v>
      </c>
      <c r="D147">
        <v>2</v>
      </c>
      <c r="E147" s="6">
        <f>IF(COUNTBLANK(tblMatches[[#This Row],[home_goal]:[away_goal]])=0,1,0)</f>
        <v>1</v>
      </c>
      <c r="F147" s="6" t="s">
        <v>23</v>
      </c>
      <c r="G147" s="9">
        <v>45634.583333333336</v>
      </c>
    </row>
    <row r="148" spans="1:7" x14ac:dyDescent="0.4">
      <c r="A148" t="s">
        <v>7</v>
      </c>
      <c r="B148" t="s">
        <v>25</v>
      </c>
      <c r="C148">
        <v>2</v>
      </c>
      <c r="D148">
        <v>2</v>
      </c>
      <c r="E148" s="6">
        <f>IF(COUNTBLANK(tblMatches[[#This Row],[home_goal]:[away_goal]])=0,1,0)</f>
        <v>1</v>
      </c>
      <c r="F148" s="6" t="s">
        <v>23</v>
      </c>
      <c r="G148" s="9">
        <v>45634.583333333336</v>
      </c>
    </row>
    <row r="149" spans="1:7" x14ac:dyDescent="0.4">
      <c r="A149" t="s">
        <v>9</v>
      </c>
      <c r="B149" t="s">
        <v>14</v>
      </c>
      <c r="C149">
        <v>3</v>
      </c>
      <c r="D149">
        <v>4</v>
      </c>
      <c r="E149" s="6">
        <f>IF(COUNTBLANK(tblMatches[[#This Row],[home_goal]:[away_goal]])=0,1,0)</f>
        <v>1</v>
      </c>
      <c r="F149" s="6" t="s">
        <v>23</v>
      </c>
      <c r="G149" s="9">
        <v>45634.6875</v>
      </c>
    </row>
    <row r="150" spans="1:7" x14ac:dyDescent="0.4">
      <c r="A150" t="s">
        <v>1</v>
      </c>
      <c r="B150" t="s">
        <v>8</v>
      </c>
      <c r="C150">
        <v>2</v>
      </c>
      <c r="D150">
        <v>1</v>
      </c>
      <c r="E150" s="6">
        <f>IF(COUNTBLANK(tblMatches[[#This Row],[home_goal]:[away_goal]])=0,1,0)</f>
        <v>1</v>
      </c>
      <c r="F150" s="6" t="s">
        <v>23</v>
      </c>
      <c r="G150" s="9">
        <v>45635.833333333336</v>
      </c>
    </row>
    <row r="151" spans="1:7" x14ac:dyDescent="0.4">
      <c r="A151" t="s">
        <v>12</v>
      </c>
      <c r="B151" t="s">
        <v>6</v>
      </c>
      <c r="C151">
        <v>0</v>
      </c>
      <c r="D151">
        <v>0</v>
      </c>
      <c r="E151" s="6">
        <f>IF(COUNTBLANK(tblMatches[[#This Row],[home_goal]:[away_goal]])=0,1,0)</f>
        <v>1</v>
      </c>
      <c r="F151" s="6" t="s">
        <v>23</v>
      </c>
      <c r="G151" s="9">
        <v>45640.625</v>
      </c>
    </row>
    <row r="152" spans="1:7" x14ac:dyDescent="0.4">
      <c r="A152" t="s">
        <v>0</v>
      </c>
      <c r="B152" t="s">
        <v>22</v>
      </c>
      <c r="C152">
        <v>2</v>
      </c>
      <c r="D152">
        <v>2</v>
      </c>
      <c r="E152" s="6">
        <f>IF(COUNTBLANK(tblMatches[[#This Row],[home_goal]:[away_goal]])=0,1,0)</f>
        <v>1</v>
      </c>
      <c r="F152" s="6" t="s">
        <v>23</v>
      </c>
      <c r="G152" s="9">
        <v>45640.625</v>
      </c>
    </row>
    <row r="153" spans="1:7" x14ac:dyDescent="0.4">
      <c r="A153" t="s">
        <v>11</v>
      </c>
      <c r="B153" t="s">
        <v>7</v>
      </c>
      <c r="C153">
        <v>4</v>
      </c>
      <c r="D153">
        <v>0</v>
      </c>
      <c r="E153" s="6">
        <f>IF(COUNTBLANK(tblMatches[[#This Row],[home_goal]:[away_goal]])=0,1,0)</f>
        <v>1</v>
      </c>
      <c r="F153" s="6" t="s">
        <v>23</v>
      </c>
      <c r="G153" s="9">
        <v>45640.625</v>
      </c>
    </row>
    <row r="154" spans="1:7" x14ac:dyDescent="0.4">
      <c r="A154" t="s">
        <v>8</v>
      </c>
      <c r="B154" t="s">
        <v>24</v>
      </c>
      <c r="C154">
        <v>1</v>
      </c>
      <c r="D154">
        <v>2</v>
      </c>
      <c r="E154" s="6">
        <f>IF(COUNTBLANK(tblMatches[[#This Row],[home_goal]:[away_goal]])=0,1,0)</f>
        <v>1</v>
      </c>
      <c r="F154" s="6" t="s">
        <v>23</v>
      </c>
      <c r="G154" s="9">
        <v>45640.625</v>
      </c>
    </row>
    <row r="155" spans="1:7" x14ac:dyDescent="0.4">
      <c r="A155" t="s">
        <v>26</v>
      </c>
      <c r="B155" t="s">
        <v>10</v>
      </c>
      <c r="C155">
        <v>2</v>
      </c>
      <c r="D155">
        <v>1</v>
      </c>
      <c r="E155" s="6">
        <f>IF(COUNTBLANK(tblMatches[[#This Row],[home_goal]:[away_goal]])=0,1,0)</f>
        <v>1</v>
      </c>
      <c r="F155" s="6" t="s">
        <v>23</v>
      </c>
      <c r="G155" s="9">
        <v>45640.729166666664</v>
      </c>
    </row>
    <row r="156" spans="1:7" x14ac:dyDescent="0.4">
      <c r="A156" t="s">
        <v>25</v>
      </c>
      <c r="B156" t="s">
        <v>5</v>
      </c>
      <c r="C156">
        <v>1</v>
      </c>
      <c r="D156">
        <v>3</v>
      </c>
      <c r="E156" s="6">
        <f>IF(COUNTBLANK(tblMatches[[#This Row],[home_goal]:[away_goal]])=0,1,0)</f>
        <v>1</v>
      </c>
      <c r="F156" s="6" t="s">
        <v>23</v>
      </c>
      <c r="G156" s="9">
        <v>45641.583333333336</v>
      </c>
    </row>
    <row r="157" spans="1:7" x14ac:dyDescent="0.4">
      <c r="A157" t="s">
        <v>2</v>
      </c>
      <c r="B157" t="s">
        <v>13</v>
      </c>
      <c r="C157">
        <v>1</v>
      </c>
      <c r="D157">
        <v>2</v>
      </c>
      <c r="E157" s="6">
        <f>IF(COUNTBLANK(tblMatches[[#This Row],[home_goal]:[away_goal]])=0,1,0)</f>
        <v>1</v>
      </c>
      <c r="F157" s="6" t="s">
        <v>23</v>
      </c>
      <c r="G157" s="9">
        <v>45641.6875</v>
      </c>
    </row>
    <row r="158" spans="1:7" x14ac:dyDescent="0.4">
      <c r="A158" t="s">
        <v>14</v>
      </c>
      <c r="B158" t="s">
        <v>27</v>
      </c>
      <c r="C158">
        <v>2</v>
      </c>
      <c r="D158">
        <v>1</v>
      </c>
      <c r="E158" s="6">
        <f>IF(COUNTBLANK(tblMatches[[#This Row],[home_goal]:[away_goal]])=0,1,0)</f>
        <v>1</v>
      </c>
      <c r="F158" s="6" t="s">
        <v>23</v>
      </c>
      <c r="G158" s="9">
        <v>45641.791666666664</v>
      </c>
    </row>
    <row r="159" spans="1:7" x14ac:dyDescent="0.4">
      <c r="A159" t="s">
        <v>4</v>
      </c>
      <c r="B159" t="s">
        <v>9</v>
      </c>
      <c r="C159">
        <v>0</v>
      </c>
      <c r="D159">
        <v>5</v>
      </c>
      <c r="E159" s="6">
        <f>IF(COUNTBLANK(tblMatches[[#This Row],[home_goal]:[away_goal]])=0,1,0)</f>
        <v>1</v>
      </c>
      <c r="F159" s="6" t="s">
        <v>23</v>
      </c>
      <c r="G159" s="9">
        <v>45641.791666666664</v>
      </c>
    </row>
    <row r="160" spans="1:7" x14ac:dyDescent="0.4">
      <c r="A160" t="s">
        <v>3</v>
      </c>
      <c r="B160" t="s">
        <v>1</v>
      </c>
      <c r="C160">
        <v>1</v>
      </c>
      <c r="D160">
        <v>1</v>
      </c>
      <c r="E160" s="6">
        <f>IF(COUNTBLANK(tblMatches[[#This Row],[home_goal]:[away_goal]])=0,1,0)</f>
        <v>1</v>
      </c>
      <c r="F160" s="6" t="s">
        <v>23</v>
      </c>
      <c r="G160" s="9">
        <v>45642.833333333336</v>
      </c>
    </row>
    <row r="161" spans="1:7" x14ac:dyDescent="0.4">
      <c r="A161" t="s">
        <v>10</v>
      </c>
      <c r="B161" t="s">
        <v>2</v>
      </c>
      <c r="C161">
        <v>2</v>
      </c>
      <c r="D161">
        <v>1</v>
      </c>
      <c r="E161" s="6">
        <f>IF(COUNTBLANK(tblMatches[[#This Row],[home_goal]:[away_goal]])=0,1,0)</f>
        <v>1</v>
      </c>
      <c r="F161" s="6" t="s">
        <v>23</v>
      </c>
      <c r="G161" s="9">
        <v>45647.520833333336</v>
      </c>
    </row>
    <row r="162" spans="1:7" x14ac:dyDescent="0.4">
      <c r="A162" t="s">
        <v>27</v>
      </c>
      <c r="B162" t="s">
        <v>26</v>
      </c>
      <c r="C162">
        <v>0</v>
      </c>
      <c r="D162">
        <v>2</v>
      </c>
      <c r="E162" s="6">
        <f>IF(COUNTBLANK(tblMatches[[#This Row],[home_goal]:[away_goal]])=0,1,0)</f>
        <v>1</v>
      </c>
      <c r="F162" s="6" t="s">
        <v>23</v>
      </c>
      <c r="G162" s="9">
        <v>45647.625</v>
      </c>
    </row>
    <row r="163" spans="1:7" x14ac:dyDescent="0.4">
      <c r="A163" t="s">
        <v>24</v>
      </c>
      <c r="B163" t="s">
        <v>11</v>
      </c>
      <c r="C163">
        <v>0</v>
      </c>
      <c r="D163">
        <v>4</v>
      </c>
      <c r="E163" s="6">
        <f>IF(COUNTBLANK(tblMatches[[#This Row],[home_goal]:[away_goal]])=0,1,0)</f>
        <v>1</v>
      </c>
      <c r="F163" s="6" t="s">
        <v>23</v>
      </c>
      <c r="G163" s="9">
        <v>45647.625</v>
      </c>
    </row>
    <row r="164" spans="1:7" x14ac:dyDescent="0.4">
      <c r="A164" t="s">
        <v>1</v>
      </c>
      <c r="B164" t="s">
        <v>25</v>
      </c>
      <c r="C164">
        <v>1</v>
      </c>
      <c r="D164">
        <v>1</v>
      </c>
      <c r="E164" s="6">
        <f>IF(COUNTBLANK(tblMatches[[#This Row],[home_goal]:[away_goal]])=0,1,0)</f>
        <v>1</v>
      </c>
      <c r="F164" s="6" t="s">
        <v>23</v>
      </c>
      <c r="G164" s="9">
        <v>45647.625</v>
      </c>
    </row>
    <row r="165" spans="1:7" x14ac:dyDescent="0.4">
      <c r="A165" t="s">
        <v>5</v>
      </c>
      <c r="B165" t="s">
        <v>12</v>
      </c>
      <c r="C165">
        <v>1</v>
      </c>
      <c r="D165">
        <v>5</v>
      </c>
      <c r="E165" s="6">
        <f>IF(COUNTBLANK(tblMatches[[#This Row],[home_goal]:[away_goal]])=0,1,0)</f>
        <v>1</v>
      </c>
      <c r="F165" s="6" t="s">
        <v>23</v>
      </c>
      <c r="G165" s="9">
        <v>45647.729166666664</v>
      </c>
    </row>
    <row r="166" spans="1:7" x14ac:dyDescent="0.4">
      <c r="A166" t="s">
        <v>6</v>
      </c>
      <c r="B166" t="s">
        <v>14</v>
      </c>
      <c r="C166">
        <v>0</v>
      </c>
      <c r="D166">
        <v>0</v>
      </c>
      <c r="E166" s="6">
        <f>IF(COUNTBLANK(tblMatches[[#This Row],[home_goal]:[away_goal]])=0,1,0)</f>
        <v>1</v>
      </c>
      <c r="F166" s="6" t="s">
        <v>23</v>
      </c>
      <c r="G166" s="9">
        <v>45648.583333333336</v>
      </c>
    </row>
    <row r="167" spans="1:7" x14ac:dyDescent="0.4">
      <c r="A167" t="s">
        <v>22</v>
      </c>
      <c r="B167" t="s">
        <v>4</v>
      </c>
      <c r="C167">
        <v>0</v>
      </c>
      <c r="D167">
        <v>0</v>
      </c>
      <c r="E167" s="6">
        <f>IF(COUNTBLANK(tblMatches[[#This Row],[home_goal]:[away_goal]])=0,1,0)</f>
        <v>1</v>
      </c>
      <c r="F167" s="6" t="s">
        <v>23</v>
      </c>
      <c r="G167" s="9">
        <v>45648.583333333336</v>
      </c>
    </row>
    <row r="168" spans="1:7" x14ac:dyDescent="0.4">
      <c r="A168" t="s">
        <v>7</v>
      </c>
      <c r="B168" t="s">
        <v>8</v>
      </c>
      <c r="C168">
        <v>0</v>
      </c>
      <c r="D168">
        <v>3</v>
      </c>
      <c r="E168" s="6">
        <f>IF(COUNTBLANK(tblMatches[[#This Row],[home_goal]:[away_goal]])=0,1,0)</f>
        <v>1</v>
      </c>
      <c r="F168" s="6" t="s">
        <v>23</v>
      </c>
      <c r="G168" s="9">
        <v>45648.583333333336</v>
      </c>
    </row>
    <row r="169" spans="1:7" x14ac:dyDescent="0.4">
      <c r="A169" t="s">
        <v>13</v>
      </c>
      <c r="B169" t="s">
        <v>3</v>
      </c>
      <c r="C169">
        <v>0</v>
      </c>
      <c r="D169">
        <v>3</v>
      </c>
      <c r="E169" s="6">
        <f>IF(COUNTBLANK(tblMatches[[#This Row],[home_goal]:[away_goal]])=0,1,0)</f>
        <v>1</v>
      </c>
      <c r="F169" s="6" t="s">
        <v>23</v>
      </c>
      <c r="G169" s="9">
        <v>45648.583333333336</v>
      </c>
    </row>
    <row r="170" spans="1:7" x14ac:dyDescent="0.4">
      <c r="A170" t="s">
        <v>9</v>
      </c>
      <c r="B170" t="s">
        <v>0</v>
      </c>
      <c r="C170">
        <v>3</v>
      </c>
      <c r="D170">
        <v>6</v>
      </c>
      <c r="E170" s="6">
        <f>IF(COUNTBLANK(tblMatches[[#This Row],[home_goal]:[away_goal]])=0,1,0)</f>
        <v>1</v>
      </c>
      <c r="F170" s="6" t="s">
        <v>23</v>
      </c>
      <c r="G170" s="9">
        <v>45648.6875</v>
      </c>
    </row>
    <row r="171" spans="1:7" x14ac:dyDescent="0.4">
      <c r="A171" t="s">
        <v>2</v>
      </c>
      <c r="B171" t="s">
        <v>6</v>
      </c>
      <c r="C171">
        <v>1</v>
      </c>
      <c r="D171">
        <v>1</v>
      </c>
      <c r="E171" s="6">
        <f>IF(COUNTBLANK(tblMatches[[#This Row],[home_goal]:[away_goal]])=0,1,0)</f>
        <v>1</v>
      </c>
      <c r="F171" s="6" t="s">
        <v>23</v>
      </c>
      <c r="G171" s="9">
        <v>45652.520833333336</v>
      </c>
    </row>
    <row r="172" spans="1:7" x14ac:dyDescent="0.4">
      <c r="A172" t="s">
        <v>3</v>
      </c>
      <c r="B172" t="s">
        <v>5</v>
      </c>
      <c r="C172">
        <v>0</v>
      </c>
      <c r="D172">
        <v>0</v>
      </c>
      <c r="E172" s="6">
        <f>IF(COUNTBLANK(tblMatches[[#This Row],[home_goal]:[away_goal]])=0,1,0)</f>
        <v>1</v>
      </c>
      <c r="F172" s="6" t="s">
        <v>23</v>
      </c>
      <c r="G172" s="9">
        <v>45652.625</v>
      </c>
    </row>
    <row r="173" spans="1:7" x14ac:dyDescent="0.4">
      <c r="A173" t="s">
        <v>14</v>
      </c>
      <c r="B173" t="s">
        <v>22</v>
      </c>
      <c r="C173">
        <v>1</v>
      </c>
      <c r="D173">
        <v>2</v>
      </c>
      <c r="E173" s="6">
        <f>IF(COUNTBLANK(tblMatches[[#This Row],[home_goal]:[away_goal]])=0,1,0)</f>
        <v>1</v>
      </c>
      <c r="F173" s="6" t="s">
        <v>23</v>
      </c>
      <c r="G173" s="9">
        <v>45652.625</v>
      </c>
    </row>
    <row r="174" spans="1:7" x14ac:dyDescent="0.4">
      <c r="A174" t="s">
        <v>11</v>
      </c>
      <c r="B174" t="s">
        <v>10</v>
      </c>
      <c r="C174">
        <v>3</v>
      </c>
      <c r="D174">
        <v>0</v>
      </c>
      <c r="E174" s="6">
        <f>IF(COUNTBLANK(tblMatches[[#This Row],[home_goal]:[away_goal]])=0,1,0)</f>
        <v>1</v>
      </c>
      <c r="F174" s="6" t="s">
        <v>23</v>
      </c>
      <c r="G174" s="9">
        <v>45652.625</v>
      </c>
    </row>
    <row r="175" spans="1:7" x14ac:dyDescent="0.4">
      <c r="A175" t="s">
        <v>26</v>
      </c>
      <c r="B175" t="s">
        <v>9</v>
      </c>
      <c r="C175">
        <v>1</v>
      </c>
      <c r="D175">
        <v>0</v>
      </c>
      <c r="E175" s="6">
        <f>IF(COUNTBLANK(tblMatches[[#This Row],[home_goal]:[away_goal]])=0,1,0)</f>
        <v>1</v>
      </c>
      <c r="F175" s="6" t="s">
        <v>23</v>
      </c>
      <c r="G175" s="9">
        <v>45652.625</v>
      </c>
    </row>
    <row r="176" spans="1:7" x14ac:dyDescent="0.4">
      <c r="A176" t="s">
        <v>4</v>
      </c>
      <c r="B176" t="s">
        <v>1</v>
      </c>
      <c r="C176">
        <v>0</v>
      </c>
      <c r="D176">
        <v>1</v>
      </c>
      <c r="E176" s="6">
        <f>IF(COUNTBLANK(tblMatches[[#This Row],[home_goal]:[away_goal]])=0,1,0)</f>
        <v>1</v>
      </c>
      <c r="F176" s="6" t="s">
        <v>23</v>
      </c>
      <c r="G176" s="9">
        <v>45652.625</v>
      </c>
    </row>
    <row r="177" spans="1:7" x14ac:dyDescent="0.4">
      <c r="A177" t="s">
        <v>8</v>
      </c>
      <c r="B177" t="s">
        <v>13</v>
      </c>
      <c r="C177">
        <v>2</v>
      </c>
      <c r="D177">
        <v>0</v>
      </c>
      <c r="E177" s="6">
        <f>IF(COUNTBLANK(tblMatches[[#This Row],[home_goal]:[away_goal]])=0,1,0)</f>
        <v>1</v>
      </c>
      <c r="F177" s="6" t="s">
        <v>23</v>
      </c>
      <c r="G177" s="9">
        <v>45652.729166666664</v>
      </c>
    </row>
    <row r="178" spans="1:7" x14ac:dyDescent="0.4">
      <c r="A178" t="s">
        <v>0</v>
      </c>
      <c r="B178" t="s">
        <v>7</v>
      </c>
      <c r="C178">
        <v>3</v>
      </c>
      <c r="D178">
        <v>1</v>
      </c>
      <c r="E178" s="6">
        <f>IF(COUNTBLANK(tblMatches[[#This Row],[home_goal]:[away_goal]])=0,1,0)</f>
        <v>1</v>
      </c>
      <c r="F178" s="6" t="s">
        <v>23</v>
      </c>
      <c r="G178" s="9">
        <v>45652.833333333336</v>
      </c>
    </row>
    <row r="179" spans="1:7" x14ac:dyDescent="0.4">
      <c r="A179" t="s">
        <v>25</v>
      </c>
      <c r="B179" t="s">
        <v>27</v>
      </c>
      <c r="C179">
        <v>0</v>
      </c>
      <c r="D179">
        <v>0</v>
      </c>
      <c r="E179" s="6">
        <f>IF(COUNTBLANK(tblMatches[[#This Row],[home_goal]:[away_goal]])=0,1,0)</f>
        <v>1</v>
      </c>
      <c r="F179" s="6" t="s">
        <v>23</v>
      </c>
      <c r="G179" s="9">
        <v>45653.8125</v>
      </c>
    </row>
    <row r="180" spans="1:7" x14ac:dyDescent="0.4">
      <c r="A180" t="s">
        <v>12</v>
      </c>
      <c r="B180" t="s">
        <v>24</v>
      </c>
      <c r="C180">
        <v>1</v>
      </c>
      <c r="D180">
        <v>0</v>
      </c>
      <c r="E180" s="6">
        <f>IF(COUNTBLANK(tblMatches[[#This Row],[home_goal]:[away_goal]])=0,1,0)</f>
        <v>1</v>
      </c>
      <c r="F180" s="6" t="s">
        <v>23</v>
      </c>
      <c r="G180" s="9">
        <v>45653.84375</v>
      </c>
    </row>
    <row r="181" spans="1:7" x14ac:dyDescent="0.4">
      <c r="A181" t="s">
        <v>7</v>
      </c>
      <c r="B181" t="s">
        <v>2</v>
      </c>
      <c r="C181">
        <v>0</v>
      </c>
      <c r="D181">
        <v>2</v>
      </c>
      <c r="E181" s="6">
        <f>IF(COUNTBLANK(tblMatches[[#This Row],[home_goal]:[away_goal]])=0,1,0)</f>
        <v>1</v>
      </c>
      <c r="F181" s="6" t="s">
        <v>23</v>
      </c>
      <c r="G181" s="9">
        <v>45655.604166666664</v>
      </c>
    </row>
    <row r="182" spans="1:7" x14ac:dyDescent="0.4">
      <c r="A182" t="s">
        <v>5</v>
      </c>
      <c r="B182" t="s">
        <v>4</v>
      </c>
      <c r="C182">
        <v>2</v>
      </c>
      <c r="D182">
        <v>1</v>
      </c>
      <c r="E182" s="6">
        <f>IF(COUNTBLANK(tblMatches[[#This Row],[home_goal]:[away_goal]])=0,1,0)</f>
        <v>1</v>
      </c>
      <c r="F182" s="6" t="s">
        <v>23</v>
      </c>
      <c r="G182" s="9">
        <v>45655.625</v>
      </c>
    </row>
    <row r="183" spans="1:7" x14ac:dyDescent="0.4">
      <c r="A183" t="s">
        <v>6</v>
      </c>
      <c r="B183" t="s">
        <v>26</v>
      </c>
      <c r="C183">
        <v>0</v>
      </c>
      <c r="D183">
        <v>2</v>
      </c>
      <c r="E183" s="6">
        <f>IF(COUNTBLANK(tblMatches[[#This Row],[home_goal]:[away_goal]])=0,1,0)</f>
        <v>1</v>
      </c>
      <c r="F183" s="6" t="s">
        <v>23</v>
      </c>
      <c r="G183" s="9">
        <v>45655.625</v>
      </c>
    </row>
    <row r="184" spans="1:7" x14ac:dyDescent="0.4">
      <c r="A184" t="s">
        <v>22</v>
      </c>
      <c r="B184" t="s">
        <v>3</v>
      </c>
      <c r="C184">
        <v>2</v>
      </c>
      <c r="D184">
        <v>2</v>
      </c>
      <c r="E184" s="6">
        <f>IF(COUNTBLANK(tblMatches[[#This Row],[home_goal]:[away_goal]])=0,1,0)</f>
        <v>1</v>
      </c>
      <c r="F184" s="6" t="s">
        <v>23</v>
      </c>
      <c r="G184" s="9">
        <v>45655.625</v>
      </c>
    </row>
    <row r="185" spans="1:7" x14ac:dyDescent="0.4">
      <c r="A185" t="s">
        <v>9</v>
      </c>
      <c r="B185" t="s">
        <v>8</v>
      </c>
      <c r="C185">
        <v>2</v>
      </c>
      <c r="D185">
        <v>2</v>
      </c>
      <c r="E185" s="6">
        <f>IF(COUNTBLANK(tblMatches[[#This Row],[home_goal]:[away_goal]])=0,1,0)</f>
        <v>1</v>
      </c>
      <c r="F185" s="6" t="s">
        <v>23</v>
      </c>
      <c r="G185" s="9">
        <v>45655.625</v>
      </c>
    </row>
    <row r="186" spans="1:7" x14ac:dyDescent="0.4">
      <c r="A186" t="s">
        <v>1</v>
      </c>
      <c r="B186" t="s">
        <v>0</v>
      </c>
      <c r="C186">
        <v>0</v>
      </c>
      <c r="D186">
        <v>5</v>
      </c>
      <c r="E186" s="6">
        <f>IF(COUNTBLANK(tblMatches[[#This Row],[home_goal]:[away_goal]])=0,1,0)</f>
        <v>1</v>
      </c>
      <c r="F186" s="6" t="s">
        <v>23</v>
      </c>
      <c r="G186" s="9">
        <v>45655.71875</v>
      </c>
    </row>
    <row r="187" spans="1:7" x14ac:dyDescent="0.4">
      <c r="A187" t="s">
        <v>10</v>
      </c>
      <c r="B187" t="s">
        <v>25</v>
      </c>
      <c r="C187">
        <v>2</v>
      </c>
      <c r="D187">
        <v>2</v>
      </c>
      <c r="E187" s="6">
        <f>IF(COUNTBLANK(tblMatches[[#This Row],[home_goal]:[away_goal]])=0,1,0)</f>
        <v>1</v>
      </c>
      <c r="F187" s="6" t="s">
        <v>23</v>
      </c>
      <c r="G187" s="9">
        <v>45656.822916666664</v>
      </c>
    </row>
    <row r="188" spans="1:7" x14ac:dyDescent="0.4">
      <c r="A188" t="s">
        <v>24</v>
      </c>
      <c r="B188" t="s">
        <v>14</v>
      </c>
      <c r="C188">
        <v>2</v>
      </c>
      <c r="D188">
        <v>0</v>
      </c>
      <c r="E188" s="6">
        <f>IF(COUNTBLANK(tblMatches[[#This Row],[home_goal]:[away_goal]])=0,1,0)</f>
        <v>1</v>
      </c>
      <c r="F188" s="6" t="s">
        <v>23</v>
      </c>
      <c r="G188" s="9">
        <v>45656.822916666664</v>
      </c>
    </row>
    <row r="189" spans="1:7" x14ac:dyDescent="0.4">
      <c r="A189" t="s">
        <v>13</v>
      </c>
      <c r="B189" t="s">
        <v>11</v>
      </c>
      <c r="C189">
        <v>0</v>
      </c>
      <c r="D189">
        <v>2</v>
      </c>
      <c r="E189" s="6">
        <f>IF(COUNTBLANK(tblMatches[[#This Row],[home_goal]:[away_goal]])=0,1,0)</f>
        <v>1</v>
      </c>
      <c r="F189" s="6" t="s">
        <v>23</v>
      </c>
      <c r="G189" s="9">
        <v>45656.833333333336</v>
      </c>
    </row>
    <row r="190" spans="1:7" x14ac:dyDescent="0.4">
      <c r="A190" t="s">
        <v>27</v>
      </c>
      <c r="B190" t="s">
        <v>12</v>
      </c>
      <c r="C190">
        <v>1</v>
      </c>
      <c r="D190">
        <v>3</v>
      </c>
      <c r="E190" s="6">
        <f>IF(COUNTBLANK(tblMatches[[#This Row],[home_goal]:[away_goal]])=0,1,0)</f>
        <v>1</v>
      </c>
      <c r="F190" s="6" t="s">
        <v>23</v>
      </c>
      <c r="G190" s="9">
        <v>45658.729166666664</v>
      </c>
    </row>
    <row r="191" spans="1:7" x14ac:dyDescent="0.4">
      <c r="A191" t="s">
        <v>9</v>
      </c>
      <c r="B191" t="s">
        <v>11</v>
      </c>
      <c r="C191">
        <v>1</v>
      </c>
      <c r="D191">
        <v>2</v>
      </c>
      <c r="E191" s="6">
        <f>IF(COUNTBLANK(tblMatches[[#This Row],[home_goal]:[away_goal]])=0,1,0)</f>
        <v>1</v>
      </c>
      <c r="F191" s="6" t="s">
        <v>23</v>
      </c>
      <c r="G191" s="9">
        <v>45661.520833333336</v>
      </c>
    </row>
    <row r="192" spans="1:7" x14ac:dyDescent="0.4">
      <c r="A192" t="s">
        <v>10</v>
      </c>
      <c r="B192" t="s">
        <v>7</v>
      </c>
      <c r="C192">
        <v>2</v>
      </c>
      <c r="D192">
        <v>1</v>
      </c>
      <c r="E192" s="6">
        <f>IF(COUNTBLANK(tblMatches[[#This Row],[home_goal]:[away_goal]])=0,1,0)</f>
        <v>1</v>
      </c>
      <c r="F192" s="6" t="s">
        <v>23</v>
      </c>
      <c r="G192" s="9">
        <v>45661.625</v>
      </c>
    </row>
    <row r="193" spans="1:7" x14ac:dyDescent="0.4">
      <c r="A193" t="s">
        <v>3</v>
      </c>
      <c r="B193" t="s">
        <v>6</v>
      </c>
      <c r="C193">
        <v>1</v>
      </c>
      <c r="D193">
        <v>0</v>
      </c>
      <c r="E193" s="6">
        <f>IF(COUNTBLANK(tblMatches[[#This Row],[home_goal]:[away_goal]])=0,1,0)</f>
        <v>1</v>
      </c>
      <c r="F193" s="6" t="s">
        <v>23</v>
      </c>
      <c r="G193" s="9">
        <v>45661.625</v>
      </c>
    </row>
    <row r="194" spans="1:7" x14ac:dyDescent="0.4">
      <c r="A194" t="s">
        <v>5</v>
      </c>
      <c r="B194" t="s">
        <v>14</v>
      </c>
      <c r="C194">
        <v>1</v>
      </c>
      <c r="D194">
        <v>1</v>
      </c>
      <c r="E194" s="6">
        <f>IF(COUNTBLANK(tblMatches[[#This Row],[home_goal]:[away_goal]])=0,1,0)</f>
        <v>1</v>
      </c>
      <c r="F194" s="6" t="s">
        <v>23</v>
      </c>
      <c r="G194" s="9">
        <v>45661.625</v>
      </c>
    </row>
    <row r="195" spans="1:7" x14ac:dyDescent="0.4">
      <c r="A195" t="s">
        <v>2</v>
      </c>
      <c r="B195" t="s">
        <v>1</v>
      </c>
      <c r="C195">
        <v>4</v>
      </c>
      <c r="D195">
        <v>1</v>
      </c>
      <c r="E195" s="6">
        <f>IF(COUNTBLANK(tblMatches[[#This Row],[home_goal]:[away_goal]])=0,1,0)</f>
        <v>1</v>
      </c>
      <c r="F195" s="6" t="s">
        <v>23</v>
      </c>
      <c r="G195" s="9">
        <v>45661.625</v>
      </c>
    </row>
    <row r="196" spans="1:7" x14ac:dyDescent="0.4">
      <c r="A196" t="s">
        <v>4</v>
      </c>
      <c r="B196" t="s">
        <v>27</v>
      </c>
      <c r="C196">
        <v>0</v>
      </c>
      <c r="D196">
        <v>5</v>
      </c>
      <c r="E196" s="6">
        <f>IF(COUNTBLANK(tblMatches[[#This Row],[home_goal]:[away_goal]])=0,1,0)</f>
        <v>1</v>
      </c>
      <c r="F196" s="6" t="s">
        <v>23</v>
      </c>
      <c r="G196" s="9">
        <v>45661.625</v>
      </c>
    </row>
    <row r="197" spans="1:7" x14ac:dyDescent="0.4">
      <c r="A197" t="s">
        <v>25</v>
      </c>
      <c r="B197" t="s">
        <v>12</v>
      </c>
      <c r="C197">
        <v>1</v>
      </c>
      <c r="D197">
        <v>1</v>
      </c>
      <c r="E197" s="6">
        <f>IF(COUNTBLANK(tblMatches[[#This Row],[home_goal]:[away_goal]])=0,1,0)</f>
        <v>1</v>
      </c>
      <c r="F197" s="6" t="s">
        <v>23</v>
      </c>
      <c r="G197" s="9">
        <v>45661.729166666664</v>
      </c>
    </row>
    <row r="198" spans="1:7" x14ac:dyDescent="0.4">
      <c r="A198" t="s">
        <v>22</v>
      </c>
      <c r="B198" t="s">
        <v>24</v>
      </c>
      <c r="C198">
        <v>2</v>
      </c>
      <c r="D198">
        <v>2</v>
      </c>
      <c r="E198" s="6">
        <f>IF(COUNTBLANK(tblMatches[[#This Row],[home_goal]:[away_goal]])=0,1,0)</f>
        <v>1</v>
      </c>
      <c r="F198" s="6" t="s">
        <v>23</v>
      </c>
      <c r="G198" s="9">
        <v>45662.583333333336</v>
      </c>
    </row>
    <row r="199" spans="1:7" x14ac:dyDescent="0.4">
      <c r="A199" t="s">
        <v>0</v>
      </c>
      <c r="B199" t="s">
        <v>13</v>
      </c>
      <c r="C199">
        <v>2</v>
      </c>
      <c r="D199">
        <v>2</v>
      </c>
      <c r="E199" s="6">
        <f>IF(COUNTBLANK(tblMatches[[#This Row],[home_goal]:[away_goal]])=0,1,0)</f>
        <v>1</v>
      </c>
      <c r="F199" s="6" t="s">
        <v>23</v>
      </c>
      <c r="G199" s="9">
        <v>45662.6875</v>
      </c>
    </row>
    <row r="200" spans="1:7" x14ac:dyDescent="0.4">
      <c r="A200" t="s">
        <v>8</v>
      </c>
      <c r="B200" t="s">
        <v>26</v>
      </c>
      <c r="C200">
        <v>0</v>
      </c>
      <c r="D200">
        <v>3</v>
      </c>
      <c r="E200" s="6">
        <f>IF(COUNTBLANK(tblMatches[[#This Row],[home_goal]:[away_goal]])=0,1,0)</f>
        <v>1</v>
      </c>
      <c r="F200" s="6" t="s">
        <v>23</v>
      </c>
      <c r="G200" s="9">
        <v>45663.833333333336</v>
      </c>
    </row>
    <row r="201" spans="1:7" x14ac:dyDescent="0.4">
      <c r="A201" t="s">
        <v>27</v>
      </c>
      <c r="B201" t="s">
        <v>2</v>
      </c>
      <c r="C201">
        <v>2</v>
      </c>
      <c r="D201">
        <v>2</v>
      </c>
      <c r="E201" s="6">
        <f>IF(COUNTBLANK(tblMatches[[#This Row],[home_goal]:[away_goal]])=0,1,0)</f>
        <v>1</v>
      </c>
      <c r="F201" s="6" t="s">
        <v>23</v>
      </c>
      <c r="G201" s="9">
        <v>45671.8125</v>
      </c>
    </row>
    <row r="202" spans="1:7" x14ac:dyDescent="0.4">
      <c r="A202" t="s">
        <v>14</v>
      </c>
      <c r="B202" t="s">
        <v>3</v>
      </c>
      <c r="C202">
        <v>2</v>
      </c>
      <c r="D202">
        <v>2</v>
      </c>
      <c r="E202" s="6">
        <f>IF(COUNTBLANK(tblMatches[[#This Row],[home_goal]:[away_goal]])=0,1,0)</f>
        <v>1</v>
      </c>
      <c r="F202" s="6" t="s">
        <v>23</v>
      </c>
      <c r="G202" s="9">
        <v>45671.8125</v>
      </c>
    </row>
    <row r="203" spans="1:7" x14ac:dyDescent="0.4">
      <c r="A203" t="s">
        <v>1</v>
      </c>
      <c r="B203" t="s">
        <v>22</v>
      </c>
      <c r="C203">
        <v>3</v>
      </c>
      <c r="D203">
        <v>2</v>
      </c>
      <c r="E203" s="6">
        <f>IF(COUNTBLANK(tblMatches[[#This Row],[home_goal]:[away_goal]])=0,1,0)</f>
        <v>1</v>
      </c>
      <c r="F203" s="6" t="s">
        <v>23</v>
      </c>
      <c r="G203" s="9">
        <v>45671.8125</v>
      </c>
    </row>
    <row r="204" spans="1:7" x14ac:dyDescent="0.4">
      <c r="A204" t="s">
        <v>26</v>
      </c>
      <c r="B204" t="s">
        <v>0</v>
      </c>
      <c r="C204">
        <v>1</v>
      </c>
      <c r="D204">
        <v>1</v>
      </c>
      <c r="E204" s="6">
        <f>IF(COUNTBLANK(tblMatches[[#This Row],[home_goal]:[away_goal]])=0,1,0)</f>
        <v>1</v>
      </c>
      <c r="F204" s="6" t="s">
        <v>23</v>
      </c>
      <c r="G204" s="9">
        <v>45671.833333333336</v>
      </c>
    </row>
    <row r="205" spans="1:7" x14ac:dyDescent="0.4">
      <c r="A205" t="s">
        <v>6</v>
      </c>
      <c r="B205" t="s">
        <v>10</v>
      </c>
      <c r="C205">
        <v>0</v>
      </c>
      <c r="D205">
        <v>1</v>
      </c>
      <c r="E205" s="6">
        <f>IF(COUNTBLANK(tblMatches[[#This Row],[home_goal]:[away_goal]])=0,1,0)</f>
        <v>1</v>
      </c>
      <c r="F205" s="6" t="s">
        <v>23</v>
      </c>
      <c r="G205" s="9">
        <v>45672.8125</v>
      </c>
    </row>
    <row r="206" spans="1:7" x14ac:dyDescent="0.4">
      <c r="A206" t="s">
        <v>7</v>
      </c>
      <c r="B206" t="s">
        <v>5</v>
      </c>
      <c r="C206">
        <v>0</v>
      </c>
      <c r="D206">
        <v>2</v>
      </c>
      <c r="E206" s="6">
        <f>IF(COUNTBLANK(tblMatches[[#This Row],[home_goal]:[away_goal]])=0,1,0)</f>
        <v>1</v>
      </c>
      <c r="F206" s="6" t="s">
        <v>23</v>
      </c>
      <c r="G206" s="9">
        <v>45672.8125</v>
      </c>
    </row>
    <row r="207" spans="1:7" x14ac:dyDescent="0.4">
      <c r="A207" t="s">
        <v>11</v>
      </c>
      <c r="B207" t="s">
        <v>8</v>
      </c>
      <c r="C207">
        <v>3</v>
      </c>
      <c r="D207">
        <v>0</v>
      </c>
      <c r="E207" s="6">
        <f>IF(COUNTBLANK(tblMatches[[#This Row],[home_goal]:[away_goal]])=0,1,0)</f>
        <v>1</v>
      </c>
      <c r="F207" s="6" t="s">
        <v>23</v>
      </c>
      <c r="G207" s="9">
        <v>45672.8125</v>
      </c>
    </row>
    <row r="208" spans="1:7" x14ac:dyDescent="0.4">
      <c r="A208" t="s">
        <v>12</v>
      </c>
      <c r="B208" t="s">
        <v>9</v>
      </c>
      <c r="C208">
        <v>2</v>
      </c>
      <c r="D208">
        <v>1</v>
      </c>
      <c r="E208" s="6">
        <f>IF(COUNTBLANK(tblMatches[[#This Row],[home_goal]:[away_goal]])=0,1,0)</f>
        <v>1</v>
      </c>
      <c r="F208" s="6" t="s">
        <v>23</v>
      </c>
      <c r="G208" s="9">
        <v>45672.833333333336</v>
      </c>
    </row>
    <row r="209" spans="1:7" x14ac:dyDescent="0.4">
      <c r="A209" t="s">
        <v>24</v>
      </c>
      <c r="B209" t="s">
        <v>25</v>
      </c>
      <c r="C209">
        <v>0</v>
      </c>
      <c r="D209">
        <v>2</v>
      </c>
      <c r="E209" s="6">
        <f>IF(COUNTBLANK(tblMatches[[#This Row],[home_goal]:[away_goal]])=0,1,0)</f>
        <v>1</v>
      </c>
      <c r="F209" s="6" t="s">
        <v>23</v>
      </c>
      <c r="G209" s="9">
        <v>45673.8125</v>
      </c>
    </row>
    <row r="210" spans="1:7" x14ac:dyDescent="0.4">
      <c r="A210" t="s">
        <v>13</v>
      </c>
      <c r="B210" t="s">
        <v>4</v>
      </c>
      <c r="C210">
        <v>3</v>
      </c>
      <c r="D210">
        <v>1</v>
      </c>
      <c r="E210" s="6">
        <f>IF(COUNTBLANK(tblMatches[[#This Row],[home_goal]:[away_goal]])=0,1,0)</f>
        <v>1</v>
      </c>
      <c r="F210" s="6" t="s">
        <v>23</v>
      </c>
      <c r="G210" s="9">
        <v>45673.833333333336</v>
      </c>
    </row>
    <row r="211" spans="1:7" x14ac:dyDescent="0.4">
      <c r="A211" t="s">
        <v>11</v>
      </c>
      <c r="B211" t="s">
        <v>3</v>
      </c>
      <c r="C211">
        <v>1</v>
      </c>
      <c r="D211">
        <v>4</v>
      </c>
      <c r="E211" s="6">
        <f>IF(COUNTBLANK(tblMatches[[#This Row],[home_goal]:[away_goal]])=0,1,0)</f>
        <v>1</v>
      </c>
      <c r="F211" s="6" t="s">
        <v>23</v>
      </c>
      <c r="G211" s="9">
        <v>45675.520833333336</v>
      </c>
    </row>
    <row r="212" spans="1:7" x14ac:dyDescent="0.4">
      <c r="A212" t="s">
        <v>27</v>
      </c>
      <c r="B212" t="s">
        <v>0</v>
      </c>
      <c r="C212">
        <v>0</v>
      </c>
      <c r="D212">
        <v>2</v>
      </c>
      <c r="E212" s="6">
        <f>IF(COUNTBLANK(tblMatches[[#This Row],[home_goal]:[away_goal]])=0,1,0)</f>
        <v>1</v>
      </c>
      <c r="F212" s="6" t="s">
        <v>23</v>
      </c>
      <c r="G212" s="9">
        <v>45675.625</v>
      </c>
    </row>
    <row r="213" spans="1:7" x14ac:dyDescent="0.4">
      <c r="A213" t="s">
        <v>7</v>
      </c>
      <c r="B213" t="s">
        <v>22</v>
      </c>
      <c r="C213">
        <v>0</v>
      </c>
      <c r="D213">
        <v>2</v>
      </c>
      <c r="E213" s="6">
        <f>IF(COUNTBLANK(tblMatches[[#This Row],[home_goal]:[away_goal]])=0,1,0)</f>
        <v>1</v>
      </c>
      <c r="F213" s="6" t="s">
        <v>23</v>
      </c>
      <c r="G213" s="9">
        <v>45675.625</v>
      </c>
    </row>
    <row r="214" spans="1:7" x14ac:dyDescent="0.4">
      <c r="A214" t="s">
        <v>1</v>
      </c>
      <c r="B214" t="s">
        <v>5</v>
      </c>
      <c r="C214">
        <v>0</v>
      </c>
      <c r="D214">
        <v>2</v>
      </c>
      <c r="E214" s="6">
        <f>IF(COUNTBLANK(tblMatches[[#This Row],[home_goal]:[away_goal]])=0,1,0)</f>
        <v>1</v>
      </c>
      <c r="F214" s="6" t="s">
        <v>23</v>
      </c>
      <c r="G214" s="9">
        <v>45675.625</v>
      </c>
    </row>
    <row r="215" spans="1:7" x14ac:dyDescent="0.4">
      <c r="A215" t="s">
        <v>12</v>
      </c>
      <c r="B215" t="s">
        <v>10</v>
      </c>
      <c r="C215">
        <v>2</v>
      </c>
      <c r="D215">
        <v>2</v>
      </c>
      <c r="E215" s="6">
        <f>IF(COUNTBLANK(tblMatches[[#This Row],[home_goal]:[away_goal]])=0,1,0)</f>
        <v>1</v>
      </c>
      <c r="F215" s="6" t="s">
        <v>23</v>
      </c>
      <c r="G215" s="9">
        <v>45675.729166666664</v>
      </c>
    </row>
    <row r="216" spans="1:7" x14ac:dyDescent="0.4">
      <c r="A216" t="s">
        <v>6</v>
      </c>
      <c r="B216" t="s">
        <v>9</v>
      </c>
      <c r="C216">
        <v>3</v>
      </c>
      <c r="D216">
        <v>2</v>
      </c>
      <c r="E216" s="6">
        <f>IF(COUNTBLANK(tblMatches[[#This Row],[home_goal]:[away_goal]])=0,1,0)</f>
        <v>1</v>
      </c>
      <c r="F216" s="6" t="s">
        <v>23</v>
      </c>
      <c r="G216" s="9">
        <v>45676.583333333336</v>
      </c>
    </row>
    <row r="217" spans="1:7" x14ac:dyDescent="0.4">
      <c r="A217" t="s">
        <v>13</v>
      </c>
      <c r="B217" t="s">
        <v>25</v>
      </c>
      <c r="C217">
        <v>1</v>
      </c>
      <c r="D217">
        <v>3</v>
      </c>
      <c r="E217" s="6">
        <f>IF(COUNTBLANK(tblMatches[[#This Row],[home_goal]:[away_goal]])=0,1,0)</f>
        <v>1</v>
      </c>
      <c r="F217" s="6" t="s">
        <v>23</v>
      </c>
      <c r="G217" s="9">
        <v>45676.583333333336</v>
      </c>
    </row>
    <row r="218" spans="1:7" x14ac:dyDescent="0.4">
      <c r="A218" t="s">
        <v>26</v>
      </c>
      <c r="B218" t="s">
        <v>4</v>
      </c>
      <c r="C218">
        <v>3</v>
      </c>
      <c r="D218">
        <v>2</v>
      </c>
      <c r="E218" s="6">
        <f>IF(COUNTBLANK(tblMatches[[#This Row],[home_goal]:[away_goal]])=0,1,0)</f>
        <v>1</v>
      </c>
      <c r="F218" s="6" t="s">
        <v>23</v>
      </c>
      <c r="G218" s="9">
        <v>45676.583333333336</v>
      </c>
    </row>
    <row r="219" spans="1:7" x14ac:dyDescent="0.4">
      <c r="A219" t="s">
        <v>24</v>
      </c>
      <c r="B219" t="s">
        <v>2</v>
      </c>
      <c r="C219">
        <v>0</v>
      </c>
      <c r="D219">
        <v>6</v>
      </c>
      <c r="E219" s="6">
        <f>IF(COUNTBLANK(tblMatches[[#This Row],[home_goal]:[away_goal]])=0,1,0)</f>
        <v>1</v>
      </c>
      <c r="F219" s="6" t="s">
        <v>23</v>
      </c>
      <c r="G219" s="9">
        <v>45676.6875</v>
      </c>
    </row>
    <row r="220" spans="1:7" x14ac:dyDescent="0.4">
      <c r="A220" t="s">
        <v>14</v>
      </c>
      <c r="B220" t="s">
        <v>8</v>
      </c>
      <c r="C220">
        <v>3</v>
      </c>
      <c r="D220">
        <v>1</v>
      </c>
      <c r="E220" s="6">
        <f>IF(COUNTBLANK(tblMatches[[#This Row],[home_goal]:[away_goal]])=0,1,0)</f>
        <v>1</v>
      </c>
      <c r="F220" s="6" t="s">
        <v>23</v>
      </c>
      <c r="G220" s="9">
        <v>45677.833333333336</v>
      </c>
    </row>
    <row r="221" spans="1:7" x14ac:dyDescent="0.4">
      <c r="A221" t="s">
        <v>3</v>
      </c>
      <c r="B221" t="s">
        <v>26</v>
      </c>
      <c r="C221">
        <v>5</v>
      </c>
      <c r="D221">
        <v>0</v>
      </c>
      <c r="E221" s="6">
        <f>IF(COUNTBLANK(tblMatches[[#This Row],[home_goal]:[away_goal]])=0,1,0)</f>
        <v>1</v>
      </c>
      <c r="F221" s="6" t="s">
        <v>23</v>
      </c>
      <c r="G221" s="9">
        <v>45682.625</v>
      </c>
    </row>
    <row r="222" spans="1:7" x14ac:dyDescent="0.4">
      <c r="A222" t="s">
        <v>25</v>
      </c>
      <c r="B222" t="s">
        <v>6</v>
      </c>
      <c r="C222">
        <v>0</v>
      </c>
      <c r="D222">
        <v>1</v>
      </c>
      <c r="E222" s="6">
        <f>IF(COUNTBLANK(tblMatches[[#This Row],[home_goal]:[away_goal]])=0,1,0)</f>
        <v>1</v>
      </c>
      <c r="F222" s="6" t="s">
        <v>23</v>
      </c>
      <c r="G222" s="9">
        <v>45682.625</v>
      </c>
    </row>
    <row r="223" spans="1:7" x14ac:dyDescent="0.4">
      <c r="A223" t="s">
        <v>0</v>
      </c>
      <c r="B223" t="s">
        <v>24</v>
      </c>
      <c r="C223">
        <v>4</v>
      </c>
      <c r="D223">
        <v>1</v>
      </c>
      <c r="E223" s="6">
        <f>IF(COUNTBLANK(tblMatches[[#This Row],[home_goal]:[away_goal]])=0,1,0)</f>
        <v>1</v>
      </c>
      <c r="F223" s="6" t="s">
        <v>23</v>
      </c>
      <c r="G223" s="9">
        <v>45682.625</v>
      </c>
    </row>
    <row r="224" spans="1:7" x14ac:dyDescent="0.4">
      <c r="A224" t="s">
        <v>4</v>
      </c>
      <c r="B224" t="s">
        <v>11</v>
      </c>
      <c r="C224">
        <v>1</v>
      </c>
      <c r="D224">
        <v>3</v>
      </c>
      <c r="E224" s="6">
        <f>IF(COUNTBLANK(tblMatches[[#This Row],[home_goal]:[away_goal]])=0,1,0)</f>
        <v>1</v>
      </c>
      <c r="F224" s="6" t="s">
        <v>23</v>
      </c>
      <c r="G224" s="9">
        <v>45682.625</v>
      </c>
    </row>
    <row r="225" spans="1:7" x14ac:dyDescent="0.4">
      <c r="A225" t="s">
        <v>8</v>
      </c>
      <c r="B225" t="s">
        <v>12</v>
      </c>
      <c r="C225">
        <v>0</v>
      </c>
      <c r="D225">
        <v>1</v>
      </c>
      <c r="E225" s="6">
        <f>IF(COUNTBLANK(tblMatches[[#This Row],[home_goal]:[away_goal]])=0,1,0)</f>
        <v>1</v>
      </c>
      <c r="F225" s="6" t="s">
        <v>23</v>
      </c>
      <c r="G225" s="9">
        <v>45682.625</v>
      </c>
    </row>
    <row r="226" spans="1:7" x14ac:dyDescent="0.4">
      <c r="A226" t="s">
        <v>2</v>
      </c>
      <c r="B226" t="s">
        <v>14</v>
      </c>
      <c r="C226">
        <v>3</v>
      </c>
      <c r="D226">
        <v>1</v>
      </c>
      <c r="E226" s="6">
        <f>IF(COUNTBLANK(tblMatches[[#This Row],[home_goal]:[away_goal]])=0,1,0)</f>
        <v>1</v>
      </c>
      <c r="F226" s="6" t="s">
        <v>23</v>
      </c>
      <c r="G226" s="9">
        <v>45682.729166666664</v>
      </c>
    </row>
    <row r="227" spans="1:7" x14ac:dyDescent="0.4">
      <c r="A227" t="s">
        <v>5</v>
      </c>
      <c r="B227" t="s">
        <v>27</v>
      </c>
      <c r="C227">
        <v>1</v>
      </c>
      <c r="D227">
        <v>2</v>
      </c>
      <c r="E227" s="6">
        <f>IF(COUNTBLANK(tblMatches[[#This Row],[home_goal]:[away_goal]])=0,1,0)</f>
        <v>1</v>
      </c>
      <c r="F227" s="6" t="s">
        <v>23</v>
      </c>
      <c r="G227" s="9">
        <v>45683.583333333336</v>
      </c>
    </row>
    <row r="228" spans="1:7" x14ac:dyDescent="0.4">
      <c r="A228" t="s">
        <v>9</v>
      </c>
      <c r="B228" t="s">
        <v>7</v>
      </c>
      <c r="C228">
        <v>1</v>
      </c>
      <c r="D228">
        <v>2</v>
      </c>
      <c r="E228" s="6">
        <f>IF(COUNTBLANK(tblMatches[[#This Row],[home_goal]:[away_goal]])=0,1,0)</f>
        <v>1</v>
      </c>
      <c r="F228" s="6" t="s">
        <v>23</v>
      </c>
      <c r="G228" s="9">
        <v>45683.583333333336</v>
      </c>
    </row>
    <row r="229" spans="1:7" x14ac:dyDescent="0.4">
      <c r="A229" t="s">
        <v>10</v>
      </c>
      <c r="B229" t="s">
        <v>1</v>
      </c>
      <c r="C229">
        <v>1</v>
      </c>
      <c r="D229">
        <v>1</v>
      </c>
      <c r="E229" s="6">
        <f>IF(COUNTBLANK(tblMatches[[#This Row],[home_goal]:[away_goal]])=0,1,0)</f>
        <v>1</v>
      </c>
      <c r="F229" s="6" t="s">
        <v>23</v>
      </c>
      <c r="G229" s="9">
        <v>45683.6875</v>
      </c>
    </row>
    <row r="230" spans="1:7" x14ac:dyDescent="0.4">
      <c r="A230" t="s">
        <v>22</v>
      </c>
      <c r="B230" t="s">
        <v>13</v>
      </c>
      <c r="C230">
        <v>0</v>
      </c>
      <c r="D230">
        <v>1</v>
      </c>
      <c r="E230" s="6">
        <f>IF(COUNTBLANK(tblMatches[[#This Row],[home_goal]:[away_goal]])=0,1,0)</f>
        <v>1</v>
      </c>
      <c r="F230" s="6" t="s">
        <v>23</v>
      </c>
      <c r="G230" s="9">
        <v>45683.791666666664</v>
      </c>
    </row>
    <row r="231" spans="1:7" x14ac:dyDescent="0.4">
      <c r="A231" t="s">
        <v>26</v>
      </c>
      <c r="B231" t="s">
        <v>25</v>
      </c>
      <c r="C231">
        <v>7</v>
      </c>
      <c r="D231">
        <v>0</v>
      </c>
      <c r="E231" s="6">
        <f>IF(COUNTBLANK(tblMatches[[#This Row],[home_goal]:[away_goal]])=0,1,0)</f>
        <v>1</v>
      </c>
      <c r="F231" s="6" t="s">
        <v>23</v>
      </c>
      <c r="G231" s="9">
        <v>45689.520833333336</v>
      </c>
    </row>
    <row r="232" spans="1:7" x14ac:dyDescent="0.4">
      <c r="A232" t="s">
        <v>3</v>
      </c>
      <c r="B232" t="s">
        <v>0</v>
      </c>
      <c r="C232">
        <v>0</v>
      </c>
      <c r="D232">
        <v>2</v>
      </c>
      <c r="E232" s="6">
        <f>IF(COUNTBLANK(tblMatches[[#This Row],[home_goal]:[away_goal]])=0,1,0)</f>
        <v>1</v>
      </c>
      <c r="F232" s="6" t="s">
        <v>23</v>
      </c>
      <c r="G232" s="9">
        <v>45689.625</v>
      </c>
    </row>
    <row r="233" spans="1:7" x14ac:dyDescent="0.4">
      <c r="A233" t="s">
        <v>6</v>
      </c>
      <c r="B233" t="s">
        <v>7</v>
      </c>
      <c r="C233">
        <v>4</v>
      </c>
      <c r="D233">
        <v>0</v>
      </c>
      <c r="E233" s="6">
        <f>IF(COUNTBLANK(tblMatches[[#This Row],[home_goal]:[away_goal]])=0,1,0)</f>
        <v>1</v>
      </c>
      <c r="F233" s="6" t="s">
        <v>23</v>
      </c>
      <c r="G233" s="9">
        <v>45689.625</v>
      </c>
    </row>
    <row r="234" spans="1:7" x14ac:dyDescent="0.4">
      <c r="A234" t="s">
        <v>24</v>
      </c>
      <c r="B234" t="s">
        <v>4</v>
      </c>
      <c r="C234">
        <v>1</v>
      </c>
      <c r="D234">
        <v>2</v>
      </c>
      <c r="E234" s="6">
        <f>IF(COUNTBLANK(tblMatches[[#This Row],[home_goal]:[away_goal]])=0,1,0)</f>
        <v>1</v>
      </c>
      <c r="F234" s="6" t="s">
        <v>23</v>
      </c>
      <c r="G234" s="9">
        <v>45689.625</v>
      </c>
    </row>
    <row r="235" spans="1:7" x14ac:dyDescent="0.4">
      <c r="A235" t="s">
        <v>11</v>
      </c>
      <c r="B235" t="s">
        <v>22</v>
      </c>
      <c r="C235">
        <v>1</v>
      </c>
      <c r="D235">
        <v>2</v>
      </c>
      <c r="E235" s="6">
        <f>IF(COUNTBLANK(tblMatches[[#This Row],[home_goal]:[away_goal]])=0,1,0)</f>
        <v>1</v>
      </c>
      <c r="F235" s="6" t="s">
        <v>23</v>
      </c>
      <c r="G235" s="9">
        <v>45689.625</v>
      </c>
    </row>
    <row r="236" spans="1:7" x14ac:dyDescent="0.4">
      <c r="A236" t="s">
        <v>8</v>
      </c>
      <c r="B236" t="s">
        <v>10</v>
      </c>
      <c r="C236">
        <v>2</v>
      </c>
      <c r="D236">
        <v>0</v>
      </c>
      <c r="E236" s="6">
        <f>IF(COUNTBLANK(tblMatches[[#This Row],[home_goal]:[away_goal]])=0,1,0)</f>
        <v>1</v>
      </c>
      <c r="F236" s="6" t="s">
        <v>23</v>
      </c>
      <c r="G236" s="9">
        <v>45689.729166666664</v>
      </c>
    </row>
    <row r="237" spans="1:7" x14ac:dyDescent="0.4">
      <c r="A237" t="s">
        <v>27</v>
      </c>
      <c r="B237" t="s">
        <v>9</v>
      </c>
      <c r="C237">
        <v>0</v>
      </c>
      <c r="D237">
        <v>2</v>
      </c>
      <c r="E237" s="6">
        <f>IF(COUNTBLANK(tblMatches[[#This Row],[home_goal]:[away_goal]])=0,1,0)</f>
        <v>1</v>
      </c>
      <c r="F237" s="6" t="s">
        <v>23</v>
      </c>
      <c r="G237" s="9">
        <v>45690.583333333336</v>
      </c>
    </row>
    <row r="238" spans="1:7" x14ac:dyDescent="0.4">
      <c r="A238" t="s">
        <v>13</v>
      </c>
      <c r="B238" t="s">
        <v>5</v>
      </c>
      <c r="C238">
        <v>0</v>
      </c>
      <c r="D238">
        <v>2</v>
      </c>
      <c r="E238" s="6">
        <f>IF(COUNTBLANK(tblMatches[[#This Row],[home_goal]:[away_goal]])=0,1,0)</f>
        <v>1</v>
      </c>
      <c r="F238" s="6" t="s">
        <v>23</v>
      </c>
      <c r="G238" s="9">
        <v>45690.583333333336</v>
      </c>
    </row>
    <row r="239" spans="1:7" x14ac:dyDescent="0.4">
      <c r="A239" t="s">
        <v>12</v>
      </c>
      <c r="B239" t="s">
        <v>2</v>
      </c>
      <c r="C239">
        <v>5</v>
      </c>
      <c r="D239">
        <v>1</v>
      </c>
      <c r="E239" s="6">
        <f>IF(COUNTBLANK(tblMatches[[#This Row],[home_goal]:[away_goal]])=0,1,0)</f>
        <v>1</v>
      </c>
      <c r="F239" s="6" t="s">
        <v>23</v>
      </c>
      <c r="G239" s="9">
        <v>45690.6875</v>
      </c>
    </row>
    <row r="240" spans="1:7" x14ac:dyDescent="0.4">
      <c r="A240" t="s">
        <v>14</v>
      </c>
      <c r="B240" t="s">
        <v>1</v>
      </c>
      <c r="C240">
        <v>2</v>
      </c>
      <c r="D240">
        <v>1</v>
      </c>
      <c r="E240" s="6">
        <f>IF(COUNTBLANK(tblMatches[[#This Row],[home_goal]:[away_goal]])=0,1,0)</f>
        <v>1</v>
      </c>
      <c r="F240" s="6" t="s">
        <v>23</v>
      </c>
      <c r="G240" s="9">
        <v>45691.833333333336</v>
      </c>
    </row>
    <row r="241" spans="1:7" x14ac:dyDescent="0.4">
      <c r="A241" t="s">
        <v>6</v>
      </c>
      <c r="B241" t="s">
        <v>0</v>
      </c>
      <c r="C241">
        <v>2</v>
      </c>
      <c r="D241">
        <v>2</v>
      </c>
      <c r="E241" s="6">
        <f>IF(COUNTBLANK(tblMatches[[#This Row],[home_goal]:[away_goal]])=0,1,0)</f>
        <v>1</v>
      </c>
      <c r="F241" s="6" t="s">
        <v>23</v>
      </c>
      <c r="G241" s="9">
        <v>45700.8125</v>
      </c>
    </row>
    <row r="242" spans="1:7" x14ac:dyDescent="0.4">
      <c r="A242" t="s">
        <v>25</v>
      </c>
      <c r="B242" t="s">
        <v>14</v>
      </c>
      <c r="C242">
        <v>3</v>
      </c>
      <c r="D242">
        <v>0</v>
      </c>
      <c r="E242" s="6">
        <f>IF(COUNTBLANK(tblMatches[[#This Row],[home_goal]:[away_goal]])=0,1,0)</f>
        <v>1</v>
      </c>
      <c r="F242" s="6" t="s">
        <v>23</v>
      </c>
      <c r="G242" s="9">
        <v>45702.833333333336</v>
      </c>
    </row>
    <row r="243" spans="1:7" x14ac:dyDescent="0.4">
      <c r="A243" t="s">
        <v>7</v>
      </c>
      <c r="B243" t="s">
        <v>12</v>
      </c>
      <c r="C243">
        <v>0</v>
      </c>
      <c r="D243">
        <v>2</v>
      </c>
      <c r="E243" s="6">
        <f>IF(COUNTBLANK(tblMatches[[#This Row],[home_goal]:[away_goal]])=0,1,0)</f>
        <v>1</v>
      </c>
      <c r="F243" s="6" t="s">
        <v>23</v>
      </c>
      <c r="G243" s="9">
        <v>45703.520833333336</v>
      </c>
    </row>
    <row r="244" spans="1:7" x14ac:dyDescent="0.4">
      <c r="A244" t="s">
        <v>10</v>
      </c>
      <c r="B244" t="s">
        <v>24</v>
      </c>
      <c r="C244">
        <v>1</v>
      </c>
      <c r="D244">
        <v>1</v>
      </c>
      <c r="E244" s="6">
        <f>IF(COUNTBLANK(tblMatches[[#This Row],[home_goal]:[away_goal]])=0,1,0)</f>
        <v>1</v>
      </c>
      <c r="F244" s="6" t="s">
        <v>23</v>
      </c>
      <c r="G244" s="9">
        <v>45703.625</v>
      </c>
    </row>
    <row r="245" spans="1:7" x14ac:dyDescent="0.4">
      <c r="A245" t="s">
        <v>22</v>
      </c>
      <c r="B245" t="s">
        <v>26</v>
      </c>
      <c r="C245">
        <v>2</v>
      </c>
      <c r="D245">
        <v>1</v>
      </c>
      <c r="E245" s="6">
        <f>IF(COUNTBLANK(tblMatches[[#This Row],[home_goal]:[away_goal]])=0,1,0)</f>
        <v>1</v>
      </c>
      <c r="F245" s="6" t="s">
        <v>23</v>
      </c>
      <c r="G245" s="9">
        <v>45703.625</v>
      </c>
    </row>
    <row r="246" spans="1:7" x14ac:dyDescent="0.4">
      <c r="A246" t="s">
        <v>2</v>
      </c>
      <c r="B246" t="s">
        <v>11</v>
      </c>
      <c r="C246">
        <v>4</v>
      </c>
      <c r="D246">
        <v>0</v>
      </c>
      <c r="E246" s="6">
        <f>IF(COUNTBLANK(tblMatches[[#This Row],[home_goal]:[away_goal]])=0,1,0)</f>
        <v>1</v>
      </c>
      <c r="F246" s="6" t="s">
        <v>23</v>
      </c>
      <c r="G246" s="9">
        <v>45703.625</v>
      </c>
    </row>
    <row r="247" spans="1:7" x14ac:dyDescent="0.4">
      <c r="A247" t="s">
        <v>4</v>
      </c>
      <c r="B247" t="s">
        <v>3</v>
      </c>
      <c r="C247">
        <v>1</v>
      </c>
      <c r="D247">
        <v>3</v>
      </c>
      <c r="E247" s="6">
        <f>IF(COUNTBLANK(tblMatches[[#This Row],[home_goal]:[away_goal]])=0,1,0)</f>
        <v>1</v>
      </c>
      <c r="F247" s="6" t="s">
        <v>23</v>
      </c>
      <c r="G247" s="9">
        <v>45703.625</v>
      </c>
    </row>
    <row r="248" spans="1:7" x14ac:dyDescent="0.4">
      <c r="A248" t="s">
        <v>1</v>
      </c>
      <c r="B248" t="s">
        <v>27</v>
      </c>
      <c r="C248">
        <v>0</v>
      </c>
      <c r="D248">
        <v>1</v>
      </c>
      <c r="E248" s="6">
        <f>IF(COUNTBLANK(tblMatches[[#This Row],[home_goal]:[away_goal]])=0,1,0)</f>
        <v>1</v>
      </c>
      <c r="F248" s="6" t="s">
        <v>23</v>
      </c>
      <c r="G248" s="9">
        <v>45703.625</v>
      </c>
    </row>
    <row r="249" spans="1:7" x14ac:dyDescent="0.4">
      <c r="A249" t="s">
        <v>5</v>
      </c>
      <c r="B249" t="s">
        <v>6</v>
      </c>
      <c r="C249">
        <v>1</v>
      </c>
      <c r="D249">
        <v>2</v>
      </c>
      <c r="E249" s="6">
        <f>IF(COUNTBLANK(tblMatches[[#This Row],[home_goal]:[away_goal]])=0,1,0)</f>
        <v>1</v>
      </c>
      <c r="F249" s="6" t="s">
        <v>23</v>
      </c>
      <c r="G249" s="9">
        <v>45703.729166666664</v>
      </c>
    </row>
    <row r="250" spans="1:7" x14ac:dyDescent="0.4">
      <c r="A250" t="s">
        <v>0</v>
      </c>
      <c r="B250" t="s">
        <v>8</v>
      </c>
      <c r="C250">
        <v>2</v>
      </c>
      <c r="D250">
        <v>1</v>
      </c>
      <c r="E250" s="6">
        <f>IF(COUNTBLANK(tblMatches[[#This Row],[home_goal]:[away_goal]])=0,1,0)</f>
        <v>1</v>
      </c>
      <c r="F250" s="6" t="s">
        <v>23</v>
      </c>
      <c r="G250" s="9">
        <v>45704.583333333336</v>
      </c>
    </row>
    <row r="251" spans="1:7" x14ac:dyDescent="0.4">
      <c r="A251" t="s">
        <v>9</v>
      </c>
      <c r="B251" t="s">
        <v>13</v>
      </c>
      <c r="C251">
        <v>1</v>
      </c>
      <c r="D251">
        <v>0</v>
      </c>
      <c r="E251" s="6">
        <f>IF(COUNTBLANK(tblMatches[[#This Row],[home_goal]:[away_goal]])=0,1,0)</f>
        <v>1</v>
      </c>
      <c r="F251" s="6" t="s">
        <v>23</v>
      </c>
      <c r="G251" s="9">
        <v>45704.6875</v>
      </c>
    </row>
    <row r="252" spans="1:7" x14ac:dyDescent="0.4">
      <c r="A252" t="s">
        <v>10</v>
      </c>
      <c r="B252" t="s">
        <v>0</v>
      </c>
      <c r="C252">
        <v>2</v>
      </c>
      <c r="D252">
        <v>2</v>
      </c>
      <c r="E252" s="6">
        <f>IF(COUNTBLANK(tblMatches[[#This Row],[home_goal]:[away_goal]])=0,1,0)</f>
        <v>1</v>
      </c>
      <c r="F252" s="6" t="s">
        <v>23</v>
      </c>
      <c r="G252" s="9">
        <v>45707.8125</v>
      </c>
    </row>
    <row r="253" spans="1:7" x14ac:dyDescent="0.4">
      <c r="A253" t="s">
        <v>7</v>
      </c>
      <c r="B253" t="s">
        <v>27</v>
      </c>
      <c r="C253">
        <v>0</v>
      </c>
      <c r="D253">
        <v>4</v>
      </c>
      <c r="E253" s="6">
        <f>IF(COUNTBLANK(tblMatches[[#This Row],[home_goal]:[away_goal]])=0,1,0)</f>
        <v>1</v>
      </c>
      <c r="F253" s="6" t="s">
        <v>23</v>
      </c>
      <c r="G253" s="9">
        <v>45709.833333333336</v>
      </c>
    </row>
    <row r="254" spans="1:7" x14ac:dyDescent="0.4">
      <c r="A254" t="s">
        <v>6</v>
      </c>
      <c r="B254" t="s">
        <v>13</v>
      </c>
      <c r="C254">
        <v>2</v>
      </c>
      <c r="D254">
        <v>2</v>
      </c>
      <c r="E254" s="6">
        <f>IF(COUNTBLANK(tblMatches[[#This Row],[home_goal]:[away_goal]])=0,1,0)</f>
        <v>1</v>
      </c>
      <c r="F254" s="6" t="s">
        <v>23</v>
      </c>
      <c r="G254" s="9">
        <v>45710.520833333336</v>
      </c>
    </row>
    <row r="255" spans="1:7" x14ac:dyDescent="0.4">
      <c r="A255" t="s">
        <v>12</v>
      </c>
      <c r="B255" t="s">
        <v>1</v>
      </c>
      <c r="C255">
        <v>0</v>
      </c>
      <c r="D255">
        <v>1</v>
      </c>
      <c r="E255" s="6">
        <f>IF(COUNTBLANK(tblMatches[[#This Row],[home_goal]:[away_goal]])=0,1,0)</f>
        <v>1</v>
      </c>
      <c r="F255" s="6" t="s">
        <v>23</v>
      </c>
      <c r="G255" s="9">
        <v>45710.625</v>
      </c>
    </row>
    <row r="256" spans="1:7" x14ac:dyDescent="0.4">
      <c r="A256" t="s">
        <v>3</v>
      </c>
      <c r="B256" t="s">
        <v>8</v>
      </c>
      <c r="C256">
        <v>0</v>
      </c>
      <c r="D256">
        <v>1</v>
      </c>
      <c r="E256" s="6">
        <f>IF(COUNTBLANK(tblMatches[[#This Row],[home_goal]:[away_goal]])=0,1,0)</f>
        <v>1</v>
      </c>
      <c r="F256" s="6" t="s">
        <v>23</v>
      </c>
      <c r="G256" s="9">
        <v>45710.625</v>
      </c>
    </row>
    <row r="257" spans="1:7" x14ac:dyDescent="0.4">
      <c r="A257" t="s">
        <v>22</v>
      </c>
      <c r="B257" t="s">
        <v>5</v>
      </c>
      <c r="C257">
        <v>0</v>
      </c>
      <c r="D257">
        <v>2</v>
      </c>
      <c r="E257" s="6">
        <f>IF(COUNTBLANK(tblMatches[[#This Row],[home_goal]:[away_goal]])=0,1,0)</f>
        <v>1</v>
      </c>
      <c r="F257" s="6" t="s">
        <v>23</v>
      </c>
      <c r="G257" s="9">
        <v>45710.625</v>
      </c>
    </row>
    <row r="258" spans="1:7" x14ac:dyDescent="0.4">
      <c r="A258" t="s">
        <v>24</v>
      </c>
      <c r="B258" t="s">
        <v>9</v>
      </c>
      <c r="C258">
        <v>1</v>
      </c>
      <c r="D258">
        <v>4</v>
      </c>
      <c r="E258" s="6">
        <f>IF(COUNTBLANK(tblMatches[[#This Row],[home_goal]:[away_goal]])=0,1,0)</f>
        <v>1</v>
      </c>
      <c r="F258" s="6" t="s">
        <v>23</v>
      </c>
      <c r="G258" s="9">
        <v>45710.625</v>
      </c>
    </row>
    <row r="259" spans="1:7" x14ac:dyDescent="0.4">
      <c r="A259" t="s">
        <v>4</v>
      </c>
      <c r="B259" t="s">
        <v>25</v>
      </c>
      <c r="C259">
        <v>0</v>
      </c>
      <c r="D259">
        <v>4</v>
      </c>
      <c r="E259" s="6">
        <f>IF(COUNTBLANK(tblMatches[[#This Row],[home_goal]:[away_goal]])=0,1,0)</f>
        <v>1</v>
      </c>
      <c r="F259" s="6" t="s">
        <v>23</v>
      </c>
      <c r="G259" s="9">
        <v>45710.625</v>
      </c>
    </row>
    <row r="260" spans="1:7" x14ac:dyDescent="0.4">
      <c r="A260" t="s">
        <v>10</v>
      </c>
      <c r="B260" t="s">
        <v>14</v>
      </c>
      <c r="C260">
        <v>2</v>
      </c>
      <c r="D260">
        <v>1</v>
      </c>
      <c r="E260" s="6">
        <f>IF(COUNTBLANK(tblMatches[[#This Row],[home_goal]:[away_goal]])=0,1,0)</f>
        <v>1</v>
      </c>
      <c r="F260" s="6" t="s">
        <v>23</v>
      </c>
      <c r="G260" s="9">
        <v>45710.729166666664</v>
      </c>
    </row>
    <row r="261" spans="1:7" x14ac:dyDescent="0.4">
      <c r="A261" t="s">
        <v>11</v>
      </c>
      <c r="B261" t="s">
        <v>26</v>
      </c>
      <c r="C261">
        <v>4</v>
      </c>
      <c r="D261">
        <v>3</v>
      </c>
      <c r="E261" s="6">
        <f>IF(COUNTBLANK(tblMatches[[#This Row],[home_goal]:[away_goal]])=0,1,0)</f>
        <v>1</v>
      </c>
      <c r="F261" s="6" t="s">
        <v>23</v>
      </c>
      <c r="G261" s="9">
        <v>45711.583333333336</v>
      </c>
    </row>
    <row r="262" spans="1:7" x14ac:dyDescent="0.4">
      <c r="A262" t="s">
        <v>2</v>
      </c>
      <c r="B262" t="s">
        <v>0</v>
      </c>
      <c r="C262">
        <v>0</v>
      </c>
      <c r="D262">
        <v>2</v>
      </c>
      <c r="E262" s="6">
        <f>IF(COUNTBLANK(tblMatches[[#This Row],[home_goal]:[away_goal]])=0,1,0)</f>
        <v>1</v>
      </c>
      <c r="F262" s="6" t="s">
        <v>23</v>
      </c>
      <c r="G262" s="9">
        <v>45711.6875</v>
      </c>
    </row>
    <row r="263" spans="1:7" x14ac:dyDescent="0.4">
      <c r="A263" t="s">
        <v>25</v>
      </c>
      <c r="B263" t="s">
        <v>3</v>
      </c>
      <c r="C263">
        <v>2</v>
      </c>
      <c r="D263">
        <v>1</v>
      </c>
      <c r="E263" s="6">
        <f>IF(COUNTBLANK(tblMatches[[#This Row],[home_goal]:[away_goal]])=0,1,0)</f>
        <v>1</v>
      </c>
      <c r="F263" s="6" t="s">
        <v>23</v>
      </c>
      <c r="G263" s="9">
        <v>45713.8125</v>
      </c>
    </row>
    <row r="264" spans="1:7" x14ac:dyDescent="0.4">
      <c r="A264" t="s">
        <v>5</v>
      </c>
      <c r="B264" t="s">
        <v>10</v>
      </c>
      <c r="C264">
        <v>4</v>
      </c>
      <c r="D264">
        <v>1</v>
      </c>
      <c r="E264" s="6">
        <f>IF(COUNTBLANK(tblMatches[[#This Row],[home_goal]:[away_goal]])=0,1,0)</f>
        <v>1</v>
      </c>
      <c r="F264" s="6" t="s">
        <v>23</v>
      </c>
      <c r="G264" s="9">
        <v>45713.8125</v>
      </c>
    </row>
    <row r="265" spans="1:7" x14ac:dyDescent="0.4">
      <c r="A265" t="s">
        <v>8</v>
      </c>
      <c r="B265" t="s">
        <v>22</v>
      </c>
      <c r="C265">
        <v>1</v>
      </c>
      <c r="D265">
        <v>2</v>
      </c>
      <c r="E265" s="6">
        <f>IF(COUNTBLANK(tblMatches[[#This Row],[home_goal]:[away_goal]])=0,1,0)</f>
        <v>1</v>
      </c>
      <c r="F265" s="6" t="s">
        <v>23</v>
      </c>
      <c r="G265" s="9">
        <v>45713.8125</v>
      </c>
    </row>
    <row r="266" spans="1:7" x14ac:dyDescent="0.4">
      <c r="A266" t="s">
        <v>14</v>
      </c>
      <c r="B266" t="s">
        <v>4</v>
      </c>
      <c r="C266">
        <v>4</v>
      </c>
      <c r="D266">
        <v>0</v>
      </c>
      <c r="E266" s="6">
        <f>IF(COUNTBLANK(tblMatches[[#This Row],[home_goal]:[away_goal]])=0,1,0)</f>
        <v>1</v>
      </c>
      <c r="F266" s="6" t="s">
        <v>23</v>
      </c>
      <c r="G266" s="9">
        <v>45713.84375</v>
      </c>
    </row>
    <row r="267" spans="1:7" x14ac:dyDescent="0.4">
      <c r="A267" t="s">
        <v>27</v>
      </c>
      <c r="B267" t="s">
        <v>6</v>
      </c>
      <c r="C267">
        <v>1</v>
      </c>
      <c r="D267">
        <v>1</v>
      </c>
      <c r="E267" s="6">
        <f>IF(COUNTBLANK(tblMatches[[#This Row],[home_goal]:[away_goal]])=0,1,0)</f>
        <v>1</v>
      </c>
      <c r="F267" s="6" t="s">
        <v>23</v>
      </c>
      <c r="G267" s="9">
        <v>45714.8125</v>
      </c>
    </row>
    <row r="268" spans="1:7" x14ac:dyDescent="0.4">
      <c r="A268" t="s">
        <v>13</v>
      </c>
      <c r="B268" t="s">
        <v>24</v>
      </c>
      <c r="C268">
        <v>3</v>
      </c>
      <c r="D268">
        <v>2</v>
      </c>
      <c r="E268" s="6">
        <f>IF(COUNTBLANK(tblMatches[[#This Row],[home_goal]:[away_goal]])=0,1,0)</f>
        <v>1</v>
      </c>
      <c r="F268" s="6" t="s">
        <v>23</v>
      </c>
      <c r="G268" s="9">
        <v>45714.8125</v>
      </c>
    </row>
    <row r="269" spans="1:7" x14ac:dyDescent="0.4">
      <c r="A269" t="s">
        <v>26</v>
      </c>
      <c r="B269" t="s">
        <v>12</v>
      </c>
      <c r="C269">
        <v>0</v>
      </c>
      <c r="D269">
        <v>0</v>
      </c>
      <c r="E269" s="6">
        <f>IF(COUNTBLANK(tblMatches[[#This Row],[home_goal]:[away_goal]])=0,1,0)</f>
        <v>1</v>
      </c>
      <c r="F269" s="6" t="s">
        <v>23</v>
      </c>
      <c r="G269" s="9">
        <v>45714.8125</v>
      </c>
    </row>
    <row r="270" spans="1:7" x14ac:dyDescent="0.4">
      <c r="A270" t="s">
        <v>9</v>
      </c>
      <c r="B270" t="s">
        <v>2</v>
      </c>
      <c r="C270">
        <v>0</v>
      </c>
      <c r="D270">
        <v>1</v>
      </c>
      <c r="E270" s="6">
        <f>IF(COUNTBLANK(tblMatches[[#This Row],[home_goal]:[away_goal]])=0,1,0)</f>
        <v>1</v>
      </c>
      <c r="F270" s="6" t="s">
        <v>23</v>
      </c>
      <c r="G270" s="9">
        <v>45714.8125</v>
      </c>
    </row>
    <row r="271" spans="1:7" x14ac:dyDescent="0.4">
      <c r="A271" t="s">
        <v>0</v>
      </c>
      <c r="B271" t="s">
        <v>11</v>
      </c>
      <c r="C271">
        <v>2</v>
      </c>
      <c r="D271">
        <v>0</v>
      </c>
      <c r="E271" s="6">
        <f>IF(COUNTBLANK(tblMatches[[#This Row],[home_goal]:[away_goal]])=0,1,0)</f>
        <v>1</v>
      </c>
      <c r="F271" s="6" t="s">
        <v>23</v>
      </c>
      <c r="G271" s="9">
        <v>45714.84375</v>
      </c>
    </row>
    <row r="272" spans="1:7" x14ac:dyDescent="0.4">
      <c r="A272" t="s">
        <v>1</v>
      </c>
      <c r="B272" t="s">
        <v>7</v>
      </c>
      <c r="C272">
        <v>2</v>
      </c>
      <c r="D272">
        <v>0</v>
      </c>
      <c r="E272" s="6">
        <f>IF(COUNTBLANK(tblMatches[[#This Row],[home_goal]:[away_goal]])=0,1,0)</f>
        <v>1</v>
      </c>
      <c r="F272" s="6" t="s">
        <v>23</v>
      </c>
      <c r="G272" s="9">
        <v>45715.833333333336</v>
      </c>
    </row>
    <row r="273" spans="1:7" x14ac:dyDescent="0.4">
      <c r="A273" t="s">
        <v>26</v>
      </c>
      <c r="B273" t="s">
        <v>2</v>
      </c>
      <c r="C273">
        <v>1</v>
      </c>
      <c r="D273">
        <v>0</v>
      </c>
      <c r="E273" s="6">
        <f>IF(COUNTBLANK(tblMatches[[#This Row],[home_goal]:[away_goal]])=0,1,0)</f>
        <v>1</v>
      </c>
      <c r="F273" s="6" t="s">
        <v>23</v>
      </c>
      <c r="G273" s="9">
        <v>45724.520833333336</v>
      </c>
    </row>
    <row r="274" spans="1:7" x14ac:dyDescent="0.4">
      <c r="A274" t="s">
        <v>25</v>
      </c>
      <c r="B274" t="s">
        <v>22</v>
      </c>
      <c r="C274">
        <v>2</v>
      </c>
      <c r="D274">
        <v>1</v>
      </c>
      <c r="E274" s="6">
        <f>IF(COUNTBLANK(tblMatches[[#This Row],[home_goal]:[away_goal]])=0,1,0)</f>
        <v>1</v>
      </c>
      <c r="F274" s="6" t="s">
        <v>23</v>
      </c>
      <c r="G274" s="9">
        <v>45724.625</v>
      </c>
    </row>
    <row r="275" spans="1:7" x14ac:dyDescent="0.4">
      <c r="A275" t="s">
        <v>5</v>
      </c>
      <c r="B275" t="s">
        <v>24</v>
      </c>
      <c r="C275">
        <v>1</v>
      </c>
      <c r="D275">
        <v>0</v>
      </c>
      <c r="E275" s="6">
        <f>IF(COUNTBLANK(tblMatches[[#This Row],[home_goal]:[away_goal]])=0,1,0)</f>
        <v>1</v>
      </c>
      <c r="F275" s="6" t="s">
        <v>23</v>
      </c>
      <c r="G275" s="9">
        <v>45724.625</v>
      </c>
    </row>
    <row r="276" spans="1:7" x14ac:dyDescent="0.4">
      <c r="A276" t="s">
        <v>0</v>
      </c>
      <c r="B276" t="s">
        <v>4</v>
      </c>
      <c r="C276">
        <v>3</v>
      </c>
      <c r="D276">
        <v>1</v>
      </c>
      <c r="E276" s="6">
        <f>IF(COUNTBLANK(tblMatches[[#This Row],[home_goal]:[away_goal]])=0,1,0)</f>
        <v>1</v>
      </c>
      <c r="F276" s="6" t="s">
        <v>23</v>
      </c>
      <c r="G276" s="9">
        <v>45724.625</v>
      </c>
    </row>
    <row r="277" spans="1:7" x14ac:dyDescent="0.4">
      <c r="A277" t="s">
        <v>27</v>
      </c>
      <c r="B277" t="s">
        <v>10</v>
      </c>
      <c r="C277">
        <v>0</v>
      </c>
      <c r="D277">
        <v>1</v>
      </c>
      <c r="E277" s="6">
        <f>IF(COUNTBLANK(tblMatches[[#This Row],[home_goal]:[away_goal]])=0,1,0)</f>
        <v>1</v>
      </c>
      <c r="F277" s="6" t="s">
        <v>23</v>
      </c>
      <c r="G277" s="9">
        <v>45724.729166666664</v>
      </c>
    </row>
    <row r="278" spans="1:7" x14ac:dyDescent="0.4">
      <c r="A278" t="s">
        <v>8</v>
      </c>
      <c r="B278" t="s">
        <v>6</v>
      </c>
      <c r="C278">
        <v>1</v>
      </c>
      <c r="D278">
        <v>1</v>
      </c>
      <c r="E278" s="6">
        <f>IF(COUNTBLANK(tblMatches[[#This Row],[home_goal]:[away_goal]])=0,1,0)</f>
        <v>1</v>
      </c>
      <c r="F278" s="6" t="s">
        <v>23</v>
      </c>
      <c r="G278" s="9">
        <v>45724.833333333336</v>
      </c>
    </row>
    <row r="279" spans="1:7" x14ac:dyDescent="0.4">
      <c r="A279" t="s">
        <v>14</v>
      </c>
      <c r="B279" t="s">
        <v>7</v>
      </c>
      <c r="C279">
        <v>1</v>
      </c>
      <c r="D279">
        <v>0</v>
      </c>
      <c r="E279" s="6">
        <f>IF(COUNTBLANK(tblMatches[[#This Row],[home_goal]:[away_goal]])=0,1,0)</f>
        <v>1</v>
      </c>
      <c r="F279" s="6" t="s">
        <v>23</v>
      </c>
      <c r="G279" s="9">
        <v>45725.583333333336</v>
      </c>
    </row>
    <row r="280" spans="1:7" x14ac:dyDescent="0.4">
      <c r="A280" t="s">
        <v>9</v>
      </c>
      <c r="B280" t="s">
        <v>3</v>
      </c>
      <c r="C280">
        <v>2</v>
      </c>
      <c r="D280">
        <v>2</v>
      </c>
      <c r="E280" s="6">
        <f>IF(COUNTBLANK(tblMatches[[#This Row],[home_goal]:[away_goal]])=0,1,0)</f>
        <v>1</v>
      </c>
      <c r="F280" s="6" t="s">
        <v>23</v>
      </c>
      <c r="G280" s="9">
        <v>45725.583333333336</v>
      </c>
    </row>
    <row r="281" spans="1:7" x14ac:dyDescent="0.4">
      <c r="A281" t="s">
        <v>13</v>
      </c>
      <c r="B281" t="s">
        <v>12</v>
      </c>
      <c r="C281">
        <v>1</v>
      </c>
      <c r="D281">
        <v>1</v>
      </c>
      <c r="E281" s="6">
        <f>IF(COUNTBLANK(tblMatches[[#This Row],[home_goal]:[away_goal]])=0,1,0)</f>
        <v>1</v>
      </c>
      <c r="F281" s="6" t="s">
        <v>23</v>
      </c>
      <c r="G281" s="9">
        <v>45725.6875</v>
      </c>
    </row>
    <row r="282" spans="1:7" x14ac:dyDescent="0.4">
      <c r="A282" t="s">
        <v>1</v>
      </c>
      <c r="B282" t="s">
        <v>11</v>
      </c>
      <c r="C282">
        <v>0</v>
      </c>
      <c r="D282">
        <v>1</v>
      </c>
      <c r="E282" s="6">
        <f>IF(COUNTBLANK(tblMatches[[#This Row],[home_goal]:[away_goal]])=0,1,0)</f>
        <v>1</v>
      </c>
      <c r="F282" s="6" t="s">
        <v>23</v>
      </c>
      <c r="G282" s="9">
        <v>45726.833333333336</v>
      </c>
    </row>
    <row r="283" spans="1:7" x14ac:dyDescent="0.4">
      <c r="A283" t="s">
        <v>6</v>
      </c>
      <c r="B283" t="s">
        <v>1</v>
      </c>
      <c r="C283">
        <v>1</v>
      </c>
      <c r="D283">
        <v>1</v>
      </c>
      <c r="E283" s="6">
        <f>IF(COUNTBLANK(tblMatches[[#This Row],[home_goal]:[away_goal]])=0,1,0)</f>
        <v>1</v>
      </c>
      <c r="F283" s="6" t="s">
        <v>23</v>
      </c>
      <c r="G283" s="9">
        <v>45731.625</v>
      </c>
    </row>
    <row r="284" spans="1:7" x14ac:dyDescent="0.4">
      <c r="A284" t="s">
        <v>24</v>
      </c>
      <c r="B284" t="s">
        <v>26</v>
      </c>
      <c r="C284">
        <v>2</v>
      </c>
      <c r="D284">
        <v>4</v>
      </c>
      <c r="E284" s="6">
        <f>IF(COUNTBLANK(tblMatches[[#This Row],[home_goal]:[away_goal]])=0,1,0)</f>
        <v>1</v>
      </c>
      <c r="F284" s="6" t="s">
        <v>23</v>
      </c>
      <c r="G284" s="9">
        <v>45731.625</v>
      </c>
    </row>
    <row r="285" spans="1:7" x14ac:dyDescent="0.4">
      <c r="A285" t="s">
        <v>2</v>
      </c>
      <c r="B285" t="s">
        <v>25</v>
      </c>
      <c r="C285">
        <v>2</v>
      </c>
      <c r="D285">
        <v>2</v>
      </c>
      <c r="E285" s="6">
        <f>IF(COUNTBLANK(tblMatches[[#This Row],[home_goal]:[away_goal]])=0,1,0)</f>
        <v>1</v>
      </c>
      <c r="F285" s="6" t="s">
        <v>23</v>
      </c>
      <c r="G285" s="9">
        <v>45731.625</v>
      </c>
    </row>
    <row r="286" spans="1:7" x14ac:dyDescent="0.4">
      <c r="A286" t="s">
        <v>4</v>
      </c>
      <c r="B286" t="s">
        <v>8</v>
      </c>
      <c r="C286">
        <v>1</v>
      </c>
      <c r="D286">
        <v>2</v>
      </c>
      <c r="E286" s="6">
        <f>IF(COUNTBLANK(tblMatches[[#This Row],[home_goal]:[away_goal]])=0,1,0)</f>
        <v>1</v>
      </c>
      <c r="F286" s="6" t="s">
        <v>23</v>
      </c>
      <c r="G286" s="9">
        <v>45731.625</v>
      </c>
    </row>
    <row r="287" spans="1:7" x14ac:dyDescent="0.4">
      <c r="A287" t="s">
        <v>3</v>
      </c>
      <c r="B287" t="s">
        <v>27</v>
      </c>
      <c r="C287">
        <v>1</v>
      </c>
      <c r="D287">
        <v>2</v>
      </c>
      <c r="E287" s="6">
        <f>IF(COUNTBLANK(tblMatches[[#This Row],[home_goal]:[away_goal]])=0,1,0)</f>
        <v>1</v>
      </c>
      <c r="F287" s="6" t="s">
        <v>23</v>
      </c>
      <c r="G287" s="9">
        <v>45731.729166666664</v>
      </c>
    </row>
    <row r="288" spans="1:7" x14ac:dyDescent="0.4">
      <c r="A288" t="s">
        <v>12</v>
      </c>
      <c r="B288" t="s">
        <v>14</v>
      </c>
      <c r="C288">
        <v>1</v>
      </c>
      <c r="D288">
        <v>0</v>
      </c>
      <c r="E288" s="6">
        <f>IF(COUNTBLANK(tblMatches[[#This Row],[home_goal]:[away_goal]])=0,1,0)</f>
        <v>1</v>
      </c>
      <c r="F288" s="6" t="s">
        <v>23</v>
      </c>
      <c r="G288" s="9">
        <v>45732.5625</v>
      </c>
    </row>
    <row r="289" spans="1:7" x14ac:dyDescent="0.4">
      <c r="A289" t="s">
        <v>22</v>
      </c>
      <c r="B289" t="s">
        <v>9</v>
      </c>
      <c r="C289">
        <v>2</v>
      </c>
      <c r="D289">
        <v>0</v>
      </c>
      <c r="E289" s="6">
        <f>IF(COUNTBLANK(tblMatches[[#This Row],[home_goal]:[away_goal]])=0,1,0)</f>
        <v>1</v>
      </c>
      <c r="F289" s="6" t="s">
        <v>23</v>
      </c>
      <c r="G289" s="9">
        <v>45732.5625</v>
      </c>
    </row>
    <row r="290" spans="1:7" x14ac:dyDescent="0.4">
      <c r="A290" t="s">
        <v>7</v>
      </c>
      <c r="B290" t="s">
        <v>13</v>
      </c>
      <c r="C290">
        <v>0</v>
      </c>
      <c r="D290">
        <v>3</v>
      </c>
      <c r="E290" s="6">
        <f>IF(COUNTBLANK(tblMatches[[#This Row],[home_goal]:[away_goal]])=0,1,0)</f>
        <v>1</v>
      </c>
      <c r="F290" s="6" t="s">
        <v>23</v>
      </c>
      <c r="G290" s="9">
        <v>45732.791666666664</v>
      </c>
    </row>
    <row r="291" spans="1:7" x14ac:dyDescent="0.4">
      <c r="A291" t="s">
        <v>12</v>
      </c>
      <c r="B291" t="s">
        <v>22</v>
      </c>
      <c r="C291">
        <v>2</v>
      </c>
      <c r="D291">
        <v>1</v>
      </c>
      <c r="E291" s="6">
        <f>IF(COUNTBLANK(tblMatches[[#This Row],[home_goal]:[away_goal]])=0,1,0)</f>
        <v>1</v>
      </c>
      <c r="F291" s="6" t="s">
        <v>23</v>
      </c>
      <c r="G291" s="9">
        <v>45748.822916666664</v>
      </c>
    </row>
    <row r="292" spans="1:7" x14ac:dyDescent="0.4">
      <c r="A292" t="s">
        <v>8</v>
      </c>
      <c r="B292" t="s">
        <v>1</v>
      </c>
      <c r="C292">
        <v>1</v>
      </c>
      <c r="D292">
        <v>0</v>
      </c>
      <c r="E292" s="6">
        <f>IF(COUNTBLANK(tblMatches[[#This Row],[home_goal]:[away_goal]])=0,1,0)</f>
        <v>1</v>
      </c>
      <c r="F292" s="6" t="s">
        <v>23</v>
      </c>
      <c r="G292" s="9">
        <v>45748.822916666664</v>
      </c>
    </row>
    <row r="293" spans="1:7" x14ac:dyDescent="0.4">
      <c r="A293" t="s">
        <v>26</v>
      </c>
      <c r="B293" t="s">
        <v>13</v>
      </c>
      <c r="C293">
        <v>1</v>
      </c>
      <c r="D293">
        <v>0</v>
      </c>
      <c r="E293" s="6">
        <f>IF(COUNTBLANK(tblMatches[[#This Row],[home_goal]:[away_goal]])=0,1,0)</f>
        <v>1</v>
      </c>
      <c r="F293" s="6" t="s">
        <v>23</v>
      </c>
      <c r="G293" s="9">
        <v>45748.833333333336</v>
      </c>
    </row>
    <row r="294" spans="1:7" x14ac:dyDescent="0.4">
      <c r="A294" t="s">
        <v>3</v>
      </c>
      <c r="B294" t="s">
        <v>24</v>
      </c>
      <c r="C294">
        <v>1</v>
      </c>
      <c r="D294">
        <v>2</v>
      </c>
      <c r="E294" s="6">
        <f>IF(COUNTBLANK(tblMatches[[#This Row],[home_goal]:[away_goal]])=0,1,0)</f>
        <v>1</v>
      </c>
      <c r="F294" s="6" t="s">
        <v>23</v>
      </c>
      <c r="G294" s="9">
        <v>45749.822916666664</v>
      </c>
    </row>
    <row r="295" spans="1:7" x14ac:dyDescent="0.4">
      <c r="A295" t="s">
        <v>25</v>
      </c>
      <c r="B295" t="s">
        <v>10</v>
      </c>
      <c r="C295">
        <v>0</v>
      </c>
      <c r="D295">
        <v>3</v>
      </c>
      <c r="E295" s="6">
        <f>IF(COUNTBLANK(tblMatches[[#This Row],[home_goal]:[away_goal]])=0,1,0)</f>
        <v>1</v>
      </c>
      <c r="F295" s="6" t="s">
        <v>23</v>
      </c>
      <c r="G295" s="9">
        <v>45749.822916666664</v>
      </c>
    </row>
    <row r="296" spans="1:7" x14ac:dyDescent="0.4">
      <c r="A296" t="s">
        <v>2</v>
      </c>
      <c r="B296" t="s">
        <v>7</v>
      </c>
      <c r="C296">
        <v>2</v>
      </c>
      <c r="D296">
        <v>0</v>
      </c>
      <c r="E296" s="6">
        <f>IF(COUNTBLANK(tblMatches[[#This Row],[home_goal]:[away_goal]])=0,1,0)</f>
        <v>1</v>
      </c>
      <c r="F296" s="6" t="s">
        <v>23</v>
      </c>
      <c r="G296" s="9">
        <v>45749.822916666664</v>
      </c>
    </row>
    <row r="297" spans="1:7" x14ac:dyDescent="0.4">
      <c r="A297" t="s">
        <v>11</v>
      </c>
      <c r="B297" t="s">
        <v>27</v>
      </c>
      <c r="C297">
        <v>2</v>
      </c>
      <c r="D297">
        <v>1</v>
      </c>
      <c r="E297" s="6">
        <f>IF(COUNTBLANK(tblMatches[[#This Row],[home_goal]:[away_goal]])=0,1,0)</f>
        <v>1</v>
      </c>
      <c r="F297" s="6" t="s">
        <v>23</v>
      </c>
      <c r="G297" s="9">
        <v>45749.822916666664</v>
      </c>
    </row>
    <row r="298" spans="1:7" x14ac:dyDescent="0.4">
      <c r="A298" t="s">
        <v>4</v>
      </c>
      <c r="B298" t="s">
        <v>5</v>
      </c>
      <c r="C298">
        <v>1</v>
      </c>
      <c r="D298">
        <v>1</v>
      </c>
      <c r="E298" s="6">
        <f>IF(COUNTBLANK(tblMatches[[#This Row],[home_goal]:[away_goal]])=0,1,0)</f>
        <v>1</v>
      </c>
      <c r="F298" s="6" t="s">
        <v>23</v>
      </c>
      <c r="G298" s="9">
        <v>45749.822916666664</v>
      </c>
    </row>
    <row r="299" spans="1:7" x14ac:dyDescent="0.4">
      <c r="A299" t="s">
        <v>0</v>
      </c>
      <c r="B299" t="s">
        <v>6</v>
      </c>
      <c r="C299">
        <v>1</v>
      </c>
      <c r="D299">
        <v>0</v>
      </c>
      <c r="E299" s="6">
        <f>IF(COUNTBLANK(tblMatches[[#This Row],[home_goal]:[away_goal]])=0,1,0)</f>
        <v>1</v>
      </c>
      <c r="F299" s="6" t="s">
        <v>23</v>
      </c>
      <c r="G299" s="9">
        <v>45749.833333333336</v>
      </c>
    </row>
    <row r="300" spans="1:7" x14ac:dyDescent="0.4">
      <c r="A300" t="s">
        <v>14</v>
      </c>
      <c r="B300" t="s">
        <v>9</v>
      </c>
      <c r="C300">
        <v>1</v>
      </c>
      <c r="D300">
        <v>0</v>
      </c>
      <c r="E300" s="6">
        <f>IF(COUNTBLANK(tblMatches[[#This Row],[home_goal]:[away_goal]])=0,1,0)</f>
        <v>1</v>
      </c>
      <c r="F300" s="6" t="s">
        <v>23</v>
      </c>
      <c r="G300" s="9">
        <v>45750.833333333336</v>
      </c>
    </row>
    <row r="301" spans="1:7" x14ac:dyDescent="0.4">
      <c r="A301" t="s">
        <v>6</v>
      </c>
      <c r="B301" t="s">
        <v>12</v>
      </c>
      <c r="C301">
        <v>1</v>
      </c>
      <c r="D301">
        <v>1</v>
      </c>
      <c r="E301" s="6">
        <f>IF(COUNTBLANK(tblMatches[[#This Row],[home_goal]:[away_goal]])=0,1,0)</f>
        <v>1</v>
      </c>
      <c r="F301" s="6" t="s">
        <v>23</v>
      </c>
      <c r="G301" s="9">
        <v>45752.520833333336</v>
      </c>
    </row>
    <row r="302" spans="1:7" x14ac:dyDescent="0.4">
      <c r="A302" t="s">
        <v>5</v>
      </c>
      <c r="B302" t="s">
        <v>25</v>
      </c>
      <c r="C302">
        <v>2</v>
      </c>
      <c r="D302">
        <v>1</v>
      </c>
      <c r="E302" s="6">
        <f>IF(COUNTBLANK(tblMatches[[#This Row],[home_goal]:[away_goal]])=0,1,0)</f>
        <v>1</v>
      </c>
      <c r="F302" s="6" t="s">
        <v>23</v>
      </c>
      <c r="G302" s="9">
        <v>45752.625</v>
      </c>
    </row>
    <row r="303" spans="1:7" x14ac:dyDescent="0.4">
      <c r="A303" t="s">
        <v>24</v>
      </c>
      <c r="B303" t="s">
        <v>8</v>
      </c>
      <c r="C303">
        <v>1</v>
      </c>
      <c r="D303">
        <v>2</v>
      </c>
      <c r="E303" s="6">
        <f>IF(COUNTBLANK(tblMatches[[#This Row],[home_goal]:[away_goal]])=0,1,0)</f>
        <v>1</v>
      </c>
      <c r="F303" s="6" t="s">
        <v>23</v>
      </c>
      <c r="G303" s="9">
        <v>45752.625</v>
      </c>
    </row>
    <row r="304" spans="1:7" x14ac:dyDescent="0.4">
      <c r="A304" t="s">
        <v>1</v>
      </c>
      <c r="B304" t="s">
        <v>3</v>
      </c>
      <c r="C304">
        <v>2</v>
      </c>
      <c r="D304">
        <v>2</v>
      </c>
      <c r="E304" s="6">
        <f>IF(COUNTBLANK(tblMatches[[#This Row],[home_goal]:[away_goal]])=0,1,0)</f>
        <v>1</v>
      </c>
      <c r="F304" s="6" t="s">
        <v>23</v>
      </c>
      <c r="G304" s="9">
        <v>45752.625</v>
      </c>
    </row>
    <row r="305" spans="1:7" x14ac:dyDescent="0.4">
      <c r="A305" t="s">
        <v>10</v>
      </c>
      <c r="B305" t="s">
        <v>26</v>
      </c>
      <c r="C305">
        <v>2</v>
      </c>
      <c r="D305">
        <v>1</v>
      </c>
      <c r="E305" s="6">
        <f>IF(COUNTBLANK(tblMatches[[#This Row],[home_goal]:[away_goal]])=0,1,0)</f>
        <v>1</v>
      </c>
      <c r="F305" s="6" t="s">
        <v>23</v>
      </c>
      <c r="G305" s="9">
        <v>45752.729166666664</v>
      </c>
    </row>
    <row r="306" spans="1:7" x14ac:dyDescent="0.4">
      <c r="A306" t="s">
        <v>27</v>
      </c>
      <c r="B306" t="s">
        <v>14</v>
      </c>
      <c r="C306">
        <v>0</v>
      </c>
      <c r="D306">
        <v>0</v>
      </c>
      <c r="E306" s="6">
        <f>IF(COUNTBLANK(tblMatches[[#This Row],[home_goal]:[away_goal]])=0,1,0)</f>
        <v>1</v>
      </c>
      <c r="F306" s="6" t="s">
        <v>23</v>
      </c>
      <c r="G306" s="9">
        <v>45753.583333333336</v>
      </c>
    </row>
    <row r="307" spans="1:7" x14ac:dyDescent="0.4">
      <c r="A307" t="s">
        <v>22</v>
      </c>
      <c r="B307" t="s">
        <v>0</v>
      </c>
      <c r="C307">
        <v>3</v>
      </c>
      <c r="D307">
        <v>2</v>
      </c>
      <c r="E307" s="6">
        <f>IF(COUNTBLANK(tblMatches[[#This Row],[home_goal]:[away_goal]])=0,1,0)</f>
        <v>1</v>
      </c>
      <c r="F307" s="6" t="s">
        <v>23</v>
      </c>
      <c r="G307" s="9">
        <v>45753.583333333336</v>
      </c>
    </row>
    <row r="308" spans="1:7" x14ac:dyDescent="0.4">
      <c r="A308" t="s">
        <v>9</v>
      </c>
      <c r="B308" t="s">
        <v>4</v>
      </c>
      <c r="C308">
        <v>3</v>
      </c>
      <c r="D308">
        <v>1</v>
      </c>
      <c r="E308" s="6">
        <f>IF(COUNTBLANK(tblMatches[[#This Row],[home_goal]:[away_goal]])=0,1,0)</f>
        <v>1</v>
      </c>
      <c r="F308" s="6" t="s">
        <v>23</v>
      </c>
      <c r="G308" s="9">
        <v>45753.583333333336</v>
      </c>
    </row>
    <row r="309" spans="1:7" x14ac:dyDescent="0.4">
      <c r="A309" t="s">
        <v>13</v>
      </c>
      <c r="B309" t="s">
        <v>2</v>
      </c>
      <c r="C309">
        <v>0</v>
      </c>
      <c r="D309">
        <v>0</v>
      </c>
      <c r="E309" s="6">
        <f>IF(COUNTBLANK(tblMatches[[#This Row],[home_goal]:[away_goal]])=0,1,0)</f>
        <v>1</v>
      </c>
      <c r="F309" s="6" t="s">
        <v>23</v>
      </c>
      <c r="G309" s="9">
        <v>45753.6875</v>
      </c>
    </row>
    <row r="310" spans="1:7" x14ac:dyDescent="0.4">
      <c r="A310" t="s">
        <v>7</v>
      </c>
      <c r="B310" t="s">
        <v>11</v>
      </c>
      <c r="C310">
        <v>0</v>
      </c>
      <c r="D310">
        <v>3</v>
      </c>
      <c r="E310" s="6">
        <f>IF(COUNTBLANK(tblMatches[[#This Row],[home_goal]:[away_goal]])=0,1,0)</f>
        <v>1</v>
      </c>
      <c r="F310" s="6" t="s">
        <v>23</v>
      </c>
      <c r="G310" s="9">
        <v>45754.833333333336</v>
      </c>
    </row>
    <row r="311" spans="1:7" x14ac:dyDescent="0.4">
      <c r="A311" t="s">
        <v>2</v>
      </c>
      <c r="B311" t="s">
        <v>5</v>
      </c>
      <c r="C311">
        <v>5</v>
      </c>
      <c r="D311">
        <v>2</v>
      </c>
      <c r="E311" s="6">
        <f>IF(COUNTBLANK(tblMatches[[#This Row],[home_goal]:[away_goal]])=0,1,0)</f>
        <v>1</v>
      </c>
      <c r="F311" s="6" t="s">
        <v>23</v>
      </c>
      <c r="G311" s="9">
        <v>45759.520833333336</v>
      </c>
    </row>
    <row r="312" spans="1:7" x14ac:dyDescent="0.4">
      <c r="A312" t="s">
        <v>25</v>
      </c>
      <c r="B312" t="s">
        <v>7</v>
      </c>
      <c r="C312">
        <v>2</v>
      </c>
      <c r="D312">
        <v>2</v>
      </c>
      <c r="E312" s="6">
        <f>IF(COUNTBLANK(tblMatches[[#This Row],[home_goal]:[away_goal]])=0,1,0)</f>
        <v>1</v>
      </c>
      <c r="F312" s="6" t="s">
        <v>23</v>
      </c>
      <c r="G312" s="9">
        <v>45759.625</v>
      </c>
    </row>
    <row r="313" spans="1:7" x14ac:dyDescent="0.4">
      <c r="A313" t="s">
        <v>26</v>
      </c>
      <c r="B313" t="s">
        <v>6</v>
      </c>
      <c r="C313">
        <v>0</v>
      </c>
      <c r="D313">
        <v>1</v>
      </c>
      <c r="E313" s="6">
        <f>IF(COUNTBLANK(tblMatches[[#This Row],[home_goal]:[away_goal]])=0,1,0)</f>
        <v>1</v>
      </c>
      <c r="F313" s="6" t="s">
        <v>23</v>
      </c>
      <c r="G313" s="9">
        <v>45759.625</v>
      </c>
    </row>
    <row r="314" spans="1:7" x14ac:dyDescent="0.4">
      <c r="A314" t="s">
        <v>4</v>
      </c>
      <c r="B314" t="s">
        <v>10</v>
      </c>
      <c r="C314">
        <v>0</v>
      </c>
      <c r="D314">
        <v>3</v>
      </c>
      <c r="E314" s="6">
        <f>IF(COUNTBLANK(tblMatches[[#This Row],[home_goal]:[away_goal]])=0,1,0)</f>
        <v>1</v>
      </c>
      <c r="F314" s="6" t="s">
        <v>23</v>
      </c>
      <c r="G314" s="9">
        <v>45759.625</v>
      </c>
    </row>
    <row r="315" spans="1:7" x14ac:dyDescent="0.4">
      <c r="A315" t="s">
        <v>12</v>
      </c>
      <c r="B315" t="s">
        <v>27</v>
      </c>
      <c r="C315">
        <v>1</v>
      </c>
      <c r="D315">
        <v>1</v>
      </c>
      <c r="E315" s="6">
        <f>IF(COUNTBLANK(tblMatches[[#This Row],[home_goal]:[away_goal]])=0,1,0)</f>
        <v>1</v>
      </c>
      <c r="F315" s="6" t="s">
        <v>23</v>
      </c>
      <c r="G315" s="9">
        <v>45759.729166666664</v>
      </c>
    </row>
    <row r="316" spans="1:7" x14ac:dyDescent="0.4">
      <c r="A316" t="s">
        <v>14</v>
      </c>
      <c r="B316" t="s">
        <v>24</v>
      </c>
      <c r="C316">
        <v>2</v>
      </c>
      <c r="D316">
        <v>2</v>
      </c>
      <c r="E316" s="6">
        <f>IF(COUNTBLANK(tblMatches[[#This Row],[home_goal]:[away_goal]])=0,1,0)</f>
        <v>1</v>
      </c>
      <c r="F316" s="6" t="s">
        <v>23</v>
      </c>
      <c r="G316" s="9">
        <v>45760.583333333336</v>
      </c>
    </row>
    <row r="317" spans="1:7" x14ac:dyDescent="0.4">
      <c r="A317" t="s">
        <v>0</v>
      </c>
      <c r="B317" t="s">
        <v>1</v>
      </c>
      <c r="C317">
        <v>2</v>
      </c>
      <c r="D317">
        <v>1</v>
      </c>
      <c r="E317" s="6">
        <f>IF(COUNTBLANK(tblMatches[[#This Row],[home_goal]:[away_goal]])=0,1,0)</f>
        <v>1</v>
      </c>
      <c r="F317" s="6" t="s">
        <v>23</v>
      </c>
      <c r="G317" s="9">
        <v>45760.583333333336</v>
      </c>
    </row>
    <row r="318" spans="1:7" x14ac:dyDescent="0.4">
      <c r="A318" t="s">
        <v>8</v>
      </c>
      <c r="B318" t="s">
        <v>9</v>
      </c>
      <c r="C318">
        <v>4</v>
      </c>
      <c r="D318">
        <v>2</v>
      </c>
      <c r="E318" s="6">
        <f>IF(COUNTBLANK(tblMatches[[#This Row],[home_goal]:[away_goal]])=0,1,0)</f>
        <v>1</v>
      </c>
      <c r="F318" s="6" t="s">
        <v>23</v>
      </c>
      <c r="G318" s="9">
        <v>45760.583333333336</v>
      </c>
    </row>
    <row r="319" spans="1:7" x14ac:dyDescent="0.4">
      <c r="A319" t="s">
        <v>11</v>
      </c>
      <c r="B319" t="s">
        <v>13</v>
      </c>
      <c r="C319">
        <v>4</v>
      </c>
      <c r="D319">
        <v>1</v>
      </c>
      <c r="E319" s="6">
        <f>IF(COUNTBLANK(tblMatches[[#This Row],[home_goal]:[away_goal]])=0,1,0)</f>
        <v>1</v>
      </c>
      <c r="F319" s="6" t="s">
        <v>23</v>
      </c>
      <c r="G319" s="9">
        <v>45760.6875</v>
      </c>
    </row>
    <row r="320" spans="1:7" x14ac:dyDescent="0.4">
      <c r="A320" t="s">
        <v>3</v>
      </c>
      <c r="B320" t="s">
        <v>22</v>
      </c>
      <c r="C320">
        <v>1</v>
      </c>
      <c r="D320">
        <v>0</v>
      </c>
      <c r="E320" s="6">
        <f>IF(COUNTBLANK(tblMatches[[#This Row],[home_goal]:[away_goal]])=0,1,0)</f>
        <v>1</v>
      </c>
      <c r="F320" s="6" t="s">
        <v>23</v>
      </c>
      <c r="G320" s="9">
        <v>45761.833333333336</v>
      </c>
    </row>
    <row r="321" spans="1:7" x14ac:dyDescent="0.4">
      <c r="A321" t="s">
        <v>11</v>
      </c>
      <c r="B321" t="s">
        <v>5</v>
      </c>
      <c r="C321">
        <v>5</v>
      </c>
      <c r="D321">
        <v>0</v>
      </c>
      <c r="E321" s="6">
        <f>IF(COUNTBLANK(tblMatches[[#This Row],[home_goal]:[away_goal]])=0,1,0)</f>
        <v>1</v>
      </c>
      <c r="F321" s="6" t="s">
        <v>23</v>
      </c>
      <c r="G321" s="9">
        <v>45763.8125</v>
      </c>
    </row>
    <row r="322" spans="1:7" x14ac:dyDescent="0.4">
      <c r="A322" t="s">
        <v>27</v>
      </c>
      <c r="B322" t="s">
        <v>25</v>
      </c>
      <c r="C322">
        <v>4</v>
      </c>
      <c r="D322">
        <v>2</v>
      </c>
      <c r="E322" s="6">
        <f>IF(COUNTBLANK(tblMatches[[#This Row],[home_goal]:[away_goal]])=0,1,0)</f>
        <v>1</v>
      </c>
      <c r="F322" s="6" t="s">
        <v>23</v>
      </c>
      <c r="G322" s="9">
        <v>45766.625</v>
      </c>
    </row>
    <row r="323" spans="1:7" x14ac:dyDescent="0.4">
      <c r="A323" t="s">
        <v>5</v>
      </c>
      <c r="B323" t="s">
        <v>3</v>
      </c>
      <c r="C323">
        <v>0</v>
      </c>
      <c r="D323">
        <v>0</v>
      </c>
      <c r="E323" s="6">
        <f>IF(COUNTBLANK(tblMatches[[#This Row],[home_goal]:[away_goal]])=0,1,0)</f>
        <v>1</v>
      </c>
      <c r="F323" s="6" t="s">
        <v>23</v>
      </c>
      <c r="G323" s="9">
        <v>45766.625</v>
      </c>
    </row>
    <row r="324" spans="1:7" x14ac:dyDescent="0.4">
      <c r="A324" t="s">
        <v>6</v>
      </c>
      <c r="B324" t="s">
        <v>2</v>
      </c>
      <c r="C324">
        <v>0</v>
      </c>
      <c r="D324">
        <v>2</v>
      </c>
      <c r="E324" s="6">
        <f>IF(COUNTBLANK(tblMatches[[#This Row],[home_goal]:[away_goal]])=0,1,0)</f>
        <v>1</v>
      </c>
      <c r="F324" s="6" t="s">
        <v>23</v>
      </c>
      <c r="G324" s="9">
        <v>45766.625</v>
      </c>
    </row>
    <row r="325" spans="1:7" x14ac:dyDescent="0.4">
      <c r="A325" t="s">
        <v>1</v>
      </c>
      <c r="B325" t="s">
        <v>4</v>
      </c>
      <c r="C325">
        <v>1</v>
      </c>
      <c r="D325">
        <v>1</v>
      </c>
      <c r="E325" s="6">
        <f>IF(COUNTBLANK(tblMatches[[#This Row],[home_goal]:[away_goal]])=0,1,0)</f>
        <v>1</v>
      </c>
      <c r="F325" s="6" t="s">
        <v>23</v>
      </c>
      <c r="G325" s="9">
        <v>45766.625</v>
      </c>
    </row>
    <row r="326" spans="1:7" x14ac:dyDescent="0.4">
      <c r="A326" t="s">
        <v>10</v>
      </c>
      <c r="B326" t="s">
        <v>11</v>
      </c>
      <c r="C326">
        <v>4</v>
      </c>
      <c r="D326">
        <v>1</v>
      </c>
      <c r="E326" s="6">
        <f>IF(COUNTBLANK(tblMatches[[#This Row],[home_goal]:[away_goal]])=0,1,0)</f>
        <v>1</v>
      </c>
      <c r="F326" s="6" t="s">
        <v>23</v>
      </c>
      <c r="G326" s="9">
        <v>45766.729166666664</v>
      </c>
    </row>
    <row r="327" spans="1:7" x14ac:dyDescent="0.4">
      <c r="A327" t="s">
        <v>22</v>
      </c>
      <c r="B327" t="s">
        <v>14</v>
      </c>
      <c r="C327">
        <v>1</v>
      </c>
      <c r="D327">
        <v>2</v>
      </c>
      <c r="E327" s="6">
        <f>IF(COUNTBLANK(tblMatches[[#This Row],[home_goal]:[away_goal]])=0,1,0)</f>
        <v>1</v>
      </c>
      <c r="F327" s="6" t="s">
        <v>23</v>
      </c>
      <c r="G327" s="9">
        <v>45767.583333333336</v>
      </c>
    </row>
    <row r="328" spans="1:7" x14ac:dyDescent="0.4">
      <c r="A328" t="s">
        <v>24</v>
      </c>
      <c r="B328" t="s">
        <v>12</v>
      </c>
      <c r="C328">
        <v>0</v>
      </c>
      <c r="D328">
        <v>4</v>
      </c>
      <c r="E328" s="6">
        <f>IF(COUNTBLANK(tblMatches[[#This Row],[home_goal]:[away_goal]])=0,1,0)</f>
        <v>1</v>
      </c>
      <c r="F328" s="6" t="s">
        <v>23</v>
      </c>
      <c r="G328" s="9">
        <v>45767.583333333336</v>
      </c>
    </row>
    <row r="329" spans="1:7" x14ac:dyDescent="0.4">
      <c r="A329" t="s">
        <v>13</v>
      </c>
      <c r="B329" t="s">
        <v>8</v>
      </c>
      <c r="C329">
        <v>0</v>
      </c>
      <c r="D329">
        <v>1</v>
      </c>
      <c r="E329" s="6">
        <f>IF(COUNTBLANK(tblMatches[[#This Row],[home_goal]:[away_goal]])=0,1,0)</f>
        <v>1</v>
      </c>
      <c r="F329" s="6" t="s">
        <v>23</v>
      </c>
      <c r="G329" s="9">
        <v>45767.583333333336</v>
      </c>
    </row>
    <row r="330" spans="1:7" x14ac:dyDescent="0.4">
      <c r="A330" t="s">
        <v>7</v>
      </c>
      <c r="B330" t="s">
        <v>0</v>
      </c>
      <c r="C330">
        <v>0</v>
      </c>
      <c r="D330">
        <v>1</v>
      </c>
      <c r="E330" s="6">
        <f>IF(COUNTBLANK(tblMatches[[#This Row],[home_goal]:[away_goal]])=0,1,0)</f>
        <v>1</v>
      </c>
      <c r="F330" s="6" t="s">
        <v>23</v>
      </c>
      <c r="G330" s="9">
        <v>45767.6875</v>
      </c>
    </row>
    <row r="331" spans="1:7" x14ac:dyDescent="0.4">
      <c r="A331" t="s">
        <v>9</v>
      </c>
      <c r="B331" t="s">
        <v>26</v>
      </c>
      <c r="C331">
        <v>1</v>
      </c>
      <c r="D331">
        <v>2</v>
      </c>
      <c r="E331" s="6">
        <f>IF(COUNTBLANK(tblMatches[[#This Row],[home_goal]:[away_goal]])=0,1,0)</f>
        <v>1</v>
      </c>
      <c r="F331" s="6" t="s">
        <v>23</v>
      </c>
      <c r="G331" s="9">
        <v>45768.833333333336</v>
      </c>
    </row>
    <row r="332" spans="1:7" x14ac:dyDescent="0.4">
      <c r="A332" t="s">
        <v>2</v>
      </c>
      <c r="B332" t="s">
        <v>10</v>
      </c>
      <c r="C332">
        <v>2</v>
      </c>
      <c r="D332">
        <v>1</v>
      </c>
      <c r="E332" s="6">
        <f>IF(COUNTBLANK(tblMatches[[#This Row],[home_goal]:[away_goal]])=0,1,0)</f>
        <v>1</v>
      </c>
      <c r="F332" s="6" t="s">
        <v>23</v>
      </c>
      <c r="G332" s="9">
        <v>45769.833333333336</v>
      </c>
    </row>
    <row r="333" spans="1:7" x14ac:dyDescent="0.4">
      <c r="A333" t="s">
        <v>12</v>
      </c>
      <c r="B333" t="s">
        <v>5</v>
      </c>
      <c r="C333">
        <v>2</v>
      </c>
      <c r="D333">
        <v>2</v>
      </c>
      <c r="E333" s="6">
        <f>IF(COUNTBLANK(tblMatches[[#This Row],[home_goal]:[away_goal]])=0,1,0)</f>
        <v>1</v>
      </c>
      <c r="F333" s="6" t="s">
        <v>23</v>
      </c>
      <c r="G333" s="9">
        <v>45770.833333333336</v>
      </c>
    </row>
    <row r="334" spans="1:7" x14ac:dyDescent="0.4">
      <c r="A334" t="s">
        <v>14</v>
      </c>
      <c r="B334" t="s">
        <v>6</v>
      </c>
      <c r="C334">
        <v>1</v>
      </c>
      <c r="D334">
        <v>0</v>
      </c>
      <c r="E334" s="6">
        <f>IF(COUNTBLANK(tblMatches[[#This Row],[home_goal]:[away_goal]])=0,1,0)</f>
        <v>1</v>
      </c>
      <c r="F334" s="6" t="s">
        <v>23</v>
      </c>
      <c r="G334" s="9">
        <v>45773.520833333336</v>
      </c>
    </row>
    <row r="335" spans="1:7" x14ac:dyDescent="0.4">
      <c r="A335" t="s">
        <v>25</v>
      </c>
      <c r="B335" t="s">
        <v>1</v>
      </c>
      <c r="C335">
        <v>3</v>
      </c>
      <c r="D335">
        <v>2</v>
      </c>
      <c r="E335" s="6">
        <f>IF(COUNTBLANK(tblMatches[[#This Row],[home_goal]:[away_goal]])=0,1,0)</f>
        <v>1</v>
      </c>
      <c r="F335" s="6" t="s">
        <v>23</v>
      </c>
      <c r="G335" s="9">
        <v>45773.625</v>
      </c>
    </row>
    <row r="336" spans="1:7" x14ac:dyDescent="0.4">
      <c r="A336" t="s">
        <v>11</v>
      </c>
      <c r="B336" t="s">
        <v>24</v>
      </c>
      <c r="C336">
        <v>3</v>
      </c>
      <c r="D336">
        <v>0</v>
      </c>
      <c r="E336" s="6">
        <f>IF(COUNTBLANK(tblMatches[[#This Row],[home_goal]:[away_goal]])=0,1,0)</f>
        <v>1</v>
      </c>
      <c r="F336" s="6" t="s">
        <v>23</v>
      </c>
      <c r="G336" s="9">
        <v>45773.625</v>
      </c>
    </row>
    <row r="337" spans="1:7" x14ac:dyDescent="0.4">
      <c r="A337" t="s">
        <v>4</v>
      </c>
      <c r="B337" t="s">
        <v>22</v>
      </c>
      <c r="C337">
        <v>1</v>
      </c>
      <c r="D337">
        <v>2</v>
      </c>
      <c r="E337" s="6">
        <f>IF(COUNTBLANK(tblMatches[[#This Row],[home_goal]:[away_goal]])=0,1,0)</f>
        <v>1</v>
      </c>
      <c r="F337" s="6" t="s">
        <v>23</v>
      </c>
      <c r="G337" s="9">
        <v>45773.625</v>
      </c>
    </row>
    <row r="338" spans="1:7" x14ac:dyDescent="0.4">
      <c r="A338" t="s">
        <v>8</v>
      </c>
      <c r="B338" t="s">
        <v>7</v>
      </c>
      <c r="C338">
        <v>3</v>
      </c>
      <c r="D338">
        <v>0</v>
      </c>
      <c r="E338" s="6">
        <f>IF(COUNTBLANK(tblMatches[[#This Row],[home_goal]:[away_goal]])=0,1,0)</f>
        <v>1</v>
      </c>
      <c r="F338" s="6" t="s">
        <v>23</v>
      </c>
      <c r="G338" s="9">
        <v>45773.625</v>
      </c>
    </row>
    <row r="339" spans="1:7" x14ac:dyDescent="0.4">
      <c r="A339" t="s">
        <v>3</v>
      </c>
      <c r="B339" t="s">
        <v>13</v>
      </c>
      <c r="C339">
        <v>1</v>
      </c>
      <c r="D339">
        <v>1</v>
      </c>
      <c r="E339" s="6">
        <f>IF(COUNTBLANK(tblMatches[[#This Row],[home_goal]:[away_goal]])=0,1,0)</f>
        <v>1</v>
      </c>
      <c r="F339" s="6" t="s">
        <v>23</v>
      </c>
      <c r="G339" s="9">
        <v>45774.583333333336</v>
      </c>
    </row>
    <row r="340" spans="1:7" x14ac:dyDescent="0.4">
      <c r="A340" t="s">
        <v>0</v>
      </c>
      <c r="B340" t="s">
        <v>9</v>
      </c>
      <c r="C340">
        <v>5</v>
      </c>
      <c r="D340">
        <v>1</v>
      </c>
      <c r="E340" s="6">
        <f>IF(COUNTBLANK(tblMatches[[#This Row],[home_goal]:[away_goal]])=0,1,0)</f>
        <v>1</v>
      </c>
      <c r="F340" s="6" t="s">
        <v>23</v>
      </c>
      <c r="G340" s="9">
        <v>45774.6875</v>
      </c>
    </row>
    <row r="341" spans="1:7" x14ac:dyDescent="0.4">
      <c r="A341" t="s">
        <v>26</v>
      </c>
      <c r="B341" t="s">
        <v>27</v>
      </c>
      <c r="C341">
        <v>0</v>
      </c>
      <c r="D341">
        <v>2</v>
      </c>
      <c r="E341" s="6">
        <f>IF(COUNTBLANK(tblMatches[[#This Row],[home_goal]:[away_goal]])=0,1,0)</f>
        <v>1</v>
      </c>
      <c r="F341" s="6" t="s">
        <v>23</v>
      </c>
      <c r="G341" s="9">
        <v>45778.8125</v>
      </c>
    </row>
    <row r="342" spans="1:7" x14ac:dyDescent="0.4">
      <c r="A342" t="s">
        <v>2</v>
      </c>
      <c r="B342" t="s">
        <v>8</v>
      </c>
      <c r="C342">
        <v>1</v>
      </c>
      <c r="D342">
        <v>0</v>
      </c>
      <c r="E342" s="6">
        <f>IF(COUNTBLANK(tblMatches[[#This Row],[home_goal]:[away_goal]])=0,1,0)</f>
        <v>1</v>
      </c>
      <c r="F342" s="6" t="s">
        <v>23</v>
      </c>
      <c r="G342" s="9">
        <v>45779.833333333336</v>
      </c>
    </row>
    <row r="343" spans="1:7" x14ac:dyDescent="0.4">
      <c r="A343" t="s">
        <v>10</v>
      </c>
      <c r="B343" t="s">
        <v>22</v>
      </c>
      <c r="C343">
        <v>1</v>
      </c>
      <c r="D343">
        <v>0</v>
      </c>
      <c r="E343" s="6">
        <f>IF(COUNTBLANK(tblMatches[[#This Row],[home_goal]:[away_goal]])=0,1,0)</f>
        <v>1</v>
      </c>
      <c r="F343" s="6" t="s">
        <v>23</v>
      </c>
      <c r="G343" s="9">
        <v>45780.520833333336</v>
      </c>
    </row>
    <row r="344" spans="1:7" x14ac:dyDescent="0.4">
      <c r="A344" t="s">
        <v>6</v>
      </c>
      <c r="B344" t="s">
        <v>24</v>
      </c>
      <c r="C344">
        <v>2</v>
      </c>
      <c r="D344">
        <v>2</v>
      </c>
      <c r="E344" s="6">
        <f>IF(COUNTBLANK(tblMatches[[#This Row],[home_goal]:[away_goal]])=0,1,0)</f>
        <v>1</v>
      </c>
      <c r="F344" s="6" t="s">
        <v>23</v>
      </c>
      <c r="G344" s="9">
        <v>45780.625</v>
      </c>
    </row>
    <row r="345" spans="1:7" x14ac:dyDescent="0.4">
      <c r="A345" t="s">
        <v>7</v>
      </c>
      <c r="B345" t="s">
        <v>4</v>
      </c>
      <c r="C345">
        <v>2</v>
      </c>
      <c r="D345">
        <v>0</v>
      </c>
      <c r="E345" s="6">
        <f>IF(COUNTBLANK(tblMatches[[#This Row],[home_goal]:[away_goal]])=0,1,0)</f>
        <v>1</v>
      </c>
      <c r="F345" s="6" t="s">
        <v>23</v>
      </c>
      <c r="G345" s="9">
        <v>45780.625</v>
      </c>
    </row>
    <row r="346" spans="1:7" x14ac:dyDescent="0.4">
      <c r="A346" t="s">
        <v>12</v>
      </c>
      <c r="B346" t="s">
        <v>3</v>
      </c>
      <c r="C346">
        <v>1</v>
      </c>
      <c r="D346">
        <v>2</v>
      </c>
      <c r="E346" s="6">
        <f>IF(COUNTBLANK(tblMatches[[#This Row],[home_goal]:[away_goal]])=0,1,0)</f>
        <v>1</v>
      </c>
      <c r="F346" s="6" t="s">
        <v>23</v>
      </c>
      <c r="G346" s="9">
        <v>45780.729166666664</v>
      </c>
    </row>
    <row r="347" spans="1:7" x14ac:dyDescent="0.4">
      <c r="A347" t="s">
        <v>27</v>
      </c>
      <c r="B347" t="s">
        <v>13</v>
      </c>
      <c r="C347">
        <v>4</v>
      </c>
      <c r="D347">
        <v>3</v>
      </c>
      <c r="E347" s="6">
        <f>IF(COUNTBLANK(tblMatches[[#This Row],[home_goal]:[away_goal]])=0,1,0)</f>
        <v>1</v>
      </c>
      <c r="F347" s="6" t="s">
        <v>23</v>
      </c>
      <c r="G347" s="9">
        <v>45781.583333333336</v>
      </c>
    </row>
    <row r="348" spans="1:7" x14ac:dyDescent="0.4">
      <c r="A348" t="s">
        <v>25</v>
      </c>
      <c r="B348" t="s">
        <v>11</v>
      </c>
      <c r="C348">
        <v>1</v>
      </c>
      <c r="D348">
        <v>1</v>
      </c>
      <c r="E348" s="6">
        <f>IF(COUNTBLANK(tblMatches[[#This Row],[home_goal]:[away_goal]])=0,1,0)</f>
        <v>1</v>
      </c>
      <c r="F348" s="6" t="s">
        <v>23</v>
      </c>
      <c r="G348" s="9">
        <v>45781.583333333336</v>
      </c>
    </row>
    <row r="349" spans="1:7" x14ac:dyDescent="0.4">
      <c r="A349" t="s">
        <v>1</v>
      </c>
      <c r="B349" t="s">
        <v>9</v>
      </c>
      <c r="C349">
        <v>1</v>
      </c>
      <c r="D349">
        <v>1</v>
      </c>
      <c r="E349" s="6">
        <f>IF(COUNTBLANK(tblMatches[[#This Row],[home_goal]:[away_goal]])=0,1,0)</f>
        <v>1</v>
      </c>
      <c r="F349" s="6" t="s">
        <v>23</v>
      </c>
      <c r="G349" s="9">
        <v>45781.583333333336</v>
      </c>
    </row>
    <row r="350" spans="1:7" x14ac:dyDescent="0.4">
      <c r="A350" t="s">
        <v>14</v>
      </c>
      <c r="B350" t="s">
        <v>0</v>
      </c>
      <c r="C350">
        <v>3</v>
      </c>
      <c r="D350">
        <v>1</v>
      </c>
      <c r="E350" s="6">
        <f>IF(COUNTBLANK(tblMatches[[#This Row],[home_goal]:[away_goal]])=0,1,0)</f>
        <v>1</v>
      </c>
      <c r="F350" s="6" t="s">
        <v>23</v>
      </c>
      <c r="G350" s="9">
        <v>45781.6875</v>
      </c>
    </row>
    <row r="351" spans="1:7" x14ac:dyDescent="0.4">
      <c r="A351" t="s">
        <v>5</v>
      </c>
      <c r="B351" t="s">
        <v>26</v>
      </c>
      <c r="C351">
        <v>1</v>
      </c>
      <c r="D351">
        <v>1</v>
      </c>
      <c r="E351" s="6">
        <f>IF(COUNTBLANK(tblMatches[[#This Row],[home_goal]:[away_goal]])=0,1,0)</f>
        <v>1</v>
      </c>
      <c r="F351" s="6" t="s">
        <v>23</v>
      </c>
      <c r="G351" s="9">
        <v>45782.833333333336</v>
      </c>
    </row>
    <row r="352" spans="1:7" x14ac:dyDescent="0.4">
      <c r="A352" t="s">
        <v>22</v>
      </c>
      <c r="B352" t="s">
        <v>6</v>
      </c>
      <c r="C352">
        <v>1</v>
      </c>
      <c r="D352">
        <v>3</v>
      </c>
      <c r="E352" s="6">
        <f>IF(COUNTBLANK(tblMatches[[#This Row],[home_goal]:[away_goal]])=0,1,0)</f>
        <v>1</v>
      </c>
      <c r="F352" s="6" t="s">
        <v>23</v>
      </c>
      <c r="G352" s="9">
        <v>45787.625</v>
      </c>
    </row>
    <row r="353" spans="1:7" x14ac:dyDescent="0.4">
      <c r="A353" t="s">
        <v>24</v>
      </c>
      <c r="B353" t="s">
        <v>27</v>
      </c>
      <c r="C353">
        <v>0</v>
      </c>
      <c r="D353">
        <v>1</v>
      </c>
      <c r="E353" s="6">
        <f>IF(COUNTBLANK(tblMatches[[#This Row],[home_goal]:[away_goal]])=0,1,0)</f>
        <v>1</v>
      </c>
      <c r="F353" s="6" t="s">
        <v>23</v>
      </c>
      <c r="G353" s="9">
        <v>45787.625</v>
      </c>
    </row>
    <row r="354" spans="1:7" x14ac:dyDescent="0.4">
      <c r="A354" t="s">
        <v>4</v>
      </c>
      <c r="B354" t="s">
        <v>2</v>
      </c>
      <c r="C354">
        <v>0</v>
      </c>
      <c r="D354">
        <v>0</v>
      </c>
      <c r="E354" s="6">
        <f>IF(COUNTBLANK(tblMatches[[#This Row],[home_goal]:[away_goal]])=0,1,0)</f>
        <v>1</v>
      </c>
      <c r="F354" s="6" t="s">
        <v>23</v>
      </c>
      <c r="G354" s="9">
        <v>45787.625</v>
      </c>
    </row>
    <row r="355" spans="1:7" x14ac:dyDescent="0.4">
      <c r="A355" t="s">
        <v>8</v>
      </c>
      <c r="B355" t="s">
        <v>25</v>
      </c>
      <c r="C355">
        <v>0</v>
      </c>
      <c r="D355">
        <v>2</v>
      </c>
      <c r="E355" s="6">
        <f>IF(COUNTBLANK(tblMatches[[#This Row],[home_goal]:[away_goal]])=0,1,0)</f>
        <v>1</v>
      </c>
      <c r="F355" s="6" t="s">
        <v>23</v>
      </c>
      <c r="G355" s="9">
        <v>45787.625</v>
      </c>
    </row>
    <row r="356" spans="1:7" x14ac:dyDescent="0.4">
      <c r="A356" t="s">
        <v>3</v>
      </c>
      <c r="B356" t="s">
        <v>10</v>
      </c>
      <c r="C356">
        <v>0</v>
      </c>
      <c r="D356">
        <v>1</v>
      </c>
      <c r="E356" s="6">
        <f>IF(COUNTBLANK(tblMatches[[#This Row],[home_goal]:[away_goal]])=0,1,0)</f>
        <v>1</v>
      </c>
      <c r="F356" s="6" t="s">
        <v>23</v>
      </c>
      <c r="G356" s="9">
        <v>45787.729166666664</v>
      </c>
    </row>
    <row r="357" spans="1:7" x14ac:dyDescent="0.4">
      <c r="A357" t="s">
        <v>11</v>
      </c>
      <c r="B357" t="s">
        <v>14</v>
      </c>
      <c r="C357">
        <v>2</v>
      </c>
      <c r="D357">
        <v>0</v>
      </c>
      <c r="E357" s="6">
        <f>IF(COUNTBLANK(tblMatches[[#This Row],[home_goal]:[away_goal]])=0,1,0)</f>
        <v>1</v>
      </c>
      <c r="F357" s="6" t="s">
        <v>23</v>
      </c>
      <c r="G357" s="9">
        <v>45788.5</v>
      </c>
    </row>
    <row r="358" spans="1:7" x14ac:dyDescent="0.4">
      <c r="A358" t="s">
        <v>13</v>
      </c>
      <c r="B358" t="s">
        <v>1</v>
      </c>
      <c r="C358">
        <v>0</v>
      </c>
      <c r="D358">
        <v>2</v>
      </c>
      <c r="E358" s="6">
        <f>IF(COUNTBLANK(tblMatches[[#This Row],[home_goal]:[away_goal]])=0,1,0)</f>
        <v>1</v>
      </c>
      <c r="F358" s="6" t="s">
        <v>23</v>
      </c>
      <c r="G358" s="9">
        <v>45788.59375</v>
      </c>
    </row>
    <row r="359" spans="1:7" x14ac:dyDescent="0.4">
      <c r="A359" t="s">
        <v>26</v>
      </c>
      <c r="B359" t="s">
        <v>7</v>
      </c>
      <c r="C359">
        <v>2</v>
      </c>
      <c r="D359">
        <v>2</v>
      </c>
      <c r="E359" s="6">
        <f>IF(COUNTBLANK(tblMatches[[#This Row],[home_goal]:[away_goal]])=0,1,0)</f>
        <v>1</v>
      </c>
      <c r="F359" s="6" t="s">
        <v>23</v>
      </c>
      <c r="G359" s="9">
        <v>45788.59375</v>
      </c>
    </row>
    <row r="360" spans="1:7" x14ac:dyDescent="0.4">
      <c r="A360" t="s">
        <v>9</v>
      </c>
      <c r="B360" t="s">
        <v>5</v>
      </c>
      <c r="C360">
        <v>0</v>
      </c>
      <c r="D360">
        <v>2</v>
      </c>
      <c r="E360" s="6">
        <f>IF(COUNTBLANK(tblMatches[[#This Row],[home_goal]:[away_goal]])=0,1,0)</f>
        <v>1</v>
      </c>
      <c r="F360" s="6" t="s">
        <v>23</v>
      </c>
      <c r="G360" s="9">
        <v>45788.59375</v>
      </c>
    </row>
    <row r="361" spans="1:7" x14ac:dyDescent="0.4">
      <c r="A361" t="s">
        <v>0</v>
      </c>
      <c r="B361" t="s">
        <v>12</v>
      </c>
      <c r="C361">
        <v>2</v>
      </c>
      <c r="D361">
        <v>2</v>
      </c>
      <c r="E361" s="6">
        <f>IF(COUNTBLANK(tblMatches[[#This Row],[home_goal]:[away_goal]])=0,1,0)</f>
        <v>1</v>
      </c>
      <c r="F361" s="6" t="s">
        <v>23</v>
      </c>
      <c r="G361" s="9">
        <v>45788.6875</v>
      </c>
    </row>
    <row r="362" spans="1:7" x14ac:dyDescent="0.4">
      <c r="A362" t="s">
        <v>10</v>
      </c>
      <c r="B362" t="s">
        <v>9</v>
      </c>
      <c r="C362">
        <v>2</v>
      </c>
      <c r="D362">
        <v>0</v>
      </c>
      <c r="E362" s="6">
        <f>IF(COUNTBLANK(tblMatches[[#This Row],[home_goal]:[away_goal]])=0,1,0)</f>
        <v>1</v>
      </c>
      <c r="F362" s="6" t="s">
        <v>23</v>
      </c>
      <c r="G362" s="9">
        <v>45793.8125</v>
      </c>
    </row>
    <row r="363" spans="1:7" x14ac:dyDescent="0.4">
      <c r="A363" t="s">
        <v>14</v>
      </c>
      <c r="B363" t="s">
        <v>13</v>
      </c>
      <c r="C363">
        <v>1</v>
      </c>
      <c r="D363">
        <v>0</v>
      </c>
      <c r="E363" s="6">
        <f>IF(COUNTBLANK(tblMatches[[#This Row],[home_goal]:[away_goal]])=0,1,0)</f>
        <v>1</v>
      </c>
      <c r="F363" s="6" t="s">
        <v>23</v>
      </c>
      <c r="G363" s="9">
        <v>45793.84375</v>
      </c>
    </row>
    <row r="364" spans="1:7" x14ac:dyDescent="0.4">
      <c r="A364" t="s">
        <v>6</v>
      </c>
      <c r="B364" t="s">
        <v>4</v>
      </c>
      <c r="C364">
        <v>2</v>
      </c>
      <c r="D364">
        <v>0</v>
      </c>
      <c r="E364" s="6">
        <f>IF(COUNTBLANK(tblMatches[[#This Row],[home_goal]:[away_goal]])=0,1,0)</f>
        <v>1</v>
      </c>
      <c r="F364" s="6" t="s">
        <v>23</v>
      </c>
      <c r="G364" s="9">
        <v>45795.5</v>
      </c>
    </row>
    <row r="365" spans="1:7" x14ac:dyDescent="0.4">
      <c r="A365" t="s">
        <v>1</v>
      </c>
      <c r="B365" t="s">
        <v>26</v>
      </c>
      <c r="C365">
        <v>1</v>
      </c>
      <c r="D365">
        <v>2</v>
      </c>
      <c r="E365" s="6">
        <f>IF(COUNTBLANK(tblMatches[[#This Row],[home_goal]:[away_goal]])=0,1,0)</f>
        <v>1</v>
      </c>
      <c r="F365" s="6" t="s">
        <v>23</v>
      </c>
      <c r="G365" s="9">
        <v>45795.59375</v>
      </c>
    </row>
    <row r="366" spans="1:7" x14ac:dyDescent="0.4">
      <c r="A366" t="s">
        <v>27</v>
      </c>
      <c r="B366" t="s">
        <v>22</v>
      </c>
      <c r="C366">
        <v>2</v>
      </c>
      <c r="D366">
        <v>3</v>
      </c>
      <c r="E366" s="6">
        <f>IF(COUNTBLANK(tblMatches[[#This Row],[home_goal]:[away_goal]])=0,1,0)</f>
        <v>1</v>
      </c>
      <c r="F366" s="6" t="s">
        <v>23</v>
      </c>
      <c r="G366" s="9">
        <v>45795.625</v>
      </c>
    </row>
    <row r="367" spans="1:7" x14ac:dyDescent="0.4">
      <c r="A367" t="s">
        <v>7</v>
      </c>
      <c r="B367" t="s">
        <v>24</v>
      </c>
      <c r="C367">
        <v>2</v>
      </c>
      <c r="D367">
        <v>0</v>
      </c>
      <c r="E367" s="6">
        <f>IF(COUNTBLANK(tblMatches[[#This Row],[home_goal]:[away_goal]])=0,1,0)</f>
        <v>1</v>
      </c>
      <c r="F367" s="6" t="s">
        <v>23</v>
      </c>
      <c r="G367" s="9">
        <v>45795.625</v>
      </c>
    </row>
    <row r="368" spans="1:7" x14ac:dyDescent="0.4">
      <c r="A368" t="s">
        <v>12</v>
      </c>
      <c r="B368" t="s">
        <v>11</v>
      </c>
      <c r="C368">
        <v>1</v>
      </c>
      <c r="D368">
        <v>0</v>
      </c>
      <c r="E368" s="6">
        <f>IF(COUNTBLANK(tblMatches[[#This Row],[home_goal]:[away_goal]])=0,1,0)</f>
        <v>1</v>
      </c>
      <c r="F368" s="6" t="s">
        <v>23</v>
      </c>
      <c r="G368" s="9">
        <v>45795.6875</v>
      </c>
    </row>
    <row r="369" spans="1:7" x14ac:dyDescent="0.4">
      <c r="A369" t="s">
        <v>25</v>
      </c>
      <c r="B369" t="s">
        <v>0</v>
      </c>
      <c r="C369">
        <v>3</v>
      </c>
      <c r="D369">
        <v>2</v>
      </c>
      <c r="E369" s="6">
        <f>IF(COUNTBLANK(tblMatches[[#This Row],[home_goal]:[away_goal]])=0,1,0)</f>
        <v>1</v>
      </c>
      <c r="F369" s="6" t="s">
        <v>23</v>
      </c>
      <c r="G369" s="9">
        <v>45796.833333333336</v>
      </c>
    </row>
    <row r="370" spans="1:7" x14ac:dyDescent="0.4">
      <c r="A370" t="s">
        <v>5</v>
      </c>
      <c r="B370" t="s">
        <v>8</v>
      </c>
      <c r="C370">
        <v>4</v>
      </c>
      <c r="D370">
        <v>2</v>
      </c>
      <c r="E370" s="6">
        <f>IF(COUNTBLANK(tblMatches[[#This Row],[home_goal]:[away_goal]])=0,1,0)</f>
        <v>1</v>
      </c>
      <c r="F370" s="6" t="s">
        <v>23</v>
      </c>
      <c r="G370" s="9">
        <v>45797.833333333336</v>
      </c>
    </row>
    <row r="371" spans="1:7" x14ac:dyDescent="0.4">
      <c r="A371" t="s">
        <v>2</v>
      </c>
      <c r="B371" t="s">
        <v>3</v>
      </c>
      <c r="C371">
        <v>3</v>
      </c>
      <c r="D371">
        <v>1</v>
      </c>
      <c r="E371" s="6">
        <f>IF(COUNTBLANK(tblMatches[[#This Row],[home_goal]:[away_goal]])=0,1,0)</f>
        <v>1</v>
      </c>
      <c r="F371" s="6" t="s">
        <v>23</v>
      </c>
      <c r="G371" s="9">
        <v>45797.833333333336</v>
      </c>
    </row>
    <row r="372" spans="1:7" x14ac:dyDescent="0.4">
      <c r="A372" t="s">
        <v>3</v>
      </c>
      <c r="B372" t="s">
        <v>7</v>
      </c>
      <c r="C372">
        <v>2</v>
      </c>
      <c r="D372">
        <v>0</v>
      </c>
      <c r="E372" s="6">
        <f>IF(COUNTBLANK(tblMatches[[#This Row],[home_goal]:[away_goal]])=0,1,0)</f>
        <v>1</v>
      </c>
      <c r="F372" s="6" t="s">
        <v>23</v>
      </c>
      <c r="G372" s="9">
        <v>45802.666666666664</v>
      </c>
    </row>
    <row r="373" spans="1:7" x14ac:dyDescent="0.4">
      <c r="A373" t="s">
        <v>22</v>
      </c>
      <c r="B373" t="s">
        <v>2</v>
      </c>
      <c r="C373">
        <v>0</v>
      </c>
      <c r="D373">
        <v>2</v>
      </c>
      <c r="E373" s="6">
        <f>IF(COUNTBLANK(tblMatches[[#This Row],[home_goal]:[away_goal]])=0,1,0)</f>
        <v>1</v>
      </c>
      <c r="F373" s="6" t="s">
        <v>23</v>
      </c>
      <c r="G373" s="9">
        <v>45802.666666666664</v>
      </c>
    </row>
    <row r="374" spans="1:7" x14ac:dyDescent="0.4">
      <c r="A374" t="s">
        <v>24</v>
      </c>
      <c r="B374" t="s">
        <v>1</v>
      </c>
      <c r="C374">
        <v>1</v>
      </c>
      <c r="D374">
        <v>3</v>
      </c>
      <c r="E374" s="6">
        <f>IF(COUNTBLANK(tblMatches[[#This Row],[home_goal]:[away_goal]])=0,1,0)</f>
        <v>1</v>
      </c>
      <c r="F374" s="6" t="s">
        <v>23</v>
      </c>
      <c r="G374" s="9">
        <v>45802.666666666664</v>
      </c>
    </row>
    <row r="375" spans="1:7" x14ac:dyDescent="0.4">
      <c r="A375" t="s">
        <v>0</v>
      </c>
      <c r="B375" t="s">
        <v>5</v>
      </c>
      <c r="C375">
        <v>1</v>
      </c>
      <c r="D375">
        <v>1</v>
      </c>
      <c r="E375" s="6">
        <f>IF(COUNTBLANK(tblMatches[[#This Row],[home_goal]:[away_goal]])=0,1,0)</f>
        <v>1</v>
      </c>
      <c r="F375" s="6" t="s">
        <v>23</v>
      </c>
      <c r="G375" s="9">
        <v>45802.666666666664</v>
      </c>
    </row>
    <row r="376" spans="1:7" x14ac:dyDescent="0.4">
      <c r="A376" t="s">
        <v>13</v>
      </c>
      <c r="B376" t="s">
        <v>10</v>
      </c>
      <c r="C376">
        <v>2</v>
      </c>
      <c r="D376">
        <v>0</v>
      </c>
      <c r="E376" s="6">
        <f>IF(COUNTBLANK(tblMatches[[#This Row],[home_goal]:[away_goal]])=0,1,0)</f>
        <v>1</v>
      </c>
      <c r="F376" s="6" t="s">
        <v>23</v>
      </c>
      <c r="G376" s="9">
        <v>45802.666666666664</v>
      </c>
    </row>
    <row r="377" spans="1:7" x14ac:dyDescent="0.4">
      <c r="A377" t="s">
        <v>11</v>
      </c>
      <c r="B377" t="s">
        <v>6</v>
      </c>
      <c r="C377">
        <v>0</v>
      </c>
      <c r="D377">
        <v>1</v>
      </c>
      <c r="E377" s="6">
        <f>IF(COUNTBLANK(tblMatches[[#This Row],[home_goal]:[away_goal]])=0,1,0)</f>
        <v>1</v>
      </c>
      <c r="F377" s="6" t="s">
        <v>23</v>
      </c>
      <c r="G377" s="9">
        <v>45802.666666666664</v>
      </c>
    </row>
    <row r="378" spans="1:7" x14ac:dyDescent="0.4">
      <c r="A378" t="s">
        <v>26</v>
      </c>
      <c r="B378" t="s">
        <v>14</v>
      </c>
      <c r="C378">
        <v>0</v>
      </c>
      <c r="D378">
        <v>1</v>
      </c>
      <c r="E378" s="6">
        <f>IF(COUNTBLANK(tblMatches[[#This Row],[home_goal]:[away_goal]])=0,1,0)</f>
        <v>1</v>
      </c>
      <c r="F378" s="6" t="s">
        <v>23</v>
      </c>
      <c r="G378" s="9">
        <v>45802.666666666664</v>
      </c>
    </row>
    <row r="379" spans="1:7" x14ac:dyDescent="0.4">
      <c r="A379" t="s">
        <v>4</v>
      </c>
      <c r="B379" t="s">
        <v>12</v>
      </c>
      <c r="C379">
        <v>1</v>
      </c>
      <c r="D379">
        <v>2</v>
      </c>
      <c r="E379" s="6">
        <f>IF(COUNTBLANK(tblMatches[[#This Row],[home_goal]:[away_goal]])=0,1,0)</f>
        <v>1</v>
      </c>
      <c r="F379" s="6" t="s">
        <v>23</v>
      </c>
      <c r="G379" s="9">
        <v>45802.666666666664</v>
      </c>
    </row>
    <row r="380" spans="1:7" x14ac:dyDescent="0.4">
      <c r="A380" t="s">
        <v>9</v>
      </c>
      <c r="B380" t="s">
        <v>25</v>
      </c>
      <c r="C380">
        <v>1</v>
      </c>
      <c r="D380">
        <v>4</v>
      </c>
      <c r="E380" s="6">
        <f>IF(COUNTBLANK(tblMatches[[#This Row],[home_goal]:[away_goal]])=0,1,0)</f>
        <v>1</v>
      </c>
      <c r="F380" s="6" t="s">
        <v>23</v>
      </c>
      <c r="G380" s="9">
        <v>45802.666666666664</v>
      </c>
    </row>
    <row r="381" spans="1:7" x14ac:dyDescent="0.4">
      <c r="A381" t="s">
        <v>8</v>
      </c>
      <c r="B381" t="s">
        <v>27</v>
      </c>
      <c r="C381">
        <v>1</v>
      </c>
      <c r="D381">
        <v>1</v>
      </c>
      <c r="E381" s="6">
        <f>IF(COUNTBLANK(tblMatches[[#This Row],[home_goal]:[away_goal]])=0,1,0)</f>
        <v>1</v>
      </c>
      <c r="F381" s="6" t="s">
        <v>23</v>
      </c>
      <c r="G381" s="9">
        <v>45802.666666666664</v>
      </c>
    </row>
  </sheetData>
  <pageMargins left="0.7" right="0.7" top="0.75" bottom="0.75" header="0.3" footer="0.3"/>
  <pageSetup orientation="portrait" r:id="rId1"/>
  <ignoredErrors>
    <ignoredError sqref="J3:J21" calculatedColumn="1"/>
  </ignoredErrors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E882-2C4C-4C52-82FC-6E7B0B45E425}">
  <sheetPr codeName="Sheet2">
    <tabColor rgb="FF612890"/>
  </sheetPr>
  <dimension ref="A1:AP47"/>
  <sheetViews>
    <sheetView showGridLines="0" tabSelected="1" zoomScaleNormal="100" workbookViewId="0"/>
  </sheetViews>
  <sheetFormatPr defaultRowHeight="13.15" x14ac:dyDescent="0.4"/>
  <cols>
    <col min="1" max="1" width="7.140625" customWidth="1"/>
    <col min="2" max="2" width="3.5703125" style="2" customWidth="1"/>
    <col min="3" max="3" width="4.42578125" style="2" bestFit="1" customWidth="1"/>
    <col min="4" max="4" width="3.78515625" style="2" customWidth="1"/>
    <col min="5" max="5" width="23.78515625" style="2" bestFit="1" customWidth="1"/>
    <col min="6" max="9" width="2.92578125" style="2" bestFit="1" customWidth="1"/>
    <col min="10" max="10" width="3.2109375" style="2" bestFit="1" customWidth="1"/>
    <col min="11" max="11" width="3.35546875" style="2" bestFit="1" customWidth="1"/>
    <col min="12" max="12" width="4" style="2" bestFit="1" customWidth="1"/>
    <col min="13" max="13" width="4.0703125" style="2" bestFit="1" customWidth="1"/>
    <col min="14" max="14" width="3.5703125" style="2" customWidth="1"/>
    <col min="15" max="15" width="7.140625" style="2" customWidth="1"/>
    <col min="16" max="16" width="3.5703125" style="2" customWidth="1"/>
    <col min="17" max="17" width="4.42578125" style="1" bestFit="1" customWidth="1"/>
    <col min="18" max="18" width="3.78515625" style="2" customWidth="1"/>
    <col min="19" max="19" width="23.78515625" style="2" bestFit="1" customWidth="1"/>
    <col min="20" max="21" width="2.92578125" style="2" bestFit="1" customWidth="1"/>
    <col min="22" max="22" width="2.140625" style="2" bestFit="1" customWidth="1"/>
    <col min="23" max="23" width="2.92578125" style="2" bestFit="1" customWidth="1"/>
    <col min="24" max="24" width="3.2109375" style="2" bestFit="1" customWidth="1"/>
    <col min="25" max="25" width="3.35546875" style="2" bestFit="1" customWidth="1"/>
    <col min="26" max="26" width="4" style="2" bestFit="1" customWidth="1"/>
    <col min="27" max="27" width="4.0703125" bestFit="1" customWidth="1"/>
    <col min="28" max="28" width="3.5703125" customWidth="1"/>
    <col min="29" max="29" width="7.140625" customWidth="1"/>
    <col min="30" max="30" width="3.5703125" style="5" customWidth="1"/>
    <col min="31" max="31" width="4.42578125" style="5" bestFit="1" customWidth="1"/>
    <col min="32" max="32" width="3" style="5" customWidth="1"/>
    <col min="33" max="33" width="23.78515625" style="5" bestFit="1" customWidth="1"/>
    <col min="34" max="35" width="2.92578125" style="5" bestFit="1" customWidth="1"/>
    <col min="36" max="36" width="2.140625" style="5" bestFit="1" customWidth="1"/>
    <col min="37" max="37" width="2.92578125" style="5" bestFit="1" customWidth="1"/>
    <col min="38" max="38" width="3.2109375" style="5" bestFit="1" customWidth="1"/>
    <col min="39" max="39" width="3.35546875" bestFit="1" customWidth="1"/>
    <col min="40" max="40" width="4" bestFit="1" customWidth="1"/>
    <col min="41" max="41" width="4.0703125" bestFit="1" customWidth="1"/>
    <col min="42" max="42" width="3.5703125" customWidth="1"/>
  </cols>
  <sheetData>
    <row r="1" spans="1:42" ht="18.75" customHeight="1" x14ac:dyDescent="0.85">
      <c r="A1" s="3"/>
    </row>
    <row r="2" spans="1:42" ht="18.75" customHeight="1" thickBot="1" x14ac:dyDescent="0.65">
      <c r="B2" s="21" t="s">
        <v>28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 t="s">
        <v>29</v>
      </c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8"/>
      <c r="AD2" s="21" t="s">
        <v>30</v>
      </c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42" ht="13.15" customHeight="1" thickTop="1" x14ac:dyDescent="0.4">
      <c r="Q3"/>
      <c r="R3"/>
      <c r="S3"/>
      <c r="T3"/>
      <c r="U3"/>
      <c r="V3"/>
      <c r="W3"/>
      <c r="X3"/>
      <c r="Y3"/>
      <c r="Z3"/>
    </row>
    <row r="4" spans="1:42" ht="14.25" x14ac:dyDescent="0.45">
      <c r="C4" s="12" t="str" cm="1">
        <f t="array" ref="C4:M24">OverallTable</f>
        <v>POS</v>
      </c>
      <c r="D4" s="12" t="str">
        <v/>
      </c>
      <c r="E4" s="12" t="str">
        <v>TEAM</v>
      </c>
      <c r="F4" s="12" t="str">
        <v>P</v>
      </c>
      <c r="G4" s="12" t="str">
        <v>W</v>
      </c>
      <c r="H4" s="12" t="str">
        <v>D</v>
      </c>
      <c r="I4" s="12" t="str">
        <v>L</v>
      </c>
      <c r="J4" s="12" t="str">
        <v>GF</v>
      </c>
      <c r="K4" s="12" t="str">
        <v>GA</v>
      </c>
      <c r="L4" s="12" t="str">
        <v>GD</v>
      </c>
      <c r="M4" s="17" t="str">
        <v>PTS</v>
      </c>
      <c r="Q4" s="12" t="str" cm="1">
        <f t="array" ref="Q4:AA24">HomeTable</f>
        <v>POS</v>
      </c>
      <c r="R4" s="12" t="str">
        <v/>
      </c>
      <c r="S4" s="12" t="str">
        <v>TEAM</v>
      </c>
      <c r="T4" s="12" t="str">
        <v>P</v>
      </c>
      <c r="U4" s="12" t="str">
        <v>W</v>
      </c>
      <c r="V4" s="12" t="str">
        <v>D</v>
      </c>
      <c r="W4" s="12" t="str">
        <v>L</v>
      </c>
      <c r="X4" s="12" t="str">
        <v>GF</v>
      </c>
      <c r="Y4" s="12" t="str">
        <v>GA</v>
      </c>
      <c r="Z4" s="12" t="str">
        <v>GD</v>
      </c>
      <c r="AA4" s="17" t="str">
        <v>PTS</v>
      </c>
      <c r="AD4"/>
      <c r="AE4" s="12" t="str" cm="1">
        <f t="array" ref="AE4:AO24">AwayTable</f>
        <v>POS</v>
      </c>
      <c r="AF4" s="12" t="str">
        <v/>
      </c>
      <c r="AG4" s="12" t="str">
        <v>TEAM</v>
      </c>
      <c r="AH4" s="12" t="str">
        <v>P</v>
      </c>
      <c r="AI4" s="12" t="str">
        <v>W</v>
      </c>
      <c r="AJ4" s="12" t="str">
        <v>D</v>
      </c>
      <c r="AK4" s="12" t="str">
        <v>L</v>
      </c>
      <c r="AL4" s="12" t="str">
        <v>GF</v>
      </c>
      <c r="AM4" s="12" t="str">
        <v>GA</v>
      </c>
      <c r="AN4" s="12" t="str">
        <v>GD</v>
      </c>
      <c r="AO4" s="17" t="str">
        <v>PTS</v>
      </c>
    </row>
    <row r="5" spans="1:42" ht="14.25" x14ac:dyDescent="0.4">
      <c r="C5" s="13">
        <v>1</v>
      </c>
      <c r="D5" s="13" t="e" vm="21">
        <v>#VALUE!</v>
      </c>
      <c r="E5" s="15" t="str">
        <v>Liverpool</v>
      </c>
      <c r="F5" s="13">
        <v>38</v>
      </c>
      <c r="G5" s="13">
        <v>25</v>
      </c>
      <c r="H5" s="13">
        <v>9</v>
      </c>
      <c r="I5" s="13">
        <v>4</v>
      </c>
      <c r="J5" s="13">
        <v>86</v>
      </c>
      <c r="K5" s="13">
        <v>41</v>
      </c>
      <c r="L5" s="19">
        <v>45</v>
      </c>
      <c r="M5" s="18">
        <v>84</v>
      </c>
      <c r="Q5" s="13">
        <v>1</v>
      </c>
      <c r="R5" s="13" t="e" vm="21">
        <v>#VALUE!</v>
      </c>
      <c r="S5" s="15" t="str">
        <v>Liverpool</v>
      </c>
      <c r="T5" s="13">
        <v>19</v>
      </c>
      <c r="U5" s="13">
        <v>14</v>
      </c>
      <c r="V5" s="13">
        <v>4</v>
      </c>
      <c r="W5" s="13">
        <v>1</v>
      </c>
      <c r="X5" s="13">
        <v>42</v>
      </c>
      <c r="Y5" s="13">
        <v>16</v>
      </c>
      <c r="Z5" s="19">
        <v>26</v>
      </c>
      <c r="AA5" s="18">
        <v>46</v>
      </c>
      <c r="AD5"/>
      <c r="AE5" s="13">
        <v>1</v>
      </c>
      <c r="AF5" s="13" t="e" vm="21">
        <v>#VALUE!</v>
      </c>
      <c r="AG5" s="15" t="str">
        <v>Liverpool</v>
      </c>
      <c r="AH5" s="13">
        <v>19</v>
      </c>
      <c r="AI5" s="13">
        <v>11</v>
      </c>
      <c r="AJ5" s="13">
        <v>5</v>
      </c>
      <c r="AK5" s="13">
        <v>3</v>
      </c>
      <c r="AL5" s="13">
        <v>44</v>
      </c>
      <c r="AM5" s="13">
        <v>25</v>
      </c>
      <c r="AN5" s="19">
        <v>19</v>
      </c>
      <c r="AO5" s="18">
        <v>38</v>
      </c>
    </row>
    <row r="6" spans="1:42" ht="14.25" x14ac:dyDescent="0.4">
      <c r="C6" s="14">
        <v>2</v>
      </c>
      <c r="D6" s="14" t="e" vm="22">
        <v>#VALUE!</v>
      </c>
      <c r="E6" s="16" t="str">
        <v>Arsenal</v>
      </c>
      <c r="F6" s="14">
        <v>38</v>
      </c>
      <c r="G6" s="14">
        <v>20</v>
      </c>
      <c r="H6" s="14">
        <v>14</v>
      </c>
      <c r="I6" s="14">
        <v>4</v>
      </c>
      <c r="J6" s="14">
        <v>69</v>
      </c>
      <c r="K6" s="14">
        <v>34</v>
      </c>
      <c r="L6" s="20">
        <v>35</v>
      </c>
      <c r="M6" s="18">
        <v>74</v>
      </c>
      <c r="Q6" s="14">
        <v>2</v>
      </c>
      <c r="R6" s="14" t="e" vm="23">
        <v>#VALUE!</v>
      </c>
      <c r="S6" s="16" t="str">
        <v>Manchester City</v>
      </c>
      <c r="T6" s="14">
        <v>19</v>
      </c>
      <c r="U6" s="14">
        <v>13</v>
      </c>
      <c r="V6" s="14">
        <v>3</v>
      </c>
      <c r="W6" s="14">
        <v>3</v>
      </c>
      <c r="X6" s="14">
        <v>43</v>
      </c>
      <c r="Y6" s="14">
        <v>23</v>
      </c>
      <c r="Z6" s="20">
        <v>20</v>
      </c>
      <c r="AA6" s="18">
        <v>42</v>
      </c>
      <c r="AD6"/>
      <c r="AE6" s="14">
        <v>2</v>
      </c>
      <c r="AF6" s="14" t="e" vm="22">
        <v>#VALUE!</v>
      </c>
      <c r="AG6" s="16" t="str">
        <v>Arsenal</v>
      </c>
      <c r="AH6" s="14">
        <v>19</v>
      </c>
      <c r="AI6" s="14">
        <v>9</v>
      </c>
      <c r="AJ6" s="14">
        <v>8</v>
      </c>
      <c r="AK6" s="14">
        <v>2</v>
      </c>
      <c r="AL6" s="14">
        <v>34</v>
      </c>
      <c r="AM6" s="14">
        <v>17</v>
      </c>
      <c r="AN6" s="20">
        <v>17</v>
      </c>
      <c r="AO6" s="18">
        <v>35</v>
      </c>
    </row>
    <row r="7" spans="1:42" ht="14.25" x14ac:dyDescent="0.4">
      <c r="C7" s="13">
        <v>3</v>
      </c>
      <c r="D7" s="13" t="e" vm="23">
        <v>#VALUE!</v>
      </c>
      <c r="E7" s="15" t="str">
        <v>Manchester City</v>
      </c>
      <c r="F7" s="13">
        <v>38</v>
      </c>
      <c r="G7" s="13">
        <v>21</v>
      </c>
      <c r="H7" s="13">
        <v>8</v>
      </c>
      <c r="I7" s="13">
        <v>9</v>
      </c>
      <c r="J7" s="13">
        <v>72</v>
      </c>
      <c r="K7" s="13">
        <v>44</v>
      </c>
      <c r="L7" s="19">
        <v>28</v>
      </c>
      <c r="M7" s="18">
        <v>71</v>
      </c>
      <c r="Q7" s="13">
        <v>3</v>
      </c>
      <c r="R7" s="13" t="e" vm="24">
        <v>#VALUE!</v>
      </c>
      <c r="S7" s="15" t="str">
        <v>Chelsea</v>
      </c>
      <c r="T7" s="13">
        <v>19</v>
      </c>
      <c r="U7" s="13">
        <v>12</v>
      </c>
      <c r="V7" s="13">
        <v>5</v>
      </c>
      <c r="W7" s="13">
        <v>2</v>
      </c>
      <c r="X7" s="13">
        <v>35</v>
      </c>
      <c r="Y7" s="13">
        <v>18</v>
      </c>
      <c r="Z7" s="19">
        <v>17</v>
      </c>
      <c r="AA7" s="18">
        <v>41</v>
      </c>
      <c r="AD7"/>
      <c r="AE7" s="13">
        <v>3</v>
      </c>
      <c r="AF7" s="13" t="e" vm="25">
        <v>#VALUE!</v>
      </c>
      <c r="AG7" s="15" t="str">
        <v>Nottingham Forest</v>
      </c>
      <c r="AH7" s="13">
        <v>19</v>
      </c>
      <c r="AI7" s="13">
        <v>10</v>
      </c>
      <c r="AJ7" s="13">
        <v>3</v>
      </c>
      <c r="AK7" s="13">
        <v>6</v>
      </c>
      <c r="AL7" s="13">
        <v>32</v>
      </c>
      <c r="AM7" s="13">
        <v>30</v>
      </c>
      <c r="AN7" s="19">
        <v>2</v>
      </c>
      <c r="AO7" s="18">
        <v>33</v>
      </c>
    </row>
    <row r="8" spans="1:42" ht="14.25" x14ac:dyDescent="0.4">
      <c r="C8" s="14">
        <v>4</v>
      </c>
      <c r="D8" s="14" t="e" vm="24">
        <v>#VALUE!</v>
      </c>
      <c r="E8" s="16" t="str">
        <v>Chelsea</v>
      </c>
      <c r="F8" s="14">
        <v>38</v>
      </c>
      <c r="G8" s="14">
        <v>20</v>
      </c>
      <c r="H8" s="14">
        <v>9</v>
      </c>
      <c r="I8" s="14">
        <v>9</v>
      </c>
      <c r="J8" s="14">
        <v>64</v>
      </c>
      <c r="K8" s="14">
        <v>43</v>
      </c>
      <c r="L8" s="20">
        <v>21</v>
      </c>
      <c r="M8" s="18">
        <v>69</v>
      </c>
      <c r="Q8" s="14">
        <v>4</v>
      </c>
      <c r="R8" s="14" t="e" vm="26">
        <v>#VALUE!</v>
      </c>
      <c r="S8" s="16" t="str">
        <v>Aston Villa</v>
      </c>
      <c r="T8" s="14">
        <v>19</v>
      </c>
      <c r="U8" s="14">
        <v>11</v>
      </c>
      <c r="V8" s="14">
        <v>7</v>
      </c>
      <c r="W8" s="14">
        <v>1</v>
      </c>
      <c r="X8" s="14">
        <v>34</v>
      </c>
      <c r="Y8" s="14">
        <v>20</v>
      </c>
      <c r="Z8" s="20">
        <v>14</v>
      </c>
      <c r="AA8" s="18">
        <v>40</v>
      </c>
      <c r="AD8"/>
      <c r="AE8" s="14">
        <v>4</v>
      </c>
      <c r="AF8" s="14" t="e" vm="23">
        <v>#VALUE!</v>
      </c>
      <c r="AG8" s="16" t="str">
        <v>Manchester City</v>
      </c>
      <c r="AH8" s="14">
        <v>19</v>
      </c>
      <c r="AI8" s="14">
        <v>8</v>
      </c>
      <c r="AJ8" s="14">
        <v>5</v>
      </c>
      <c r="AK8" s="14">
        <v>6</v>
      </c>
      <c r="AL8" s="14">
        <v>29</v>
      </c>
      <c r="AM8" s="14">
        <v>21</v>
      </c>
      <c r="AN8" s="20">
        <v>8</v>
      </c>
      <c r="AO8" s="18">
        <v>29</v>
      </c>
    </row>
    <row r="9" spans="1:42" ht="14.25" x14ac:dyDescent="0.4">
      <c r="C9" s="13">
        <v>5</v>
      </c>
      <c r="D9" s="13" t="e" vm="27">
        <v>#VALUE!</v>
      </c>
      <c r="E9" s="15" t="str">
        <v>Newcastle United</v>
      </c>
      <c r="F9" s="13">
        <v>38</v>
      </c>
      <c r="G9" s="13">
        <v>20</v>
      </c>
      <c r="H9" s="13">
        <v>6</v>
      </c>
      <c r="I9" s="13">
        <v>12</v>
      </c>
      <c r="J9" s="13">
        <v>68</v>
      </c>
      <c r="K9" s="13">
        <v>47</v>
      </c>
      <c r="L9" s="19">
        <v>21</v>
      </c>
      <c r="M9" s="18">
        <v>66</v>
      </c>
      <c r="Q9" s="13">
        <v>5</v>
      </c>
      <c r="R9" s="13" t="e" vm="22">
        <v>#VALUE!</v>
      </c>
      <c r="S9" s="15" t="str">
        <v>Arsenal</v>
      </c>
      <c r="T9" s="13">
        <v>19</v>
      </c>
      <c r="U9" s="13">
        <v>11</v>
      </c>
      <c r="V9" s="13">
        <v>6</v>
      </c>
      <c r="W9" s="13">
        <v>2</v>
      </c>
      <c r="X9" s="13">
        <v>35</v>
      </c>
      <c r="Y9" s="13">
        <v>17</v>
      </c>
      <c r="Z9" s="19">
        <v>18</v>
      </c>
      <c r="AA9" s="18">
        <v>39</v>
      </c>
      <c r="AD9"/>
      <c r="AE9" s="13">
        <v>5</v>
      </c>
      <c r="AF9" s="13" t="e" vm="28">
        <v>#VALUE!</v>
      </c>
      <c r="AG9" s="15" t="str">
        <v>Brighton and Hove Albion</v>
      </c>
      <c r="AH9" s="13">
        <v>19</v>
      </c>
      <c r="AI9" s="13">
        <v>8</v>
      </c>
      <c r="AJ9" s="13">
        <v>5</v>
      </c>
      <c r="AK9" s="13">
        <v>6</v>
      </c>
      <c r="AL9" s="13">
        <v>36</v>
      </c>
      <c r="AM9" s="13">
        <v>33</v>
      </c>
      <c r="AN9" s="19">
        <v>3</v>
      </c>
      <c r="AO9" s="18">
        <v>29</v>
      </c>
    </row>
    <row r="10" spans="1:42" ht="14.25" x14ac:dyDescent="0.4">
      <c r="C10" s="14">
        <v>6</v>
      </c>
      <c r="D10" s="14" t="e" vm="26">
        <v>#VALUE!</v>
      </c>
      <c r="E10" s="16" t="str">
        <v>Aston Villa</v>
      </c>
      <c r="F10" s="14">
        <v>38</v>
      </c>
      <c r="G10" s="14">
        <v>19</v>
      </c>
      <c r="H10" s="14">
        <v>9</v>
      </c>
      <c r="I10" s="14">
        <v>10</v>
      </c>
      <c r="J10" s="14">
        <v>58</v>
      </c>
      <c r="K10" s="14">
        <v>51</v>
      </c>
      <c r="L10" s="20">
        <v>7</v>
      </c>
      <c r="M10" s="18">
        <v>66</v>
      </c>
      <c r="Q10" s="14">
        <v>6</v>
      </c>
      <c r="R10" s="14" t="e" vm="27">
        <v>#VALUE!</v>
      </c>
      <c r="S10" s="16" t="str">
        <v>Newcastle United</v>
      </c>
      <c r="T10" s="14">
        <v>19</v>
      </c>
      <c r="U10" s="14">
        <v>12</v>
      </c>
      <c r="V10" s="14">
        <v>2</v>
      </c>
      <c r="W10" s="14">
        <v>5</v>
      </c>
      <c r="X10" s="14">
        <v>40</v>
      </c>
      <c r="Y10" s="14">
        <v>20</v>
      </c>
      <c r="Z10" s="20">
        <v>20</v>
      </c>
      <c r="AA10" s="18">
        <v>38</v>
      </c>
      <c r="AD10"/>
      <c r="AE10" s="14">
        <v>6</v>
      </c>
      <c r="AF10" s="14" t="e" vm="29">
        <v>#VALUE!</v>
      </c>
      <c r="AG10" s="16" t="str">
        <v>Bournemouth</v>
      </c>
      <c r="AH10" s="14">
        <v>19</v>
      </c>
      <c r="AI10" s="14">
        <v>7</v>
      </c>
      <c r="AJ10" s="14">
        <v>7</v>
      </c>
      <c r="AK10" s="14">
        <v>5</v>
      </c>
      <c r="AL10" s="14">
        <v>35</v>
      </c>
      <c r="AM10" s="14">
        <v>30</v>
      </c>
      <c r="AN10" s="20">
        <v>5</v>
      </c>
      <c r="AO10" s="18">
        <v>28</v>
      </c>
    </row>
    <row r="11" spans="1:42" ht="14.25" x14ac:dyDescent="0.4">
      <c r="C11" s="13">
        <v>7</v>
      </c>
      <c r="D11" s="13" t="e" vm="25">
        <v>#VALUE!</v>
      </c>
      <c r="E11" s="15" t="str">
        <v>Nottingham Forest</v>
      </c>
      <c r="F11" s="13">
        <v>38</v>
      </c>
      <c r="G11" s="13">
        <v>19</v>
      </c>
      <c r="H11" s="13">
        <v>8</v>
      </c>
      <c r="I11" s="13">
        <v>11</v>
      </c>
      <c r="J11" s="13">
        <v>58</v>
      </c>
      <c r="K11" s="13">
        <v>46</v>
      </c>
      <c r="L11" s="19">
        <v>12</v>
      </c>
      <c r="M11" s="18">
        <v>65</v>
      </c>
      <c r="Q11" s="13">
        <v>7</v>
      </c>
      <c r="R11" s="13" t="e" vm="25">
        <v>#VALUE!</v>
      </c>
      <c r="S11" s="15" t="str">
        <v>Nottingham Forest</v>
      </c>
      <c r="T11" s="13">
        <v>19</v>
      </c>
      <c r="U11" s="13">
        <v>9</v>
      </c>
      <c r="V11" s="13">
        <v>5</v>
      </c>
      <c r="W11" s="13">
        <v>5</v>
      </c>
      <c r="X11" s="13">
        <v>26</v>
      </c>
      <c r="Y11" s="13">
        <v>16</v>
      </c>
      <c r="Z11" s="19">
        <v>10</v>
      </c>
      <c r="AA11" s="18">
        <v>32</v>
      </c>
      <c r="AD11"/>
      <c r="AE11" s="13">
        <v>7</v>
      </c>
      <c r="AF11" s="13" t="e" vm="24">
        <v>#VALUE!</v>
      </c>
      <c r="AG11" s="15" t="str">
        <v>Chelsea</v>
      </c>
      <c r="AH11" s="13">
        <v>19</v>
      </c>
      <c r="AI11" s="13">
        <v>8</v>
      </c>
      <c r="AJ11" s="13">
        <v>4</v>
      </c>
      <c r="AK11" s="13">
        <v>7</v>
      </c>
      <c r="AL11" s="13">
        <v>29</v>
      </c>
      <c r="AM11" s="13">
        <v>25</v>
      </c>
      <c r="AN11" s="19">
        <v>4</v>
      </c>
      <c r="AO11" s="18">
        <v>28</v>
      </c>
    </row>
    <row r="12" spans="1:42" ht="14.25" x14ac:dyDescent="0.4">
      <c r="C12" s="14">
        <v>8</v>
      </c>
      <c r="D12" s="14" t="e" vm="28">
        <v>#VALUE!</v>
      </c>
      <c r="E12" s="16" t="str">
        <v>Brighton and Hove Albion</v>
      </c>
      <c r="F12" s="14">
        <v>38</v>
      </c>
      <c r="G12" s="14">
        <v>16</v>
      </c>
      <c r="H12" s="14">
        <v>13</v>
      </c>
      <c r="I12" s="14">
        <v>9</v>
      </c>
      <c r="J12" s="14">
        <v>66</v>
      </c>
      <c r="K12" s="14">
        <v>59</v>
      </c>
      <c r="L12" s="20">
        <v>7</v>
      </c>
      <c r="M12" s="18">
        <v>61</v>
      </c>
      <c r="Q12" s="14">
        <v>8</v>
      </c>
      <c r="R12" s="14" t="e" vm="28">
        <v>#VALUE!</v>
      </c>
      <c r="S12" s="16" t="str">
        <v>Brighton and Hove Albion</v>
      </c>
      <c r="T12" s="14">
        <v>19</v>
      </c>
      <c r="U12" s="14">
        <v>8</v>
      </c>
      <c r="V12" s="14">
        <v>8</v>
      </c>
      <c r="W12" s="14">
        <v>3</v>
      </c>
      <c r="X12" s="14">
        <v>30</v>
      </c>
      <c r="Y12" s="14">
        <v>26</v>
      </c>
      <c r="Z12" s="20">
        <v>4</v>
      </c>
      <c r="AA12" s="18">
        <v>32</v>
      </c>
      <c r="AD12"/>
      <c r="AE12" s="14">
        <v>8</v>
      </c>
      <c r="AF12" s="14" t="e" vm="30">
        <v>#VALUE!</v>
      </c>
      <c r="AG12" s="16" t="str">
        <v>Fulham</v>
      </c>
      <c r="AH12" s="14">
        <v>19</v>
      </c>
      <c r="AI12" s="14">
        <v>8</v>
      </c>
      <c r="AJ12" s="14">
        <v>4</v>
      </c>
      <c r="AK12" s="14">
        <v>7</v>
      </c>
      <c r="AL12" s="14">
        <v>27</v>
      </c>
      <c r="AM12" s="14">
        <v>24</v>
      </c>
      <c r="AN12" s="20">
        <v>3</v>
      </c>
      <c r="AO12" s="18">
        <v>28</v>
      </c>
    </row>
    <row r="13" spans="1:42" ht="14.25" x14ac:dyDescent="0.4">
      <c r="C13" s="13">
        <v>9</v>
      </c>
      <c r="D13" s="13" t="e" vm="29">
        <v>#VALUE!</v>
      </c>
      <c r="E13" s="15" t="str">
        <v>Bournemouth</v>
      </c>
      <c r="F13" s="13">
        <v>38</v>
      </c>
      <c r="G13" s="13">
        <v>15</v>
      </c>
      <c r="H13" s="13">
        <v>11</v>
      </c>
      <c r="I13" s="13">
        <v>12</v>
      </c>
      <c r="J13" s="13">
        <v>58</v>
      </c>
      <c r="K13" s="13">
        <v>46</v>
      </c>
      <c r="L13" s="19">
        <v>12</v>
      </c>
      <c r="M13" s="18">
        <v>56</v>
      </c>
      <c r="Q13" s="13">
        <v>9</v>
      </c>
      <c r="R13" s="13" t="e" vm="31">
        <v>#VALUE!</v>
      </c>
      <c r="S13" s="15" t="str">
        <v>Brentford</v>
      </c>
      <c r="T13" s="13">
        <v>19</v>
      </c>
      <c r="U13" s="13">
        <v>9</v>
      </c>
      <c r="V13" s="13">
        <v>4</v>
      </c>
      <c r="W13" s="13">
        <v>6</v>
      </c>
      <c r="X13" s="13">
        <v>40</v>
      </c>
      <c r="Y13" s="13">
        <v>35</v>
      </c>
      <c r="Z13" s="19">
        <v>5</v>
      </c>
      <c r="AA13" s="18">
        <v>31</v>
      </c>
      <c r="AD13"/>
      <c r="AE13" s="13">
        <v>9</v>
      </c>
      <c r="AF13" s="13" t="e" vm="32">
        <v>#VALUE!</v>
      </c>
      <c r="AG13" s="15" t="str">
        <v>Crystal Palace</v>
      </c>
      <c r="AH13" s="13">
        <v>19</v>
      </c>
      <c r="AI13" s="13">
        <v>7</v>
      </c>
      <c r="AJ13" s="13">
        <v>7</v>
      </c>
      <c r="AK13" s="13">
        <v>5</v>
      </c>
      <c r="AL13" s="13">
        <v>27</v>
      </c>
      <c r="AM13" s="13">
        <v>25</v>
      </c>
      <c r="AN13" s="19">
        <v>2</v>
      </c>
      <c r="AO13" s="18">
        <v>28</v>
      </c>
    </row>
    <row r="14" spans="1:42" ht="14.25" x14ac:dyDescent="0.4">
      <c r="C14" s="14">
        <v>10</v>
      </c>
      <c r="D14" s="14" t="e" vm="31">
        <v>#VALUE!</v>
      </c>
      <c r="E14" s="16" t="str">
        <v>Brentford</v>
      </c>
      <c r="F14" s="14">
        <v>38</v>
      </c>
      <c r="G14" s="14">
        <v>16</v>
      </c>
      <c r="H14" s="14">
        <v>8</v>
      </c>
      <c r="I14" s="14">
        <v>14</v>
      </c>
      <c r="J14" s="14">
        <v>66</v>
      </c>
      <c r="K14" s="14">
        <v>57</v>
      </c>
      <c r="L14" s="20">
        <v>9</v>
      </c>
      <c r="M14" s="18">
        <v>56</v>
      </c>
      <c r="Q14" s="14">
        <v>10</v>
      </c>
      <c r="R14" s="14" t="e" vm="29">
        <v>#VALUE!</v>
      </c>
      <c r="S14" s="16" t="str">
        <v>Bournemouth</v>
      </c>
      <c r="T14" s="14">
        <v>19</v>
      </c>
      <c r="U14" s="14">
        <v>8</v>
      </c>
      <c r="V14" s="14">
        <v>4</v>
      </c>
      <c r="W14" s="14">
        <v>7</v>
      </c>
      <c r="X14" s="14">
        <v>23</v>
      </c>
      <c r="Y14" s="14">
        <v>16</v>
      </c>
      <c r="Z14" s="20">
        <v>7</v>
      </c>
      <c r="AA14" s="18">
        <v>28</v>
      </c>
      <c r="AD14"/>
      <c r="AE14" s="14">
        <v>10</v>
      </c>
      <c r="AF14" s="14" t="e" vm="27">
        <v>#VALUE!</v>
      </c>
      <c r="AG14" s="16" t="str">
        <v>Newcastle United</v>
      </c>
      <c r="AH14" s="14">
        <v>19</v>
      </c>
      <c r="AI14" s="14">
        <v>8</v>
      </c>
      <c r="AJ14" s="14">
        <v>4</v>
      </c>
      <c r="AK14" s="14">
        <v>7</v>
      </c>
      <c r="AL14" s="14">
        <v>28</v>
      </c>
      <c r="AM14" s="14">
        <v>27</v>
      </c>
      <c r="AN14" s="20">
        <v>1</v>
      </c>
      <c r="AO14" s="18">
        <v>28</v>
      </c>
    </row>
    <row r="15" spans="1:42" ht="14.25" x14ac:dyDescent="0.4">
      <c r="C15" s="13">
        <v>11</v>
      </c>
      <c r="D15" s="13" t="e" vm="30">
        <v>#VALUE!</v>
      </c>
      <c r="E15" s="15" t="str">
        <v>Fulham</v>
      </c>
      <c r="F15" s="13">
        <v>38</v>
      </c>
      <c r="G15" s="13">
        <v>15</v>
      </c>
      <c r="H15" s="13">
        <v>9</v>
      </c>
      <c r="I15" s="13">
        <v>14</v>
      </c>
      <c r="J15" s="13">
        <v>54</v>
      </c>
      <c r="K15" s="13">
        <v>54</v>
      </c>
      <c r="L15" s="19">
        <v>0</v>
      </c>
      <c r="M15" s="18">
        <v>54</v>
      </c>
      <c r="Q15" s="13">
        <v>11</v>
      </c>
      <c r="R15" s="13" t="e" vm="30">
        <v>#VALUE!</v>
      </c>
      <c r="S15" s="15" t="str">
        <v>Fulham</v>
      </c>
      <c r="T15" s="13">
        <v>19</v>
      </c>
      <c r="U15" s="13">
        <v>7</v>
      </c>
      <c r="V15" s="13">
        <v>5</v>
      </c>
      <c r="W15" s="13">
        <v>7</v>
      </c>
      <c r="X15" s="13">
        <v>27</v>
      </c>
      <c r="Y15" s="13">
        <v>30</v>
      </c>
      <c r="Z15" s="19">
        <v>-3</v>
      </c>
      <c r="AA15" s="18">
        <v>26</v>
      </c>
      <c r="AD15"/>
      <c r="AE15" s="13">
        <v>11</v>
      </c>
      <c r="AF15" s="13" t="e" vm="26">
        <v>#VALUE!</v>
      </c>
      <c r="AG15" s="15" t="str">
        <v>Aston Villa</v>
      </c>
      <c r="AH15" s="13">
        <v>19</v>
      </c>
      <c r="AI15" s="13">
        <v>8</v>
      </c>
      <c r="AJ15" s="13">
        <v>2</v>
      </c>
      <c r="AK15" s="13">
        <v>9</v>
      </c>
      <c r="AL15" s="13">
        <v>24</v>
      </c>
      <c r="AM15" s="13">
        <v>31</v>
      </c>
      <c r="AN15" s="19">
        <v>-7</v>
      </c>
      <c r="AO15" s="18">
        <v>26</v>
      </c>
    </row>
    <row r="16" spans="1:42" ht="14.25" x14ac:dyDescent="0.4">
      <c r="C16" s="14">
        <v>12</v>
      </c>
      <c r="D16" s="14" t="e" vm="32">
        <v>#VALUE!</v>
      </c>
      <c r="E16" s="16" t="str">
        <v>Crystal Palace</v>
      </c>
      <c r="F16" s="14">
        <v>38</v>
      </c>
      <c r="G16" s="14">
        <v>13</v>
      </c>
      <c r="H16" s="14">
        <v>14</v>
      </c>
      <c r="I16" s="14">
        <v>11</v>
      </c>
      <c r="J16" s="14">
        <v>51</v>
      </c>
      <c r="K16" s="14">
        <v>51</v>
      </c>
      <c r="L16" s="20">
        <v>0</v>
      </c>
      <c r="M16" s="18">
        <v>53</v>
      </c>
      <c r="Q16" s="14">
        <v>12</v>
      </c>
      <c r="R16" s="14" t="e" vm="32">
        <v>#VALUE!</v>
      </c>
      <c r="S16" s="16" t="str">
        <v>Crystal Palace</v>
      </c>
      <c r="T16" s="14">
        <v>19</v>
      </c>
      <c r="U16" s="14">
        <v>6</v>
      </c>
      <c r="V16" s="14">
        <v>7</v>
      </c>
      <c r="W16" s="14">
        <v>6</v>
      </c>
      <c r="X16" s="14">
        <v>24</v>
      </c>
      <c r="Y16" s="14">
        <v>26</v>
      </c>
      <c r="Z16" s="20">
        <v>-2</v>
      </c>
      <c r="AA16" s="18">
        <v>25</v>
      </c>
      <c r="AD16"/>
      <c r="AE16" s="14">
        <v>12</v>
      </c>
      <c r="AF16" s="14" t="e" vm="31">
        <v>#VALUE!</v>
      </c>
      <c r="AG16" s="16" t="str">
        <v>Brentford</v>
      </c>
      <c r="AH16" s="14">
        <v>19</v>
      </c>
      <c r="AI16" s="14">
        <v>7</v>
      </c>
      <c r="AJ16" s="14">
        <v>4</v>
      </c>
      <c r="AK16" s="14">
        <v>8</v>
      </c>
      <c r="AL16" s="14">
        <v>26</v>
      </c>
      <c r="AM16" s="14">
        <v>22</v>
      </c>
      <c r="AN16" s="20">
        <v>4</v>
      </c>
      <c r="AO16" s="18">
        <v>25</v>
      </c>
    </row>
    <row r="17" spans="2:41" ht="14.25" x14ac:dyDescent="0.4">
      <c r="C17" s="13">
        <v>13</v>
      </c>
      <c r="D17" s="13" t="e" vm="33">
        <v>#VALUE!</v>
      </c>
      <c r="E17" s="15" t="str">
        <v>Everton</v>
      </c>
      <c r="F17" s="13">
        <v>38</v>
      </c>
      <c r="G17" s="13">
        <v>11</v>
      </c>
      <c r="H17" s="13">
        <v>15</v>
      </c>
      <c r="I17" s="13">
        <v>12</v>
      </c>
      <c r="J17" s="13">
        <v>42</v>
      </c>
      <c r="K17" s="13">
        <v>44</v>
      </c>
      <c r="L17" s="19">
        <v>-2</v>
      </c>
      <c r="M17" s="18">
        <v>48</v>
      </c>
      <c r="Q17" s="13">
        <v>13</v>
      </c>
      <c r="R17" s="13" t="e" vm="33">
        <v>#VALUE!</v>
      </c>
      <c r="S17" s="15" t="str">
        <v>Everton</v>
      </c>
      <c r="T17" s="13">
        <v>19</v>
      </c>
      <c r="U17" s="13">
        <v>5</v>
      </c>
      <c r="V17" s="13">
        <v>9</v>
      </c>
      <c r="W17" s="13">
        <v>5</v>
      </c>
      <c r="X17" s="13">
        <v>26</v>
      </c>
      <c r="Y17" s="13">
        <v>23</v>
      </c>
      <c r="Z17" s="19">
        <v>3</v>
      </c>
      <c r="AA17" s="18">
        <v>24</v>
      </c>
      <c r="AD17"/>
      <c r="AE17" s="13">
        <v>13</v>
      </c>
      <c r="AF17" s="13" t="e" vm="33">
        <v>#VALUE!</v>
      </c>
      <c r="AG17" s="15" t="str">
        <v>Everton</v>
      </c>
      <c r="AH17" s="13">
        <v>19</v>
      </c>
      <c r="AI17" s="13">
        <v>6</v>
      </c>
      <c r="AJ17" s="13">
        <v>6</v>
      </c>
      <c r="AK17" s="13">
        <v>7</v>
      </c>
      <c r="AL17" s="13">
        <v>16</v>
      </c>
      <c r="AM17" s="13">
        <v>21</v>
      </c>
      <c r="AN17" s="19">
        <v>-5</v>
      </c>
      <c r="AO17" s="18">
        <v>24</v>
      </c>
    </row>
    <row r="18" spans="2:41" ht="14.25" x14ac:dyDescent="0.4">
      <c r="C18" s="14">
        <v>14</v>
      </c>
      <c r="D18" s="14" t="e" vm="34">
        <v>#VALUE!</v>
      </c>
      <c r="E18" s="16" t="str">
        <v>West Ham United</v>
      </c>
      <c r="F18" s="14">
        <v>38</v>
      </c>
      <c r="G18" s="14">
        <v>11</v>
      </c>
      <c r="H18" s="14">
        <v>10</v>
      </c>
      <c r="I18" s="14">
        <v>17</v>
      </c>
      <c r="J18" s="14">
        <v>46</v>
      </c>
      <c r="K18" s="14">
        <v>62</v>
      </c>
      <c r="L18" s="20">
        <v>-16</v>
      </c>
      <c r="M18" s="18">
        <v>43</v>
      </c>
      <c r="Q18" s="14">
        <v>14</v>
      </c>
      <c r="R18" s="14" t="e" vm="35">
        <v>#VALUE!</v>
      </c>
      <c r="S18" s="16" t="str">
        <v>Manchester United</v>
      </c>
      <c r="T18" s="14">
        <v>19</v>
      </c>
      <c r="U18" s="14">
        <v>7</v>
      </c>
      <c r="V18" s="14">
        <v>3</v>
      </c>
      <c r="W18" s="14">
        <v>9</v>
      </c>
      <c r="X18" s="14">
        <v>23</v>
      </c>
      <c r="Y18" s="14">
        <v>28</v>
      </c>
      <c r="Z18" s="20">
        <v>-5</v>
      </c>
      <c r="AA18" s="18">
        <v>24</v>
      </c>
      <c r="AD18"/>
      <c r="AE18" s="14">
        <v>14</v>
      </c>
      <c r="AF18" s="14" t="e" vm="34">
        <v>#VALUE!</v>
      </c>
      <c r="AG18" s="16" t="str">
        <v>West Ham United</v>
      </c>
      <c r="AH18" s="14">
        <v>19</v>
      </c>
      <c r="AI18" s="14">
        <v>6</v>
      </c>
      <c r="AJ18" s="14">
        <v>5</v>
      </c>
      <c r="AK18" s="14">
        <v>8</v>
      </c>
      <c r="AL18" s="14">
        <v>23</v>
      </c>
      <c r="AM18" s="14">
        <v>28</v>
      </c>
      <c r="AN18" s="20">
        <v>-5</v>
      </c>
      <c r="AO18" s="18">
        <v>23</v>
      </c>
    </row>
    <row r="19" spans="2:41" ht="14.25" x14ac:dyDescent="0.4">
      <c r="C19" s="13">
        <v>15</v>
      </c>
      <c r="D19" s="13" t="e" vm="35">
        <v>#VALUE!</v>
      </c>
      <c r="E19" s="15" t="str">
        <v>Manchester United</v>
      </c>
      <c r="F19" s="13">
        <v>38</v>
      </c>
      <c r="G19" s="13">
        <v>11</v>
      </c>
      <c r="H19" s="13">
        <v>9</v>
      </c>
      <c r="I19" s="13">
        <v>18</v>
      </c>
      <c r="J19" s="13">
        <v>44</v>
      </c>
      <c r="K19" s="13">
        <v>54</v>
      </c>
      <c r="L19" s="19">
        <v>-10</v>
      </c>
      <c r="M19" s="18">
        <v>42</v>
      </c>
      <c r="Q19" s="13">
        <v>15</v>
      </c>
      <c r="R19" s="13" t="e" vm="36">
        <v>#VALUE!</v>
      </c>
      <c r="S19" s="15" t="str">
        <v>Tottenham Hotspur</v>
      </c>
      <c r="T19" s="13">
        <v>19</v>
      </c>
      <c r="U19" s="13">
        <v>6</v>
      </c>
      <c r="V19" s="13">
        <v>3</v>
      </c>
      <c r="W19" s="13">
        <v>10</v>
      </c>
      <c r="X19" s="13">
        <v>35</v>
      </c>
      <c r="Y19" s="13">
        <v>35</v>
      </c>
      <c r="Z19" s="19">
        <v>0</v>
      </c>
      <c r="AA19" s="18">
        <v>21</v>
      </c>
      <c r="AD19"/>
      <c r="AE19" s="13">
        <v>15</v>
      </c>
      <c r="AF19" s="13" t="e" vm="37">
        <v>#VALUE!</v>
      </c>
      <c r="AG19" s="15" t="str">
        <v>Wolverhampton Wanderers</v>
      </c>
      <c r="AH19" s="13">
        <v>19</v>
      </c>
      <c r="AI19" s="13">
        <v>6</v>
      </c>
      <c r="AJ19" s="13">
        <v>3</v>
      </c>
      <c r="AK19" s="13">
        <v>10</v>
      </c>
      <c r="AL19" s="13">
        <v>27</v>
      </c>
      <c r="AM19" s="13">
        <v>37</v>
      </c>
      <c r="AN19" s="19">
        <v>-10</v>
      </c>
      <c r="AO19" s="18">
        <v>21</v>
      </c>
    </row>
    <row r="20" spans="2:41" ht="14.25" x14ac:dyDescent="0.4">
      <c r="C20" s="14">
        <v>16</v>
      </c>
      <c r="D20" s="14" t="e" vm="37">
        <v>#VALUE!</v>
      </c>
      <c r="E20" s="16" t="str">
        <v>Wolverhampton Wanderers</v>
      </c>
      <c r="F20" s="14">
        <v>38</v>
      </c>
      <c r="G20" s="14">
        <v>12</v>
      </c>
      <c r="H20" s="14">
        <v>6</v>
      </c>
      <c r="I20" s="14">
        <v>20</v>
      </c>
      <c r="J20" s="14">
        <v>54</v>
      </c>
      <c r="K20" s="14">
        <v>69</v>
      </c>
      <c r="L20" s="20">
        <v>-15</v>
      </c>
      <c r="M20" s="18">
        <v>42</v>
      </c>
      <c r="Q20" s="14">
        <v>16</v>
      </c>
      <c r="R20" s="14" t="e" vm="37">
        <v>#VALUE!</v>
      </c>
      <c r="S20" s="16" t="str">
        <v>Wolverhampton Wanderers</v>
      </c>
      <c r="T20" s="14">
        <v>19</v>
      </c>
      <c r="U20" s="14">
        <v>6</v>
      </c>
      <c r="V20" s="14">
        <v>3</v>
      </c>
      <c r="W20" s="14">
        <v>10</v>
      </c>
      <c r="X20" s="14">
        <v>27</v>
      </c>
      <c r="Y20" s="14">
        <v>32</v>
      </c>
      <c r="Z20" s="20">
        <v>-5</v>
      </c>
      <c r="AA20" s="18">
        <v>21</v>
      </c>
      <c r="AD20"/>
      <c r="AE20" s="14">
        <v>16</v>
      </c>
      <c r="AF20" s="14" t="e" vm="35">
        <v>#VALUE!</v>
      </c>
      <c r="AG20" s="16" t="str">
        <v>Manchester United</v>
      </c>
      <c r="AH20" s="14">
        <v>19</v>
      </c>
      <c r="AI20" s="14">
        <v>4</v>
      </c>
      <c r="AJ20" s="14">
        <v>6</v>
      </c>
      <c r="AK20" s="14">
        <v>9</v>
      </c>
      <c r="AL20" s="14">
        <v>21</v>
      </c>
      <c r="AM20" s="14">
        <v>26</v>
      </c>
      <c r="AN20" s="20">
        <v>-5</v>
      </c>
      <c r="AO20" s="18">
        <v>18</v>
      </c>
    </row>
    <row r="21" spans="2:41" ht="14.25" x14ac:dyDescent="0.4">
      <c r="C21" s="13">
        <v>17</v>
      </c>
      <c r="D21" s="13" t="e" vm="36">
        <v>#VALUE!</v>
      </c>
      <c r="E21" s="15" t="str">
        <v>Tottenham Hotspur</v>
      </c>
      <c r="F21" s="13">
        <v>38</v>
      </c>
      <c r="G21" s="13">
        <v>11</v>
      </c>
      <c r="H21" s="13">
        <v>5</v>
      </c>
      <c r="I21" s="13">
        <v>22</v>
      </c>
      <c r="J21" s="13">
        <v>64</v>
      </c>
      <c r="K21" s="13">
        <v>65</v>
      </c>
      <c r="L21" s="19">
        <v>-1</v>
      </c>
      <c r="M21" s="18">
        <v>38</v>
      </c>
      <c r="Q21" s="13">
        <v>17</v>
      </c>
      <c r="R21" s="13" t="e" vm="34">
        <v>#VALUE!</v>
      </c>
      <c r="S21" s="15" t="str">
        <v>West Ham United</v>
      </c>
      <c r="T21" s="13">
        <v>19</v>
      </c>
      <c r="U21" s="13">
        <v>5</v>
      </c>
      <c r="V21" s="13">
        <v>5</v>
      </c>
      <c r="W21" s="13">
        <v>9</v>
      </c>
      <c r="X21" s="13">
        <v>23</v>
      </c>
      <c r="Y21" s="13">
        <v>34</v>
      </c>
      <c r="Z21" s="19">
        <v>-11</v>
      </c>
      <c r="AA21" s="18">
        <v>20</v>
      </c>
      <c r="AD21"/>
      <c r="AE21" s="13">
        <v>17</v>
      </c>
      <c r="AF21" s="13" t="e" vm="36">
        <v>#VALUE!</v>
      </c>
      <c r="AG21" s="15" t="str">
        <v>Tottenham Hotspur</v>
      </c>
      <c r="AH21" s="13">
        <v>19</v>
      </c>
      <c r="AI21" s="13">
        <v>5</v>
      </c>
      <c r="AJ21" s="13">
        <v>2</v>
      </c>
      <c r="AK21" s="13">
        <v>12</v>
      </c>
      <c r="AL21" s="13">
        <v>29</v>
      </c>
      <c r="AM21" s="13">
        <v>30</v>
      </c>
      <c r="AN21" s="19">
        <v>-1</v>
      </c>
      <c r="AO21" s="18">
        <v>17</v>
      </c>
    </row>
    <row r="22" spans="2:41" ht="14.25" x14ac:dyDescent="0.4">
      <c r="C22" s="14">
        <v>18</v>
      </c>
      <c r="D22" s="14" t="e" vm="38">
        <v>#VALUE!</v>
      </c>
      <c r="E22" s="16" t="str">
        <v>Leicester City</v>
      </c>
      <c r="F22" s="14">
        <v>38</v>
      </c>
      <c r="G22" s="14">
        <v>6</v>
      </c>
      <c r="H22" s="14">
        <v>7</v>
      </c>
      <c r="I22" s="14">
        <v>25</v>
      </c>
      <c r="J22" s="14">
        <v>33</v>
      </c>
      <c r="K22" s="14">
        <v>80</v>
      </c>
      <c r="L22" s="20">
        <v>-47</v>
      </c>
      <c r="M22" s="18">
        <v>25</v>
      </c>
      <c r="Q22" s="14">
        <v>18</v>
      </c>
      <c r="R22" s="14" t="e" vm="38">
        <v>#VALUE!</v>
      </c>
      <c r="S22" s="16" t="str">
        <v>Leicester City</v>
      </c>
      <c r="T22" s="14">
        <v>19</v>
      </c>
      <c r="U22" s="14">
        <v>4</v>
      </c>
      <c r="V22" s="14">
        <v>3</v>
      </c>
      <c r="W22" s="14">
        <v>12</v>
      </c>
      <c r="X22" s="14">
        <v>15</v>
      </c>
      <c r="Y22" s="14">
        <v>34</v>
      </c>
      <c r="Z22" s="20">
        <v>-19</v>
      </c>
      <c r="AA22" s="18">
        <v>15</v>
      </c>
      <c r="AD22"/>
      <c r="AE22" s="14">
        <v>18</v>
      </c>
      <c r="AF22" s="14" t="e" vm="39">
        <v>#VALUE!</v>
      </c>
      <c r="AG22" s="16" t="str">
        <v>Ipswich Town</v>
      </c>
      <c r="AH22" s="14">
        <v>19</v>
      </c>
      <c r="AI22" s="14">
        <v>3</v>
      </c>
      <c r="AJ22" s="14">
        <v>6</v>
      </c>
      <c r="AK22" s="14">
        <v>10</v>
      </c>
      <c r="AL22" s="14">
        <v>22</v>
      </c>
      <c r="AM22" s="14">
        <v>38</v>
      </c>
      <c r="AN22" s="20">
        <v>-16</v>
      </c>
      <c r="AO22" s="18">
        <v>15</v>
      </c>
    </row>
    <row r="23" spans="2:41" ht="14.25" x14ac:dyDescent="0.4">
      <c r="C23" s="13">
        <v>19</v>
      </c>
      <c r="D23" s="13" t="e" vm="39">
        <v>#VALUE!</v>
      </c>
      <c r="E23" s="15" t="str">
        <v>Ipswich Town</v>
      </c>
      <c r="F23" s="13">
        <v>38</v>
      </c>
      <c r="G23" s="13">
        <v>4</v>
      </c>
      <c r="H23" s="13">
        <v>10</v>
      </c>
      <c r="I23" s="13">
        <v>24</v>
      </c>
      <c r="J23" s="13">
        <v>36</v>
      </c>
      <c r="K23" s="13">
        <v>82</v>
      </c>
      <c r="L23" s="19">
        <v>-46</v>
      </c>
      <c r="M23" s="18">
        <v>22</v>
      </c>
      <c r="Q23" s="13">
        <v>19</v>
      </c>
      <c r="R23" s="13" t="e" vm="39">
        <v>#VALUE!</v>
      </c>
      <c r="S23" s="15" t="str">
        <v>Ipswich Town</v>
      </c>
      <c r="T23" s="13">
        <v>19</v>
      </c>
      <c r="U23" s="13">
        <v>1</v>
      </c>
      <c r="V23" s="13">
        <v>4</v>
      </c>
      <c r="W23" s="13">
        <v>14</v>
      </c>
      <c r="X23" s="13">
        <v>14</v>
      </c>
      <c r="Y23" s="13">
        <v>44</v>
      </c>
      <c r="Z23" s="19">
        <v>-30</v>
      </c>
      <c r="AA23" s="18">
        <v>7</v>
      </c>
      <c r="AD23"/>
      <c r="AE23" s="13">
        <v>19</v>
      </c>
      <c r="AF23" s="13" t="e" vm="38">
        <v>#VALUE!</v>
      </c>
      <c r="AG23" s="15" t="str">
        <v>Leicester City</v>
      </c>
      <c r="AH23" s="13">
        <v>19</v>
      </c>
      <c r="AI23" s="13">
        <v>2</v>
      </c>
      <c r="AJ23" s="13">
        <v>4</v>
      </c>
      <c r="AK23" s="13">
        <v>13</v>
      </c>
      <c r="AL23" s="13">
        <v>18</v>
      </c>
      <c r="AM23" s="13">
        <v>46</v>
      </c>
      <c r="AN23" s="19">
        <v>-28</v>
      </c>
      <c r="AO23" s="18">
        <v>10</v>
      </c>
    </row>
    <row r="24" spans="2:41" ht="14.25" x14ac:dyDescent="0.4">
      <c r="C24" s="14">
        <v>20</v>
      </c>
      <c r="D24" s="14" t="e" vm="40">
        <v>#VALUE!</v>
      </c>
      <c r="E24" s="16" t="str">
        <v>Southampton</v>
      </c>
      <c r="F24" s="14">
        <v>38</v>
      </c>
      <c r="G24" s="14">
        <v>2</v>
      </c>
      <c r="H24" s="14">
        <v>6</v>
      </c>
      <c r="I24" s="14">
        <v>30</v>
      </c>
      <c r="J24" s="14">
        <v>26</v>
      </c>
      <c r="K24" s="14">
        <v>86</v>
      </c>
      <c r="L24" s="20">
        <v>-60</v>
      </c>
      <c r="M24" s="18">
        <v>12</v>
      </c>
      <c r="Q24" s="14">
        <v>20</v>
      </c>
      <c r="R24" s="14" t="e" vm="40">
        <v>#VALUE!</v>
      </c>
      <c r="S24" s="16" t="str">
        <v>Southampton</v>
      </c>
      <c r="T24" s="14">
        <v>19</v>
      </c>
      <c r="U24" s="14">
        <v>1</v>
      </c>
      <c r="V24" s="14">
        <v>3</v>
      </c>
      <c r="W24" s="14">
        <v>15</v>
      </c>
      <c r="X24" s="14">
        <v>13</v>
      </c>
      <c r="Y24" s="14">
        <v>47</v>
      </c>
      <c r="Z24" s="20">
        <v>-34</v>
      </c>
      <c r="AA24" s="18">
        <v>6</v>
      </c>
      <c r="AD24"/>
      <c r="AE24" s="14">
        <v>20</v>
      </c>
      <c r="AF24" s="14" t="e" vm="40">
        <v>#VALUE!</v>
      </c>
      <c r="AG24" s="16" t="str">
        <v>Southampton</v>
      </c>
      <c r="AH24" s="14">
        <v>19</v>
      </c>
      <c r="AI24" s="14">
        <v>1</v>
      </c>
      <c r="AJ24" s="14">
        <v>3</v>
      </c>
      <c r="AK24" s="14">
        <v>15</v>
      </c>
      <c r="AL24" s="14">
        <v>13</v>
      </c>
      <c r="AM24" s="14">
        <v>39</v>
      </c>
      <c r="AN24" s="20">
        <v>-26</v>
      </c>
      <c r="AO24" s="18">
        <v>6</v>
      </c>
    </row>
    <row r="26" spans="2:41" x14ac:dyDescent="0.4"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2:41" x14ac:dyDescent="0.4">
      <c r="B27"/>
      <c r="C27"/>
      <c r="D27"/>
      <c r="E27"/>
      <c r="F27"/>
      <c r="G27"/>
      <c r="H27"/>
      <c r="I27"/>
      <c r="J27"/>
      <c r="K27"/>
      <c r="L27"/>
      <c r="M27"/>
      <c r="N27"/>
      <c r="Q27"/>
      <c r="S27" s="5"/>
      <c r="T27" s="5"/>
      <c r="U27" s="5"/>
      <c r="V27" s="5"/>
      <c r="W27" s="5"/>
      <c r="X27" s="5"/>
      <c r="Y27" s="5"/>
      <c r="Z27" s="5"/>
      <c r="AA27" s="5"/>
      <c r="AD27"/>
      <c r="AE27"/>
      <c r="AF27"/>
      <c r="AG27"/>
      <c r="AH27"/>
      <c r="AI27"/>
      <c r="AJ27"/>
      <c r="AK27"/>
      <c r="AL27"/>
    </row>
    <row r="28" spans="2:41" x14ac:dyDescent="0.4">
      <c r="F28" s="1"/>
      <c r="Q28"/>
      <c r="S28" s="5"/>
      <c r="T28" s="5"/>
      <c r="U28" s="5"/>
      <c r="V28" s="5"/>
      <c r="W28" s="5"/>
      <c r="X28" s="5"/>
      <c r="Y28" s="5"/>
      <c r="Z28" s="5"/>
      <c r="AA28" s="5"/>
      <c r="AD28"/>
      <c r="AE28"/>
      <c r="AF28"/>
      <c r="AG28"/>
      <c r="AH28"/>
      <c r="AI28"/>
      <c r="AJ28"/>
      <c r="AK28"/>
      <c r="AL28"/>
    </row>
    <row r="29" spans="2:41" x14ac:dyDescent="0.4">
      <c r="F29" s="1"/>
      <c r="Q29"/>
      <c r="S29" s="5"/>
      <c r="T29" s="5"/>
      <c r="U29" s="5"/>
      <c r="V29" s="5"/>
      <c r="W29" s="5"/>
      <c r="X29" s="5"/>
      <c r="Y29" s="5"/>
      <c r="Z29" s="5"/>
      <c r="AA29" s="5"/>
      <c r="AD29"/>
      <c r="AE29"/>
      <c r="AF29"/>
      <c r="AG29"/>
      <c r="AH29"/>
      <c r="AI29"/>
      <c r="AJ29"/>
      <c r="AK29"/>
      <c r="AL29"/>
    </row>
    <row r="30" spans="2:41" x14ac:dyDescent="0.4">
      <c r="F30" s="1"/>
      <c r="Q30"/>
      <c r="R30"/>
      <c r="S30" s="5"/>
      <c r="T30" s="5"/>
      <c r="U30" s="5"/>
      <c r="V30" s="5"/>
      <c r="W30" s="5"/>
      <c r="X30" s="5"/>
      <c r="Y30" s="5"/>
      <c r="Z30" s="5"/>
      <c r="AA30" s="5"/>
      <c r="AD30"/>
      <c r="AE30"/>
      <c r="AF30"/>
      <c r="AG30"/>
      <c r="AH30"/>
      <c r="AI30"/>
      <c r="AJ30"/>
      <c r="AK30"/>
      <c r="AL30"/>
    </row>
    <row r="31" spans="2:41" x14ac:dyDescent="0.4">
      <c r="F31" s="1"/>
      <c r="Q31"/>
      <c r="R31"/>
      <c r="S31" s="5"/>
      <c r="T31" s="5"/>
      <c r="U31" s="5"/>
      <c r="V31" s="5"/>
      <c r="W31" s="5"/>
      <c r="X31" s="5"/>
      <c r="Y31" s="5"/>
      <c r="Z31" s="5"/>
      <c r="AA31" s="5"/>
      <c r="AD31"/>
      <c r="AE31"/>
      <c r="AF31"/>
      <c r="AG31"/>
      <c r="AH31"/>
      <c r="AI31"/>
      <c r="AJ31"/>
      <c r="AK31"/>
      <c r="AL31"/>
    </row>
    <row r="32" spans="2:41" x14ac:dyDescent="0.4">
      <c r="F32" s="1"/>
      <c r="Q32"/>
      <c r="R32"/>
      <c r="S32" s="5"/>
      <c r="T32" s="5"/>
      <c r="U32" s="5"/>
      <c r="V32" s="5"/>
      <c r="W32" s="5"/>
      <c r="X32" s="5"/>
      <c r="Y32" s="5"/>
      <c r="Z32" s="5"/>
      <c r="AA32" s="5"/>
      <c r="AD32"/>
      <c r="AE32"/>
      <c r="AF32"/>
      <c r="AG32"/>
      <c r="AH32"/>
      <c r="AI32"/>
      <c r="AJ32"/>
      <c r="AK32"/>
      <c r="AL32"/>
    </row>
    <row r="33" spans="6:38" x14ac:dyDescent="0.4">
      <c r="F33" s="1"/>
      <c r="Q33"/>
      <c r="R33"/>
      <c r="S33" s="5"/>
      <c r="T33" s="5"/>
      <c r="U33" s="5"/>
      <c r="V33" s="5"/>
      <c r="W33" s="5"/>
      <c r="X33" s="5"/>
      <c r="Y33" s="5"/>
      <c r="Z33" s="5"/>
      <c r="AA33" s="5"/>
      <c r="AD33"/>
      <c r="AE33"/>
      <c r="AF33"/>
      <c r="AG33"/>
      <c r="AH33"/>
      <c r="AI33"/>
      <c r="AJ33"/>
      <c r="AK33"/>
      <c r="AL33"/>
    </row>
    <row r="34" spans="6:38" x14ac:dyDescent="0.4">
      <c r="F34" s="1"/>
      <c r="Q34"/>
      <c r="R34"/>
      <c r="S34" s="5"/>
      <c r="T34" s="5"/>
      <c r="U34" s="5"/>
      <c r="V34" s="5"/>
      <c r="W34" s="5"/>
      <c r="X34" s="5"/>
      <c r="Y34" s="5"/>
      <c r="Z34" s="5"/>
      <c r="AA34" s="5"/>
      <c r="AD34"/>
      <c r="AE34"/>
      <c r="AF34"/>
      <c r="AG34"/>
      <c r="AH34"/>
      <c r="AI34"/>
      <c r="AJ34"/>
      <c r="AK34"/>
      <c r="AL34"/>
    </row>
    <row r="35" spans="6:38" x14ac:dyDescent="0.4">
      <c r="F35" s="1"/>
      <c r="Q35"/>
      <c r="R35"/>
      <c r="S35" s="5"/>
      <c r="T35" s="5"/>
      <c r="U35" s="5"/>
      <c r="V35" s="5"/>
      <c r="W35" s="5"/>
      <c r="X35" s="5"/>
      <c r="Y35" s="5"/>
      <c r="Z35" s="5"/>
      <c r="AA35" s="5"/>
      <c r="AD35"/>
      <c r="AE35"/>
      <c r="AF35"/>
      <c r="AG35"/>
      <c r="AH35"/>
      <c r="AI35"/>
      <c r="AJ35"/>
      <c r="AK35"/>
      <c r="AL35"/>
    </row>
    <row r="36" spans="6:38" x14ac:dyDescent="0.4">
      <c r="F36" s="1"/>
      <c r="Q36"/>
      <c r="R36"/>
      <c r="S36" s="5"/>
      <c r="T36" s="5"/>
      <c r="U36" s="5"/>
      <c r="V36" s="5"/>
      <c r="W36" s="5"/>
      <c r="X36" s="5"/>
      <c r="Y36" s="5"/>
      <c r="Z36" s="5"/>
      <c r="AA36" s="5"/>
      <c r="AD36"/>
      <c r="AE36"/>
      <c r="AF36"/>
      <c r="AG36"/>
      <c r="AH36"/>
      <c r="AI36"/>
      <c r="AJ36"/>
      <c r="AK36"/>
      <c r="AL36"/>
    </row>
    <row r="37" spans="6:38" x14ac:dyDescent="0.4">
      <c r="F37" s="1"/>
      <c r="Q37"/>
      <c r="R37"/>
      <c r="S37" s="5"/>
      <c r="T37" s="5"/>
      <c r="U37" s="5"/>
      <c r="V37" s="5"/>
      <c r="W37" s="5"/>
      <c r="X37" s="5"/>
      <c r="Y37" s="5"/>
      <c r="Z37" s="5"/>
      <c r="AA37" s="5"/>
      <c r="AD37"/>
      <c r="AE37"/>
      <c r="AF37"/>
      <c r="AG37"/>
      <c r="AH37"/>
      <c r="AI37"/>
      <c r="AJ37"/>
      <c r="AK37"/>
      <c r="AL37"/>
    </row>
    <row r="38" spans="6:38" x14ac:dyDescent="0.4">
      <c r="F38" s="1"/>
      <c r="Q38"/>
      <c r="R38"/>
      <c r="S38" s="5"/>
      <c r="T38" s="5"/>
      <c r="U38" s="5"/>
      <c r="V38" s="5"/>
      <c r="W38" s="5"/>
      <c r="X38" s="5"/>
      <c r="Y38" s="5"/>
      <c r="Z38" s="5"/>
      <c r="AA38" s="5"/>
      <c r="AD38"/>
      <c r="AE38"/>
      <c r="AF38"/>
      <c r="AG38"/>
      <c r="AH38"/>
      <c r="AI38"/>
      <c r="AJ38"/>
      <c r="AK38"/>
      <c r="AL38"/>
    </row>
    <row r="39" spans="6:38" x14ac:dyDescent="0.4">
      <c r="F39" s="1"/>
      <c r="Q39"/>
      <c r="R39"/>
      <c r="S39" s="5"/>
      <c r="T39" s="5"/>
      <c r="U39" s="5"/>
      <c r="V39" s="5"/>
      <c r="W39" s="5"/>
      <c r="X39" s="5"/>
      <c r="Y39" s="5"/>
      <c r="Z39" s="5"/>
      <c r="AA39" s="5"/>
      <c r="AD39"/>
      <c r="AE39"/>
      <c r="AF39"/>
      <c r="AG39"/>
      <c r="AH39"/>
      <c r="AI39"/>
      <c r="AJ39"/>
      <c r="AK39"/>
      <c r="AL39"/>
    </row>
    <row r="40" spans="6:38" x14ac:dyDescent="0.4">
      <c r="F40" s="1"/>
      <c r="Q40"/>
      <c r="R40"/>
      <c r="S40" s="5"/>
      <c r="T40" s="5"/>
      <c r="U40" s="5"/>
      <c r="V40" s="5"/>
      <c r="W40" s="5"/>
      <c r="X40" s="5"/>
      <c r="Y40" s="5"/>
      <c r="Z40" s="5"/>
      <c r="AA40" s="5"/>
      <c r="AD40"/>
      <c r="AE40"/>
      <c r="AF40"/>
      <c r="AG40"/>
      <c r="AH40"/>
      <c r="AI40"/>
      <c r="AJ40"/>
      <c r="AK40"/>
      <c r="AL40"/>
    </row>
    <row r="41" spans="6:38" x14ac:dyDescent="0.4">
      <c r="F41" s="1"/>
      <c r="Q41"/>
      <c r="R41"/>
      <c r="S41" s="5"/>
      <c r="T41" s="5"/>
      <c r="U41" s="5"/>
      <c r="V41" s="5"/>
      <c r="W41" s="5"/>
      <c r="X41" s="5"/>
      <c r="Y41" s="5"/>
      <c r="Z41" s="5"/>
      <c r="AA41" s="5"/>
      <c r="AD41"/>
      <c r="AE41"/>
      <c r="AF41"/>
      <c r="AG41"/>
      <c r="AH41"/>
      <c r="AI41"/>
      <c r="AJ41"/>
      <c r="AK41"/>
      <c r="AL41"/>
    </row>
    <row r="42" spans="6:38" x14ac:dyDescent="0.4">
      <c r="F42" s="1"/>
      <c r="Q42"/>
      <c r="R42"/>
      <c r="S42" s="5"/>
      <c r="T42" s="5"/>
      <c r="U42" s="5"/>
      <c r="V42" s="5"/>
      <c r="W42" s="5"/>
      <c r="X42" s="5"/>
      <c r="Y42" s="5"/>
      <c r="Z42" s="5"/>
      <c r="AA42" s="5"/>
      <c r="AD42"/>
      <c r="AE42"/>
      <c r="AF42"/>
      <c r="AG42"/>
      <c r="AH42"/>
      <c r="AI42"/>
      <c r="AJ42"/>
      <c r="AK42"/>
      <c r="AL42"/>
    </row>
    <row r="43" spans="6:38" x14ac:dyDescent="0.4">
      <c r="F43" s="1"/>
      <c r="Q43"/>
      <c r="R43"/>
      <c r="S43" s="5"/>
      <c r="T43" s="5"/>
      <c r="U43" s="5"/>
      <c r="V43" s="5"/>
      <c r="W43" s="5"/>
      <c r="X43" s="5"/>
      <c r="Y43" s="5"/>
      <c r="Z43" s="5"/>
      <c r="AA43" s="5"/>
      <c r="AD43"/>
      <c r="AE43"/>
      <c r="AF43"/>
      <c r="AG43"/>
      <c r="AH43"/>
      <c r="AI43"/>
      <c r="AJ43"/>
      <c r="AK43"/>
      <c r="AL43"/>
    </row>
    <row r="44" spans="6:38" x14ac:dyDescent="0.4">
      <c r="F44" s="1"/>
      <c r="Q44"/>
      <c r="R44"/>
      <c r="S44" s="5"/>
      <c r="T44" s="5"/>
      <c r="U44" s="5"/>
      <c r="V44" s="5"/>
      <c r="W44" s="5"/>
      <c r="X44" s="5"/>
      <c r="Y44" s="5"/>
      <c r="Z44" s="5"/>
      <c r="AA44" s="5"/>
      <c r="AD44"/>
      <c r="AE44"/>
      <c r="AF44"/>
      <c r="AG44"/>
      <c r="AH44"/>
      <c r="AI44"/>
      <c r="AJ44"/>
      <c r="AK44"/>
      <c r="AL44"/>
    </row>
    <row r="45" spans="6:38" x14ac:dyDescent="0.4">
      <c r="F45" s="1"/>
      <c r="Q45"/>
      <c r="R45"/>
      <c r="S45" s="5"/>
      <c r="T45" s="5"/>
      <c r="U45" s="5"/>
      <c r="V45" s="5"/>
      <c r="W45" s="5"/>
      <c r="X45" s="5"/>
      <c r="Y45" s="5"/>
      <c r="Z45" s="5"/>
      <c r="AA45" s="5"/>
      <c r="AD45"/>
      <c r="AE45"/>
      <c r="AF45"/>
      <c r="AG45"/>
      <c r="AH45"/>
      <c r="AI45"/>
      <c r="AJ45"/>
      <c r="AK45"/>
      <c r="AL45"/>
    </row>
    <row r="46" spans="6:38" x14ac:dyDescent="0.4">
      <c r="F46" s="1"/>
      <c r="Q46"/>
      <c r="R46"/>
      <c r="S46" s="5"/>
      <c r="T46" s="5"/>
      <c r="U46" s="5"/>
      <c r="V46" s="5"/>
      <c r="W46" s="5"/>
      <c r="X46" s="5"/>
      <c r="Y46" s="5"/>
      <c r="Z46" s="5"/>
      <c r="AA46" s="5"/>
      <c r="AD46"/>
      <c r="AE46"/>
      <c r="AF46"/>
      <c r="AG46"/>
      <c r="AH46"/>
      <c r="AI46"/>
      <c r="AJ46"/>
      <c r="AK46"/>
      <c r="AL46"/>
    </row>
    <row r="47" spans="6:38" x14ac:dyDescent="0.4">
      <c r="F47" s="1"/>
      <c r="Q47"/>
      <c r="R47"/>
      <c r="S47" s="5"/>
      <c r="T47" s="5"/>
      <c r="U47" s="5"/>
      <c r="V47" s="5"/>
      <c r="W47" s="5"/>
      <c r="X47" s="5"/>
      <c r="Y47" s="5"/>
      <c r="Z47" s="5"/>
      <c r="AA47" s="5"/>
      <c r="AD47"/>
      <c r="AE47"/>
      <c r="AF47"/>
      <c r="AG47"/>
      <c r="AH47"/>
      <c r="AI47"/>
      <c r="AJ47"/>
      <c r="AK47"/>
      <c r="AL47"/>
    </row>
  </sheetData>
  <mergeCells count="3">
    <mergeCell ref="B2:N2"/>
    <mergeCell ref="P2:AB2"/>
    <mergeCell ref="AD2:AP2"/>
  </mergeCells>
  <conditionalFormatting sqref="C4:M4">
    <cfRule type="expression" dxfId="11" priority="1">
      <formula>ISBLANK($C$4)=FALSE</formula>
    </cfRule>
  </conditionalFormatting>
  <conditionalFormatting sqref="C5:M24">
    <cfRule type="expression" dxfId="10" priority="2">
      <formula>ISBLANK($C$5)=FALSE</formula>
    </cfRule>
  </conditionalFormatting>
  <conditionalFormatting sqref="Q4:AA4">
    <cfRule type="expression" dxfId="9" priority="3">
      <formula>ISBLANK($Q$4)=FALSE</formula>
    </cfRule>
  </conditionalFormatting>
  <conditionalFormatting sqref="Q5:AA24">
    <cfRule type="expression" dxfId="8" priority="4">
      <formula>ISBLANK($Q$5)=FALSE</formula>
    </cfRule>
  </conditionalFormatting>
  <conditionalFormatting sqref="AE4:AO4">
    <cfRule type="expression" dxfId="7" priority="5">
      <formula>ISBLANK($AE$4)=FALSE</formula>
    </cfRule>
  </conditionalFormatting>
  <conditionalFormatting sqref="AE5:AO24">
    <cfRule type="expression" dxfId="6" priority="6">
      <formula>ISBLANK($AE$5)=FALSE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0917-AEAF-46EC-A845-17BBD1F504FA}">
  <sheetPr codeName="Sheet3">
    <tabColor rgb="FF612890"/>
  </sheetPr>
  <dimension ref="A1:AP47"/>
  <sheetViews>
    <sheetView showGridLines="0" zoomScaleNormal="100" workbookViewId="0"/>
  </sheetViews>
  <sheetFormatPr defaultRowHeight="13.15" x14ac:dyDescent="0.4"/>
  <cols>
    <col min="1" max="1" width="7.140625" customWidth="1"/>
    <col min="2" max="2" width="3.5703125" style="2" customWidth="1"/>
    <col min="3" max="3" width="4.42578125" style="2" bestFit="1" customWidth="1"/>
    <col min="4" max="4" width="3.78515625" style="2" customWidth="1"/>
    <col min="5" max="5" width="23.78515625" style="2" bestFit="1" customWidth="1"/>
    <col min="6" max="9" width="2.92578125" style="2" bestFit="1" customWidth="1"/>
    <col min="10" max="10" width="3.2109375" style="2" bestFit="1" customWidth="1"/>
    <col min="11" max="11" width="3.35546875" style="2" bestFit="1" customWidth="1"/>
    <col min="12" max="12" width="4" style="2" bestFit="1" customWidth="1"/>
    <col min="13" max="13" width="4.0703125" style="2" bestFit="1" customWidth="1"/>
    <col min="14" max="14" width="3.5703125" style="2" customWidth="1"/>
    <col min="15" max="15" width="7.140625" style="2" customWidth="1"/>
    <col min="16" max="16" width="3.5703125" style="2" customWidth="1"/>
    <col min="17" max="17" width="4.42578125" style="1" bestFit="1" customWidth="1"/>
    <col min="18" max="18" width="3.78515625" style="2" customWidth="1"/>
    <col min="19" max="19" width="23.78515625" style="2" bestFit="1" customWidth="1"/>
    <col min="20" max="21" width="2.92578125" style="2" bestFit="1" customWidth="1"/>
    <col min="22" max="22" width="2.140625" style="2" bestFit="1" customWidth="1"/>
    <col min="23" max="23" width="2.92578125" style="2" bestFit="1" customWidth="1"/>
    <col min="24" max="24" width="3.2109375" style="2" bestFit="1" customWidth="1"/>
    <col min="25" max="25" width="3.35546875" style="2" bestFit="1" customWidth="1"/>
    <col min="26" max="26" width="4" style="2" bestFit="1" customWidth="1"/>
    <col min="27" max="27" width="4.0703125" bestFit="1" customWidth="1"/>
    <col min="28" max="28" width="3.5703125" customWidth="1"/>
    <col min="29" max="29" width="7.140625" customWidth="1"/>
    <col min="30" max="30" width="3.5703125" style="5" customWidth="1"/>
    <col min="31" max="31" width="4.42578125" style="5" bestFit="1" customWidth="1"/>
    <col min="32" max="32" width="3" style="5" customWidth="1"/>
    <col min="33" max="33" width="23.78515625" style="5" bestFit="1" customWidth="1"/>
    <col min="34" max="35" width="2.92578125" style="5" bestFit="1" customWidth="1"/>
    <col min="36" max="36" width="2.140625" style="5" bestFit="1" customWidth="1"/>
    <col min="37" max="37" width="2.92578125" style="5" bestFit="1" customWidth="1"/>
    <col min="38" max="38" width="3.2109375" style="5" bestFit="1" customWidth="1"/>
    <col min="39" max="39" width="3.35546875" bestFit="1" customWidth="1"/>
    <col min="40" max="40" width="4" bestFit="1" customWidth="1"/>
    <col min="41" max="41" width="4.0703125" bestFit="1" customWidth="1"/>
    <col min="42" max="42" width="3.5703125" customWidth="1"/>
  </cols>
  <sheetData>
    <row r="1" spans="1:42" ht="18.75" customHeight="1" x14ac:dyDescent="0.85">
      <c r="A1" s="3"/>
    </row>
    <row r="2" spans="1:42" ht="18.75" customHeight="1" thickBot="1" x14ac:dyDescent="0.65">
      <c r="B2" s="21" t="s">
        <v>28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 t="s">
        <v>29</v>
      </c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8"/>
      <c r="AD2" s="21" t="s">
        <v>30</v>
      </c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42" ht="13.15" customHeight="1" thickTop="1" x14ac:dyDescent="0.4">
      <c r="Q3"/>
      <c r="R3"/>
      <c r="S3"/>
      <c r="T3"/>
      <c r="U3"/>
      <c r="V3"/>
      <c r="W3"/>
      <c r="X3"/>
      <c r="Y3"/>
      <c r="Z3"/>
    </row>
    <row r="4" spans="1:42" ht="14.25" x14ac:dyDescent="0.45">
      <c r="C4" s="12" t="str" cm="1">
        <f t="array" ref="C4:AO24">AllTables</f>
        <v>POS</v>
      </c>
      <c r="D4" s="12" t="str">
        <v/>
      </c>
      <c r="E4" s="12" t="str">
        <v>TEAM</v>
      </c>
      <c r="F4" s="12" t="str">
        <v>P</v>
      </c>
      <c r="G4" s="12" t="str">
        <v>W</v>
      </c>
      <c r="H4" s="12" t="str">
        <v>D</v>
      </c>
      <c r="I4" s="12" t="str">
        <v>L</v>
      </c>
      <c r="J4" s="12" t="str">
        <v>GF</v>
      </c>
      <c r="K4" s="12" t="str">
        <v>GA</v>
      </c>
      <c r="L4" s="12" t="str">
        <v>GD</v>
      </c>
      <c r="M4" s="17" t="str">
        <v>PTS</v>
      </c>
      <c r="N4" s="2" t="str">
        <v/>
      </c>
      <c r="O4" s="2" t="str">
        <v/>
      </c>
      <c r="P4" s="2" t="str">
        <v/>
      </c>
      <c r="Q4" s="12" t="str">
        <v>POS</v>
      </c>
      <c r="R4" s="12" t="str">
        <v/>
      </c>
      <c r="S4" s="12" t="str">
        <v>TEAM</v>
      </c>
      <c r="T4" s="12" t="str">
        <v>P</v>
      </c>
      <c r="U4" s="12" t="str">
        <v>W</v>
      </c>
      <c r="V4" s="12" t="str">
        <v>D</v>
      </c>
      <c r="W4" s="12" t="str">
        <v>L</v>
      </c>
      <c r="X4" s="12" t="str">
        <v>GF</v>
      </c>
      <c r="Y4" s="12" t="str">
        <v>GA</v>
      </c>
      <c r="Z4" s="12" t="str">
        <v>GD</v>
      </c>
      <c r="AA4" s="17" t="str">
        <v>PTS</v>
      </c>
      <c r="AB4" t="str">
        <v/>
      </c>
      <c r="AC4" t="str">
        <v/>
      </c>
      <c r="AD4" t="str">
        <v/>
      </c>
      <c r="AE4" s="12" t="str">
        <v>POS</v>
      </c>
      <c r="AF4" s="12" t="str">
        <v/>
      </c>
      <c r="AG4" s="12" t="str">
        <v>TEAM</v>
      </c>
      <c r="AH4" s="12" t="str">
        <v>P</v>
      </c>
      <c r="AI4" s="12" t="str">
        <v>W</v>
      </c>
      <c r="AJ4" s="12" t="str">
        <v>D</v>
      </c>
      <c r="AK4" s="12" t="str">
        <v>L</v>
      </c>
      <c r="AL4" s="12" t="str">
        <v>GF</v>
      </c>
      <c r="AM4" s="12" t="str">
        <v>GA</v>
      </c>
      <c r="AN4" s="12" t="str">
        <v>GD</v>
      </c>
      <c r="AO4" s="17" t="str">
        <v>PTS</v>
      </c>
    </row>
    <row r="5" spans="1:42" ht="14.25" x14ac:dyDescent="0.4">
      <c r="C5" s="13">
        <v>1</v>
      </c>
      <c r="D5" s="13" t="e" vm="21">
        <v>#VALUE!</v>
      </c>
      <c r="E5" s="15" t="str">
        <v>Liverpool</v>
      </c>
      <c r="F5" s="13">
        <v>38</v>
      </c>
      <c r="G5" s="13">
        <v>25</v>
      </c>
      <c r="H5" s="13">
        <v>9</v>
      </c>
      <c r="I5" s="13">
        <v>4</v>
      </c>
      <c r="J5" s="13">
        <v>86</v>
      </c>
      <c r="K5" s="13">
        <v>41</v>
      </c>
      <c r="L5" s="19">
        <v>45</v>
      </c>
      <c r="M5" s="18">
        <v>84</v>
      </c>
      <c r="N5" s="2" t="str">
        <v/>
      </c>
      <c r="O5" s="2" t="str">
        <v/>
      </c>
      <c r="P5" s="2" t="str">
        <v/>
      </c>
      <c r="Q5" s="13">
        <v>1</v>
      </c>
      <c r="R5" s="13" t="e" vm="21">
        <v>#VALUE!</v>
      </c>
      <c r="S5" s="15" t="str">
        <v>Liverpool</v>
      </c>
      <c r="T5" s="13">
        <v>19</v>
      </c>
      <c r="U5" s="13">
        <v>14</v>
      </c>
      <c r="V5" s="13">
        <v>4</v>
      </c>
      <c r="W5" s="13">
        <v>1</v>
      </c>
      <c r="X5" s="13">
        <v>42</v>
      </c>
      <c r="Y5" s="13">
        <v>16</v>
      </c>
      <c r="Z5" s="19">
        <v>26</v>
      </c>
      <c r="AA5" s="18">
        <v>46</v>
      </c>
      <c r="AB5" t="str">
        <v/>
      </c>
      <c r="AC5" t="str">
        <v/>
      </c>
      <c r="AD5" t="str">
        <v/>
      </c>
      <c r="AE5" s="13">
        <v>1</v>
      </c>
      <c r="AF5" s="13" t="e" vm="21">
        <v>#VALUE!</v>
      </c>
      <c r="AG5" s="15" t="str">
        <v>Liverpool</v>
      </c>
      <c r="AH5" s="13">
        <v>19</v>
      </c>
      <c r="AI5" s="13">
        <v>11</v>
      </c>
      <c r="AJ5" s="13">
        <v>5</v>
      </c>
      <c r="AK5" s="13">
        <v>3</v>
      </c>
      <c r="AL5" s="13">
        <v>44</v>
      </c>
      <c r="AM5" s="13">
        <v>25</v>
      </c>
      <c r="AN5" s="19">
        <v>19</v>
      </c>
      <c r="AO5" s="18">
        <v>38</v>
      </c>
    </row>
    <row r="6" spans="1:42" ht="14.25" x14ac:dyDescent="0.4">
      <c r="C6" s="14">
        <v>2</v>
      </c>
      <c r="D6" s="14" t="e" vm="22">
        <v>#VALUE!</v>
      </c>
      <c r="E6" s="16" t="str">
        <v>Arsenal</v>
      </c>
      <c r="F6" s="14">
        <v>38</v>
      </c>
      <c r="G6" s="14">
        <v>20</v>
      </c>
      <c r="H6" s="14">
        <v>14</v>
      </c>
      <c r="I6" s="14">
        <v>4</v>
      </c>
      <c r="J6" s="14">
        <v>69</v>
      </c>
      <c r="K6" s="14">
        <v>34</v>
      </c>
      <c r="L6" s="20">
        <v>35</v>
      </c>
      <c r="M6" s="18">
        <v>74</v>
      </c>
      <c r="N6" s="2" t="str">
        <v/>
      </c>
      <c r="O6" s="2" t="str">
        <v/>
      </c>
      <c r="P6" s="2" t="str">
        <v/>
      </c>
      <c r="Q6" s="14">
        <v>2</v>
      </c>
      <c r="R6" s="14" t="e" vm="23">
        <v>#VALUE!</v>
      </c>
      <c r="S6" s="16" t="str">
        <v>Manchester City</v>
      </c>
      <c r="T6" s="14">
        <v>19</v>
      </c>
      <c r="U6" s="14">
        <v>13</v>
      </c>
      <c r="V6" s="14">
        <v>3</v>
      </c>
      <c r="W6" s="14">
        <v>3</v>
      </c>
      <c r="X6" s="14">
        <v>43</v>
      </c>
      <c r="Y6" s="14">
        <v>23</v>
      </c>
      <c r="Z6" s="20">
        <v>20</v>
      </c>
      <c r="AA6" s="18">
        <v>42</v>
      </c>
      <c r="AB6" t="str">
        <v/>
      </c>
      <c r="AC6" t="str">
        <v/>
      </c>
      <c r="AD6" t="str">
        <v/>
      </c>
      <c r="AE6" s="14">
        <v>2</v>
      </c>
      <c r="AF6" s="14" t="e" vm="22">
        <v>#VALUE!</v>
      </c>
      <c r="AG6" s="16" t="str">
        <v>Arsenal</v>
      </c>
      <c r="AH6" s="14">
        <v>19</v>
      </c>
      <c r="AI6" s="14">
        <v>9</v>
      </c>
      <c r="AJ6" s="14">
        <v>8</v>
      </c>
      <c r="AK6" s="14">
        <v>2</v>
      </c>
      <c r="AL6" s="14">
        <v>34</v>
      </c>
      <c r="AM6" s="14">
        <v>17</v>
      </c>
      <c r="AN6" s="20">
        <v>17</v>
      </c>
      <c r="AO6" s="18">
        <v>35</v>
      </c>
    </row>
    <row r="7" spans="1:42" ht="14.25" x14ac:dyDescent="0.4">
      <c r="C7" s="13">
        <v>3</v>
      </c>
      <c r="D7" s="13" t="e" vm="23">
        <v>#VALUE!</v>
      </c>
      <c r="E7" s="15" t="str">
        <v>Manchester City</v>
      </c>
      <c r="F7" s="13">
        <v>38</v>
      </c>
      <c r="G7" s="13">
        <v>21</v>
      </c>
      <c r="H7" s="13">
        <v>8</v>
      </c>
      <c r="I7" s="13">
        <v>9</v>
      </c>
      <c r="J7" s="13">
        <v>72</v>
      </c>
      <c r="K7" s="13">
        <v>44</v>
      </c>
      <c r="L7" s="19">
        <v>28</v>
      </c>
      <c r="M7" s="18">
        <v>71</v>
      </c>
      <c r="N7" s="2" t="str">
        <v/>
      </c>
      <c r="O7" s="2" t="str">
        <v/>
      </c>
      <c r="P7" s="2" t="str">
        <v/>
      </c>
      <c r="Q7" s="13">
        <v>3</v>
      </c>
      <c r="R7" s="13" t="e" vm="24">
        <v>#VALUE!</v>
      </c>
      <c r="S7" s="15" t="str">
        <v>Chelsea</v>
      </c>
      <c r="T7" s="13">
        <v>19</v>
      </c>
      <c r="U7" s="13">
        <v>12</v>
      </c>
      <c r="V7" s="13">
        <v>5</v>
      </c>
      <c r="W7" s="13">
        <v>2</v>
      </c>
      <c r="X7" s="13">
        <v>35</v>
      </c>
      <c r="Y7" s="13">
        <v>18</v>
      </c>
      <c r="Z7" s="19">
        <v>17</v>
      </c>
      <c r="AA7" s="18">
        <v>41</v>
      </c>
      <c r="AB7" t="str">
        <v/>
      </c>
      <c r="AC7" t="str">
        <v/>
      </c>
      <c r="AD7" t="str">
        <v/>
      </c>
      <c r="AE7" s="13">
        <v>3</v>
      </c>
      <c r="AF7" s="13" t="e" vm="25">
        <v>#VALUE!</v>
      </c>
      <c r="AG7" s="15" t="str">
        <v>Nottingham Forest</v>
      </c>
      <c r="AH7" s="13">
        <v>19</v>
      </c>
      <c r="AI7" s="13">
        <v>10</v>
      </c>
      <c r="AJ7" s="13">
        <v>3</v>
      </c>
      <c r="AK7" s="13">
        <v>6</v>
      </c>
      <c r="AL7" s="13">
        <v>32</v>
      </c>
      <c r="AM7" s="13">
        <v>30</v>
      </c>
      <c r="AN7" s="19">
        <v>2</v>
      </c>
      <c r="AO7" s="18">
        <v>33</v>
      </c>
    </row>
    <row r="8" spans="1:42" ht="14.25" x14ac:dyDescent="0.4">
      <c r="C8" s="14">
        <v>4</v>
      </c>
      <c r="D8" s="14" t="e" vm="24">
        <v>#VALUE!</v>
      </c>
      <c r="E8" s="16" t="str">
        <v>Chelsea</v>
      </c>
      <c r="F8" s="14">
        <v>38</v>
      </c>
      <c r="G8" s="14">
        <v>20</v>
      </c>
      <c r="H8" s="14">
        <v>9</v>
      </c>
      <c r="I8" s="14">
        <v>9</v>
      </c>
      <c r="J8" s="14">
        <v>64</v>
      </c>
      <c r="K8" s="14">
        <v>43</v>
      </c>
      <c r="L8" s="20">
        <v>21</v>
      </c>
      <c r="M8" s="18">
        <v>69</v>
      </c>
      <c r="N8" s="2" t="str">
        <v/>
      </c>
      <c r="O8" s="2" t="str">
        <v/>
      </c>
      <c r="P8" s="2" t="str">
        <v/>
      </c>
      <c r="Q8" s="14">
        <v>4</v>
      </c>
      <c r="R8" s="14" t="e" vm="26">
        <v>#VALUE!</v>
      </c>
      <c r="S8" s="16" t="str">
        <v>Aston Villa</v>
      </c>
      <c r="T8" s="14">
        <v>19</v>
      </c>
      <c r="U8" s="14">
        <v>11</v>
      </c>
      <c r="V8" s="14">
        <v>7</v>
      </c>
      <c r="W8" s="14">
        <v>1</v>
      </c>
      <c r="X8" s="14">
        <v>34</v>
      </c>
      <c r="Y8" s="14">
        <v>20</v>
      </c>
      <c r="Z8" s="20">
        <v>14</v>
      </c>
      <c r="AA8" s="18">
        <v>40</v>
      </c>
      <c r="AB8" t="str">
        <v/>
      </c>
      <c r="AC8" t="str">
        <v/>
      </c>
      <c r="AD8" t="str">
        <v/>
      </c>
      <c r="AE8" s="14">
        <v>4</v>
      </c>
      <c r="AF8" s="14" t="e" vm="23">
        <v>#VALUE!</v>
      </c>
      <c r="AG8" s="16" t="str">
        <v>Manchester City</v>
      </c>
      <c r="AH8" s="14">
        <v>19</v>
      </c>
      <c r="AI8" s="14">
        <v>8</v>
      </c>
      <c r="AJ8" s="14">
        <v>5</v>
      </c>
      <c r="AK8" s="14">
        <v>6</v>
      </c>
      <c r="AL8" s="14">
        <v>29</v>
      </c>
      <c r="AM8" s="14">
        <v>21</v>
      </c>
      <c r="AN8" s="20">
        <v>8</v>
      </c>
      <c r="AO8" s="18">
        <v>29</v>
      </c>
    </row>
    <row r="9" spans="1:42" ht="14.25" x14ac:dyDescent="0.4">
      <c r="C9" s="13">
        <v>5</v>
      </c>
      <c r="D9" s="13" t="e" vm="27">
        <v>#VALUE!</v>
      </c>
      <c r="E9" s="15" t="str">
        <v>Newcastle United</v>
      </c>
      <c r="F9" s="13">
        <v>38</v>
      </c>
      <c r="G9" s="13">
        <v>20</v>
      </c>
      <c r="H9" s="13">
        <v>6</v>
      </c>
      <c r="I9" s="13">
        <v>12</v>
      </c>
      <c r="J9" s="13">
        <v>68</v>
      </c>
      <c r="K9" s="13">
        <v>47</v>
      </c>
      <c r="L9" s="19">
        <v>21</v>
      </c>
      <c r="M9" s="18">
        <v>66</v>
      </c>
      <c r="N9" s="2" t="str">
        <v/>
      </c>
      <c r="O9" s="2" t="str">
        <v/>
      </c>
      <c r="P9" s="2" t="str">
        <v/>
      </c>
      <c r="Q9" s="13">
        <v>5</v>
      </c>
      <c r="R9" s="13" t="e" vm="22">
        <v>#VALUE!</v>
      </c>
      <c r="S9" s="15" t="str">
        <v>Arsenal</v>
      </c>
      <c r="T9" s="13">
        <v>19</v>
      </c>
      <c r="U9" s="13">
        <v>11</v>
      </c>
      <c r="V9" s="13">
        <v>6</v>
      </c>
      <c r="W9" s="13">
        <v>2</v>
      </c>
      <c r="X9" s="13">
        <v>35</v>
      </c>
      <c r="Y9" s="13">
        <v>17</v>
      </c>
      <c r="Z9" s="19">
        <v>18</v>
      </c>
      <c r="AA9" s="18">
        <v>39</v>
      </c>
      <c r="AB9" t="str">
        <v/>
      </c>
      <c r="AC9" t="str">
        <v/>
      </c>
      <c r="AD9" t="str">
        <v/>
      </c>
      <c r="AE9" s="13">
        <v>5</v>
      </c>
      <c r="AF9" s="13" t="e" vm="28">
        <v>#VALUE!</v>
      </c>
      <c r="AG9" s="15" t="str">
        <v>Brighton and Hove Albion</v>
      </c>
      <c r="AH9" s="13">
        <v>19</v>
      </c>
      <c r="AI9" s="13">
        <v>8</v>
      </c>
      <c r="AJ9" s="13">
        <v>5</v>
      </c>
      <c r="AK9" s="13">
        <v>6</v>
      </c>
      <c r="AL9" s="13">
        <v>36</v>
      </c>
      <c r="AM9" s="13">
        <v>33</v>
      </c>
      <c r="AN9" s="19">
        <v>3</v>
      </c>
      <c r="AO9" s="18">
        <v>29</v>
      </c>
    </row>
    <row r="10" spans="1:42" ht="14.25" x14ac:dyDescent="0.4">
      <c r="C10" s="14">
        <v>6</v>
      </c>
      <c r="D10" s="14" t="e" vm="26">
        <v>#VALUE!</v>
      </c>
      <c r="E10" s="16" t="str">
        <v>Aston Villa</v>
      </c>
      <c r="F10" s="14">
        <v>38</v>
      </c>
      <c r="G10" s="14">
        <v>19</v>
      </c>
      <c r="H10" s="14">
        <v>9</v>
      </c>
      <c r="I10" s="14">
        <v>10</v>
      </c>
      <c r="J10" s="14">
        <v>58</v>
      </c>
      <c r="K10" s="14">
        <v>51</v>
      </c>
      <c r="L10" s="20">
        <v>7</v>
      </c>
      <c r="M10" s="18">
        <v>66</v>
      </c>
      <c r="N10" s="2" t="str">
        <v/>
      </c>
      <c r="O10" s="2" t="str">
        <v/>
      </c>
      <c r="P10" s="2" t="str">
        <v/>
      </c>
      <c r="Q10" s="14">
        <v>6</v>
      </c>
      <c r="R10" s="14" t="e" vm="27">
        <v>#VALUE!</v>
      </c>
      <c r="S10" s="16" t="str">
        <v>Newcastle United</v>
      </c>
      <c r="T10" s="14">
        <v>19</v>
      </c>
      <c r="U10" s="14">
        <v>12</v>
      </c>
      <c r="V10" s="14">
        <v>2</v>
      </c>
      <c r="W10" s="14">
        <v>5</v>
      </c>
      <c r="X10" s="14">
        <v>40</v>
      </c>
      <c r="Y10" s="14">
        <v>20</v>
      </c>
      <c r="Z10" s="20">
        <v>20</v>
      </c>
      <c r="AA10" s="18">
        <v>38</v>
      </c>
      <c r="AB10" t="str">
        <v/>
      </c>
      <c r="AC10" t="str">
        <v/>
      </c>
      <c r="AD10" t="str">
        <v/>
      </c>
      <c r="AE10" s="14">
        <v>6</v>
      </c>
      <c r="AF10" s="14" t="e" vm="29">
        <v>#VALUE!</v>
      </c>
      <c r="AG10" s="16" t="str">
        <v>Bournemouth</v>
      </c>
      <c r="AH10" s="14">
        <v>19</v>
      </c>
      <c r="AI10" s="14">
        <v>7</v>
      </c>
      <c r="AJ10" s="14">
        <v>7</v>
      </c>
      <c r="AK10" s="14">
        <v>5</v>
      </c>
      <c r="AL10" s="14">
        <v>35</v>
      </c>
      <c r="AM10" s="14">
        <v>30</v>
      </c>
      <c r="AN10" s="20">
        <v>5</v>
      </c>
      <c r="AO10" s="18">
        <v>28</v>
      </c>
    </row>
    <row r="11" spans="1:42" ht="14.25" x14ac:dyDescent="0.4">
      <c r="C11" s="13">
        <v>7</v>
      </c>
      <c r="D11" s="13" t="e" vm="25">
        <v>#VALUE!</v>
      </c>
      <c r="E11" s="15" t="str">
        <v>Nottingham Forest</v>
      </c>
      <c r="F11" s="13">
        <v>38</v>
      </c>
      <c r="G11" s="13">
        <v>19</v>
      </c>
      <c r="H11" s="13">
        <v>8</v>
      </c>
      <c r="I11" s="13">
        <v>11</v>
      </c>
      <c r="J11" s="13">
        <v>58</v>
      </c>
      <c r="K11" s="13">
        <v>46</v>
      </c>
      <c r="L11" s="19">
        <v>12</v>
      </c>
      <c r="M11" s="18">
        <v>65</v>
      </c>
      <c r="N11" s="2" t="str">
        <v/>
      </c>
      <c r="O11" s="2" t="str">
        <v/>
      </c>
      <c r="P11" s="2" t="str">
        <v/>
      </c>
      <c r="Q11" s="13">
        <v>7</v>
      </c>
      <c r="R11" s="13" t="e" vm="25">
        <v>#VALUE!</v>
      </c>
      <c r="S11" s="15" t="str">
        <v>Nottingham Forest</v>
      </c>
      <c r="T11" s="13">
        <v>19</v>
      </c>
      <c r="U11" s="13">
        <v>9</v>
      </c>
      <c r="V11" s="13">
        <v>5</v>
      </c>
      <c r="W11" s="13">
        <v>5</v>
      </c>
      <c r="X11" s="13">
        <v>26</v>
      </c>
      <c r="Y11" s="13">
        <v>16</v>
      </c>
      <c r="Z11" s="19">
        <v>10</v>
      </c>
      <c r="AA11" s="18">
        <v>32</v>
      </c>
      <c r="AB11" t="str">
        <v/>
      </c>
      <c r="AC11" t="str">
        <v/>
      </c>
      <c r="AD11" t="str">
        <v/>
      </c>
      <c r="AE11" s="13">
        <v>7</v>
      </c>
      <c r="AF11" s="13" t="e" vm="24">
        <v>#VALUE!</v>
      </c>
      <c r="AG11" s="15" t="str">
        <v>Chelsea</v>
      </c>
      <c r="AH11" s="13">
        <v>19</v>
      </c>
      <c r="AI11" s="13">
        <v>8</v>
      </c>
      <c r="AJ11" s="13">
        <v>4</v>
      </c>
      <c r="AK11" s="13">
        <v>7</v>
      </c>
      <c r="AL11" s="13">
        <v>29</v>
      </c>
      <c r="AM11" s="13">
        <v>25</v>
      </c>
      <c r="AN11" s="19">
        <v>4</v>
      </c>
      <c r="AO11" s="18">
        <v>28</v>
      </c>
    </row>
    <row r="12" spans="1:42" ht="14.25" x14ac:dyDescent="0.4">
      <c r="C12" s="14">
        <v>8</v>
      </c>
      <c r="D12" s="14" t="e" vm="28">
        <v>#VALUE!</v>
      </c>
      <c r="E12" s="16" t="str">
        <v>Brighton and Hove Albion</v>
      </c>
      <c r="F12" s="14">
        <v>38</v>
      </c>
      <c r="G12" s="14">
        <v>16</v>
      </c>
      <c r="H12" s="14">
        <v>13</v>
      </c>
      <c r="I12" s="14">
        <v>9</v>
      </c>
      <c r="J12" s="14">
        <v>66</v>
      </c>
      <c r="K12" s="14">
        <v>59</v>
      </c>
      <c r="L12" s="20">
        <v>7</v>
      </c>
      <c r="M12" s="18">
        <v>61</v>
      </c>
      <c r="N12" s="2" t="str">
        <v/>
      </c>
      <c r="O12" s="2" t="str">
        <v/>
      </c>
      <c r="P12" s="2" t="str">
        <v/>
      </c>
      <c r="Q12" s="14">
        <v>8</v>
      </c>
      <c r="R12" s="14" t="e" vm="28">
        <v>#VALUE!</v>
      </c>
      <c r="S12" s="16" t="str">
        <v>Brighton and Hove Albion</v>
      </c>
      <c r="T12" s="14">
        <v>19</v>
      </c>
      <c r="U12" s="14">
        <v>8</v>
      </c>
      <c r="V12" s="14">
        <v>8</v>
      </c>
      <c r="W12" s="14">
        <v>3</v>
      </c>
      <c r="X12" s="14">
        <v>30</v>
      </c>
      <c r="Y12" s="14">
        <v>26</v>
      </c>
      <c r="Z12" s="20">
        <v>4</v>
      </c>
      <c r="AA12" s="18">
        <v>32</v>
      </c>
      <c r="AB12" t="str">
        <v/>
      </c>
      <c r="AC12" t="str">
        <v/>
      </c>
      <c r="AD12" t="str">
        <v/>
      </c>
      <c r="AE12" s="14">
        <v>8</v>
      </c>
      <c r="AF12" s="14" t="e" vm="30">
        <v>#VALUE!</v>
      </c>
      <c r="AG12" s="16" t="str">
        <v>Fulham</v>
      </c>
      <c r="AH12" s="14">
        <v>19</v>
      </c>
      <c r="AI12" s="14">
        <v>8</v>
      </c>
      <c r="AJ12" s="14">
        <v>4</v>
      </c>
      <c r="AK12" s="14">
        <v>7</v>
      </c>
      <c r="AL12" s="14">
        <v>27</v>
      </c>
      <c r="AM12" s="14">
        <v>24</v>
      </c>
      <c r="AN12" s="20">
        <v>3</v>
      </c>
      <c r="AO12" s="18">
        <v>28</v>
      </c>
    </row>
    <row r="13" spans="1:42" ht="14.25" x14ac:dyDescent="0.4">
      <c r="C13" s="13">
        <v>9</v>
      </c>
      <c r="D13" s="13" t="e" vm="29">
        <v>#VALUE!</v>
      </c>
      <c r="E13" s="15" t="str">
        <v>Bournemouth</v>
      </c>
      <c r="F13" s="13">
        <v>38</v>
      </c>
      <c r="G13" s="13">
        <v>15</v>
      </c>
      <c r="H13" s="13">
        <v>11</v>
      </c>
      <c r="I13" s="13">
        <v>12</v>
      </c>
      <c r="J13" s="13">
        <v>58</v>
      </c>
      <c r="K13" s="13">
        <v>46</v>
      </c>
      <c r="L13" s="19">
        <v>12</v>
      </c>
      <c r="M13" s="18">
        <v>56</v>
      </c>
      <c r="N13" s="2" t="str">
        <v/>
      </c>
      <c r="O13" s="2" t="str">
        <v/>
      </c>
      <c r="P13" s="2" t="str">
        <v/>
      </c>
      <c r="Q13" s="13">
        <v>9</v>
      </c>
      <c r="R13" s="13" t="e" vm="31">
        <v>#VALUE!</v>
      </c>
      <c r="S13" s="15" t="str">
        <v>Brentford</v>
      </c>
      <c r="T13" s="13">
        <v>19</v>
      </c>
      <c r="U13" s="13">
        <v>9</v>
      </c>
      <c r="V13" s="13">
        <v>4</v>
      </c>
      <c r="W13" s="13">
        <v>6</v>
      </c>
      <c r="X13" s="13">
        <v>40</v>
      </c>
      <c r="Y13" s="13">
        <v>35</v>
      </c>
      <c r="Z13" s="19">
        <v>5</v>
      </c>
      <c r="AA13" s="18">
        <v>31</v>
      </c>
      <c r="AB13" t="str">
        <v/>
      </c>
      <c r="AC13" t="str">
        <v/>
      </c>
      <c r="AD13" t="str">
        <v/>
      </c>
      <c r="AE13" s="13">
        <v>9</v>
      </c>
      <c r="AF13" s="13" t="e" vm="32">
        <v>#VALUE!</v>
      </c>
      <c r="AG13" s="15" t="str">
        <v>Crystal Palace</v>
      </c>
      <c r="AH13" s="13">
        <v>19</v>
      </c>
      <c r="AI13" s="13">
        <v>7</v>
      </c>
      <c r="AJ13" s="13">
        <v>7</v>
      </c>
      <c r="AK13" s="13">
        <v>5</v>
      </c>
      <c r="AL13" s="13">
        <v>27</v>
      </c>
      <c r="AM13" s="13">
        <v>25</v>
      </c>
      <c r="AN13" s="19">
        <v>2</v>
      </c>
      <c r="AO13" s="18">
        <v>28</v>
      </c>
    </row>
    <row r="14" spans="1:42" ht="14.25" x14ac:dyDescent="0.4">
      <c r="C14" s="14">
        <v>10</v>
      </c>
      <c r="D14" s="14" t="e" vm="31">
        <v>#VALUE!</v>
      </c>
      <c r="E14" s="16" t="str">
        <v>Brentford</v>
      </c>
      <c r="F14" s="14">
        <v>38</v>
      </c>
      <c r="G14" s="14">
        <v>16</v>
      </c>
      <c r="H14" s="14">
        <v>8</v>
      </c>
      <c r="I14" s="14">
        <v>14</v>
      </c>
      <c r="J14" s="14">
        <v>66</v>
      </c>
      <c r="K14" s="14">
        <v>57</v>
      </c>
      <c r="L14" s="20">
        <v>9</v>
      </c>
      <c r="M14" s="18">
        <v>56</v>
      </c>
      <c r="N14" s="2" t="str">
        <v/>
      </c>
      <c r="O14" s="2" t="str">
        <v/>
      </c>
      <c r="P14" s="2" t="str">
        <v/>
      </c>
      <c r="Q14" s="14">
        <v>10</v>
      </c>
      <c r="R14" s="14" t="e" vm="29">
        <v>#VALUE!</v>
      </c>
      <c r="S14" s="16" t="str">
        <v>Bournemouth</v>
      </c>
      <c r="T14" s="14">
        <v>19</v>
      </c>
      <c r="U14" s="14">
        <v>8</v>
      </c>
      <c r="V14" s="14">
        <v>4</v>
      </c>
      <c r="W14" s="14">
        <v>7</v>
      </c>
      <c r="X14" s="14">
        <v>23</v>
      </c>
      <c r="Y14" s="14">
        <v>16</v>
      </c>
      <c r="Z14" s="20">
        <v>7</v>
      </c>
      <c r="AA14" s="18">
        <v>28</v>
      </c>
      <c r="AB14" t="str">
        <v/>
      </c>
      <c r="AC14" t="str">
        <v/>
      </c>
      <c r="AD14" t="str">
        <v/>
      </c>
      <c r="AE14" s="14">
        <v>10</v>
      </c>
      <c r="AF14" s="14" t="e" vm="27">
        <v>#VALUE!</v>
      </c>
      <c r="AG14" s="16" t="str">
        <v>Newcastle United</v>
      </c>
      <c r="AH14" s="14">
        <v>19</v>
      </c>
      <c r="AI14" s="14">
        <v>8</v>
      </c>
      <c r="AJ14" s="14">
        <v>4</v>
      </c>
      <c r="AK14" s="14">
        <v>7</v>
      </c>
      <c r="AL14" s="14">
        <v>28</v>
      </c>
      <c r="AM14" s="14">
        <v>27</v>
      </c>
      <c r="AN14" s="20">
        <v>1</v>
      </c>
      <c r="AO14" s="18">
        <v>28</v>
      </c>
    </row>
    <row r="15" spans="1:42" ht="14.25" x14ac:dyDescent="0.4">
      <c r="C15" s="13">
        <v>11</v>
      </c>
      <c r="D15" s="13" t="e" vm="30">
        <v>#VALUE!</v>
      </c>
      <c r="E15" s="15" t="str">
        <v>Fulham</v>
      </c>
      <c r="F15" s="13">
        <v>38</v>
      </c>
      <c r="G15" s="13">
        <v>15</v>
      </c>
      <c r="H15" s="13">
        <v>9</v>
      </c>
      <c r="I15" s="13">
        <v>14</v>
      </c>
      <c r="J15" s="13">
        <v>54</v>
      </c>
      <c r="K15" s="13">
        <v>54</v>
      </c>
      <c r="L15" s="19">
        <v>0</v>
      </c>
      <c r="M15" s="18">
        <v>54</v>
      </c>
      <c r="N15" s="2" t="str">
        <v/>
      </c>
      <c r="O15" s="2" t="str">
        <v/>
      </c>
      <c r="P15" s="2" t="str">
        <v/>
      </c>
      <c r="Q15" s="13">
        <v>11</v>
      </c>
      <c r="R15" s="13" t="e" vm="30">
        <v>#VALUE!</v>
      </c>
      <c r="S15" s="15" t="str">
        <v>Fulham</v>
      </c>
      <c r="T15" s="13">
        <v>19</v>
      </c>
      <c r="U15" s="13">
        <v>7</v>
      </c>
      <c r="V15" s="13">
        <v>5</v>
      </c>
      <c r="W15" s="13">
        <v>7</v>
      </c>
      <c r="X15" s="13">
        <v>27</v>
      </c>
      <c r="Y15" s="13">
        <v>30</v>
      </c>
      <c r="Z15" s="19">
        <v>-3</v>
      </c>
      <c r="AA15" s="18">
        <v>26</v>
      </c>
      <c r="AB15" t="str">
        <v/>
      </c>
      <c r="AC15" t="str">
        <v/>
      </c>
      <c r="AD15" t="str">
        <v/>
      </c>
      <c r="AE15" s="13">
        <v>11</v>
      </c>
      <c r="AF15" s="13" t="e" vm="26">
        <v>#VALUE!</v>
      </c>
      <c r="AG15" s="15" t="str">
        <v>Aston Villa</v>
      </c>
      <c r="AH15" s="13">
        <v>19</v>
      </c>
      <c r="AI15" s="13">
        <v>8</v>
      </c>
      <c r="AJ15" s="13">
        <v>2</v>
      </c>
      <c r="AK15" s="13">
        <v>9</v>
      </c>
      <c r="AL15" s="13">
        <v>24</v>
      </c>
      <c r="AM15" s="13">
        <v>31</v>
      </c>
      <c r="AN15" s="19">
        <v>-7</v>
      </c>
      <c r="AO15" s="18">
        <v>26</v>
      </c>
    </row>
    <row r="16" spans="1:42" ht="14.25" x14ac:dyDescent="0.4">
      <c r="C16" s="14">
        <v>12</v>
      </c>
      <c r="D16" s="14" t="e" vm="32">
        <v>#VALUE!</v>
      </c>
      <c r="E16" s="16" t="str">
        <v>Crystal Palace</v>
      </c>
      <c r="F16" s="14">
        <v>38</v>
      </c>
      <c r="G16" s="14">
        <v>13</v>
      </c>
      <c r="H16" s="14">
        <v>14</v>
      </c>
      <c r="I16" s="14">
        <v>11</v>
      </c>
      <c r="J16" s="14">
        <v>51</v>
      </c>
      <c r="K16" s="14">
        <v>51</v>
      </c>
      <c r="L16" s="20">
        <v>0</v>
      </c>
      <c r="M16" s="18">
        <v>53</v>
      </c>
      <c r="N16" s="2" t="str">
        <v/>
      </c>
      <c r="O16" s="2" t="str">
        <v/>
      </c>
      <c r="P16" s="2" t="str">
        <v/>
      </c>
      <c r="Q16" s="14">
        <v>12</v>
      </c>
      <c r="R16" s="14" t="e" vm="32">
        <v>#VALUE!</v>
      </c>
      <c r="S16" s="16" t="str">
        <v>Crystal Palace</v>
      </c>
      <c r="T16" s="14">
        <v>19</v>
      </c>
      <c r="U16" s="14">
        <v>6</v>
      </c>
      <c r="V16" s="14">
        <v>7</v>
      </c>
      <c r="W16" s="14">
        <v>6</v>
      </c>
      <c r="X16" s="14">
        <v>24</v>
      </c>
      <c r="Y16" s="14">
        <v>26</v>
      </c>
      <c r="Z16" s="20">
        <v>-2</v>
      </c>
      <c r="AA16" s="18">
        <v>25</v>
      </c>
      <c r="AB16" t="str">
        <v/>
      </c>
      <c r="AC16" t="str">
        <v/>
      </c>
      <c r="AD16" t="str">
        <v/>
      </c>
      <c r="AE16" s="14">
        <v>12</v>
      </c>
      <c r="AF16" s="14" t="e" vm="31">
        <v>#VALUE!</v>
      </c>
      <c r="AG16" s="16" t="str">
        <v>Brentford</v>
      </c>
      <c r="AH16" s="14">
        <v>19</v>
      </c>
      <c r="AI16" s="14">
        <v>7</v>
      </c>
      <c r="AJ16" s="14">
        <v>4</v>
      </c>
      <c r="AK16" s="14">
        <v>8</v>
      </c>
      <c r="AL16" s="14">
        <v>26</v>
      </c>
      <c r="AM16" s="14">
        <v>22</v>
      </c>
      <c r="AN16" s="20">
        <v>4</v>
      </c>
      <c r="AO16" s="18">
        <v>25</v>
      </c>
    </row>
    <row r="17" spans="2:41" ht="14.25" x14ac:dyDescent="0.4">
      <c r="C17" s="13">
        <v>13</v>
      </c>
      <c r="D17" s="13" t="e" vm="33">
        <v>#VALUE!</v>
      </c>
      <c r="E17" s="15" t="str">
        <v>Everton</v>
      </c>
      <c r="F17" s="13">
        <v>38</v>
      </c>
      <c r="G17" s="13">
        <v>11</v>
      </c>
      <c r="H17" s="13">
        <v>15</v>
      </c>
      <c r="I17" s="13">
        <v>12</v>
      </c>
      <c r="J17" s="13">
        <v>42</v>
      </c>
      <c r="K17" s="13">
        <v>44</v>
      </c>
      <c r="L17" s="19">
        <v>-2</v>
      </c>
      <c r="M17" s="18">
        <v>48</v>
      </c>
      <c r="N17" s="2" t="str">
        <v/>
      </c>
      <c r="O17" s="2" t="str">
        <v/>
      </c>
      <c r="P17" s="2" t="str">
        <v/>
      </c>
      <c r="Q17" s="13">
        <v>13</v>
      </c>
      <c r="R17" s="13" t="e" vm="33">
        <v>#VALUE!</v>
      </c>
      <c r="S17" s="15" t="str">
        <v>Everton</v>
      </c>
      <c r="T17" s="13">
        <v>19</v>
      </c>
      <c r="U17" s="13">
        <v>5</v>
      </c>
      <c r="V17" s="13">
        <v>9</v>
      </c>
      <c r="W17" s="13">
        <v>5</v>
      </c>
      <c r="X17" s="13">
        <v>26</v>
      </c>
      <c r="Y17" s="13">
        <v>23</v>
      </c>
      <c r="Z17" s="19">
        <v>3</v>
      </c>
      <c r="AA17" s="18">
        <v>24</v>
      </c>
      <c r="AB17" t="str">
        <v/>
      </c>
      <c r="AC17" t="str">
        <v/>
      </c>
      <c r="AD17" t="str">
        <v/>
      </c>
      <c r="AE17" s="13">
        <v>13</v>
      </c>
      <c r="AF17" s="13" t="e" vm="33">
        <v>#VALUE!</v>
      </c>
      <c r="AG17" s="15" t="str">
        <v>Everton</v>
      </c>
      <c r="AH17" s="13">
        <v>19</v>
      </c>
      <c r="AI17" s="13">
        <v>6</v>
      </c>
      <c r="AJ17" s="13">
        <v>6</v>
      </c>
      <c r="AK17" s="13">
        <v>7</v>
      </c>
      <c r="AL17" s="13">
        <v>16</v>
      </c>
      <c r="AM17" s="13">
        <v>21</v>
      </c>
      <c r="AN17" s="19">
        <v>-5</v>
      </c>
      <c r="AO17" s="18">
        <v>24</v>
      </c>
    </row>
    <row r="18" spans="2:41" ht="14.25" x14ac:dyDescent="0.4">
      <c r="C18" s="14">
        <v>14</v>
      </c>
      <c r="D18" s="14" t="e" vm="34">
        <v>#VALUE!</v>
      </c>
      <c r="E18" s="16" t="str">
        <v>West Ham United</v>
      </c>
      <c r="F18" s="14">
        <v>38</v>
      </c>
      <c r="G18" s="14">
        <v>11</v>
      </c>
      <c r="H18" s="14">
        <v>10</v>
      </c>
      <c r="I18" s="14">
        <v>17</v>
      </c>
      <c r="J18" s="14">
        <v>46</v>
      </c>
      <c r="K18" s="14">
        <v>62</v>
      </c>
      <c r="L18" s="20">
        <v>-16</v>
      </c>
      <c r="M18" s="18">
        <v>43</v>
      </c>
      <c r="N18" s="2" t="str">
        <v/>
      </c>
      <c r="O18" s="2" t="str">
        <v/>
      </c>
      <c r="P18" s="2" t="str">
        <v/>
      </c>
      <c r="Q18" s="14">
        <v>14</v>
      </c>
      <c r="R18" s="14" t="e" vm="35">
        <v>#VALUE!</v>
      </c>
      <c r="S18" s="16" t="str">
        <v>Manchester United</v>
      </c>
      <c r="T18" s="14">
        <v>19</v>
      </c>
      <c r="U18" s="14">
        <v>7</v>
      </c>
      <c r="V18" s="14">
        <v>3</v>
      </c>
      <c r="W18" s="14">
        <v>9</v>
      </c>
      <c r="X18" s="14">
        <v>23</v>
      </c>
      <c r="Y18" s="14">
        <v>28</v>
      </c>
      <c r="Z18" s="20">
        <v>-5</v>
      </c>
      <c r="AA18" s="18">
        <v>24</v>
      </c>
      <c r="AB18" t="str">
        <v/>
      </c>
      <c r="AC18" t="str">
        <v/>
      </c>
      <c r="AD18" t="str">
        <v/>
      </c>
      <c r="AE18" s="14">
        <v>14</v>
      </c>
      <c r="AF18" s="14" t="e" vm="34">
        <v>#VALUE!</v>
      </c>
      <c r="AG18" s="16" t="str">
        <v>West Ham United</v>
      </c>
      <c r="AH18" s="14">
        <v>19</v>
      </c>
      <c r="AI18" s="14">
        <v>6</v>
      </c>
      <c r="AJ18" s="14">
        <v>5</v>
      </c>
      <c r="AK18" s="14">
        <v>8</v>
      </c>
      <c r="AL18" s="14">
        <v>23</v>
      </c>
      <c r="AM18" s="14">
        <v>28</v>
      </c>
      <c r="AN18" s="20">
        <v>-5</v>
      </c>
      <c r="AO18" s="18">
        <v>23</v>
      </c>
    </row>
    <row r="19" spans="2:41" ht="14.25" x14ac:dyDescent="0.4">
      <c r="C19" s="13">
        <v>15</v>
      </c>
      <c r="D19" s="13" t="e" vm="35">
        <v>#VALUE!</v>
      </c>
      <c r="E19" s="15" t="str">
        <v>Manchester United</v>
      </c>
      <c r="F19" s="13">
        <v>38</v>
      </c>
      <c r="G19" s="13">
        <v>11</v>
      </c>
      <c r="H19" s="13">
        <v>9</v>
      </c>
      <c r="I19" s="13">
        <v>18</v>
      </c>
      <c r="J19" s="13">
        <v>44</v>
      </c>
      <c r="K19" s="13">
        <v>54</v>
      </c>
      <c r="L19" s="19">
        <v>-10</v>
      </c>
      <c r="M19" s="18">
        <v>42</v>
      </c>
      <c r="N19" s="2" t="str">
        <v/>
      </c>
      <c r="O19" s="2" t="str">
        <v/>
      </c>
      <c r="P19" s="2" t="str">
        <v/>
      </c>
      <c r="Q19" s="13">
        <v>15</v>
      </c>
      <c r="R19" s="13" t="e" vm="36">
        <v>#VALUE!</v>
      </c>
      <c r="S19" s="15" t="str">
        <v>Tottenham Hotspur</v>
      </c>
      <c r="T19" s="13">
        <v>19</v>
      </c>
      <c r="U19" s="13">
        <v>6</v>
      </c>
      <c r="V19" s="13">
        <v>3</v>
      </c>
      <c r="W19" s="13">
        <v>10</v>
      </c>
      <c r="X19" s="13">
        <v>35</v>
      </c>
      <c r="Y19" s="13">
        <v>35</v>
      </c>
      <c r="Z19" s="19">
        <v>0</v>
      </c>
      <c r="AA19" s="18">
        <v>21</v>
      </c>
      <c r="AB19" t="str">
        <v/>
      </c>
      <c r="AC19" t="str">
        <v/>
      </c>
      <c r="AD19" t="str">
        <v/>
      </c>
      <c r="AE19" s="13">
        <v>15</v>
      </c>
      <c r="AF19" s="13" t="e" vm="37">
        <v>#VALUE!</v>
      </c>
      <c r="AG19" s="15" t="str">
        <v>Wolverhampton Wanderers</v>
      </c>
      <c r="AH19" s="13">
        <v>19</v>
      </c>
      <c r="AI19" s="13">
        <v>6</v>
      </c>
      <c r="AJ19" s="13">
        <v>3</v>
      </c>
      <c r="AK19" s="13">
        <v>10</v>
      </c>
      <c r="AL19" s="13">
        <v>27</v>
      </c>
      <c r="AM19" s="13">
        <v>37</v>
      </c>
      <c r="AN19" s="19">
        <v>-10</v>
      </c>
      <c r="AO19" s="18">
        <v>21</v>
      </c>
    </row>
    <row r="20" spans="2:41" ht="14.25" x14ac:dyDescent="0.4">
      <c r="C20" s="14">
        <v>16</v>
      </c>
      <c r="D20" s="14" t="e" vm="37">
        <v>#VALUE!</v>
      </c>
      <c r="E20" s="16" t="str">
        <v>Wolverhampton Wanderers</v>
      </c>
      <c r="F20" s="14">
        <v>38</v>
      </c>
      <c r="G20" s="14">
        <v>12</v>
      </c>
      <c r="H20" s="14">
        <v>6</v>
      </c>
      <c r="I20" s="14">
        <v>20</v>
      </c>
      <c r="J20" s="14">
        <v>54</v>
      </c>
      <c r="K20" s="14">
        <v>69</v>
      </c>
      <c r="L20" s="20">
        <v>-15</v>
      </c>
      <c r="M20" s="18">
        <v>42</v>
      </c>
      <c r="N20" s="2" t="str">
        <v/>
      </c>
      <c r="O20" s="2" t="str">
        <v/>
      </c>
      <c r="P20" s="2" t="str">
        <v/>
      </c>
      <c r="Q20" s="14">
        <v>16</v>
      </c>
      <c r="R20" s="14" t="e" vm="37">
        <v>#VALUE!</v>
      </c>
      <c r="S20" s="16" t="str">
        <v>Wolverhampton Wanderers</v>
      </c>
      <c r="T20" s="14">
        <v>19</v>
      </c>
      <c r="U20" s="14">
        <v>6</v>
      </c>
      <c r="V20" s="14">
        <v>3</v>
      </c>
      <c r="W20" s="14">
        <v>10</v>
      </c>
      <c r="X20" s="14">
        <v>27</v>
      </c>
      <c r="Y20" s="14">
        <v>32</v>
      </c>
      <c r="Z20" s="20">
        <v>-5</v>
      </c>
      <c r="AA20" s="18">
        <v>21</v>
      </c>
      <c r="AB20" t="str">
        <v/>
      </c>
      <c r="AC20" t="str">
        <v/>
      </c>
      <c r="AD20" t="str">
        <v/>
      </c>
      <c r="AE20" s="14">
        <v>16</v>
      </c>
      <c r="AF20" s="14" t="e" vm="35">
        <v>#VALUE!</v>
      </c>
      <c r="AG20" s="16" t="str">
        <v>Manchester United</v>
      </c>
      <c r="AH20" s="14">
        <v>19</v>
      </c>
      <c r="AI20" s="14">
        <v>4</v>
      </c>
      <c r="AJ20" s="14">
        <v>6</v>
      </c>
      <c r="AK20" s="14">
        <v>9</v>
      </c>
      <c r="AL20" s="14">
        <v>21</v>
      </c>
      <c r="AM20" s="14">
        <v>26</v>
      </c>
      <c r="AN20" s="20">
        <v>-5</v>
      </c>
      <c r="AO20" s="18">
        <v>18</v>
      </c>
    </row>
    <row r="21" spans="2:41" ht="14.25" x14ac:dyDescent="0.4">
      <c r="C21" s="13">
        <v>17</v>
      </c>
      <c r="D21" s="13" t="e" vm="36">
        <v>#VALUE!</v>
      </c>
      <c r="E21" s="15" t="str">
        <v>Tottenham Hotspur</v>
      </c>
      <c r="F21" s="13">
        <v>38</v>
      </c>
      <c r="G21" s="13">
        <v>11</v>
      </c>
      <c r="H21" s="13">
        <v>5</v>
      </c>
      <c r="I21" s="13">
        <v>22</v>
      </c>
      <c r="J21" s="13">
        <v>64</v>
      </c>
      <c r="K21" s="13">
        <v>65</v>
      </c>
      <c r="L21" s="19">
        <v>-1</v>
      </c>
      <c r="M21" s="18">
        <v>38</v>
      </c>
      <c r="N21" s="2" t="str">
        <v/>
      </c>
      <c r="O21" s="2" t="str">
        <v/>
      </c>
      <c r="P21" s="2" t="str">
        <v/>
      </c>
      <c r="Q21" s="13">
        <v>17</v>
      </c>
      <c r="R21" s="13" t="e" vm="34">
        <v>#VALUE!</v>
      </c>
      <c r="S21" s="15" t="str">
        <v>West Ham United</v>
      </c>
      <c r="T21" s="13">
        <v>19</v>
      </c>
      <c r="U21" s="13">
        <v>5</v>
      </c>
      <c r="V21" s="13">
        <v>5</v>
      </c>
      <c r="W21" s="13">
        <v>9</v>
      </c>
      <c r="X21" s="13">
        <v>23</v>
      </c>
      <c r="Y21" s="13">
        <v>34</v>
      </c>
      <c r="Z21" s="19">
        <v>-11</v>
      </c>
      <c r="AA21" s="18">
        <v>20</v>
      </c>
      <c r="AB21" t="str">
        <v/>
      </c>
      <c r="AC21" t="str">
        <v/>
      </c>
      <c r="AD21" t="str">
        <v/>
      </c>
      <c r="AE21" s="13">
        <v>17</v>
      </c>
      <c r="AF21" s="13" t="e" vm="36">
        <v>#VALUE!</v>
      </c>
      <c r="AG21" s="15" t="str">
        <v>Tottenham Hotspur</v>
      </c>
      <c r="AH21" s="13">
        <v>19</v>
      </c>
      <c r="AI21" s="13">
        <v>5</v>
      </c>
      <c r="AJ21" s="13">
        <v>2</v>
      </c>
      <c r="AK21" s="13">
        <v>12</v>
      </c>
      <c r="AL21" s="13">
        <v>29</v>
      </c>
      <c r="AM21" s="13">
        <v>30</v>
      </c>
      <c r="AN21" s="19">
        <v>-1</v>
      </c>
      <c r="AO21" s="18">
        <v>17</v>
      </c>
    </row>
    <row r="22" spans="2:41" ht="14.25" x14ac:dyDescent="0.4">
      <c r="C22" s="14">
        <v>18</v>
      </c>
      <c r="D22" s="14" t="e" vm="38">
        <v>#VALUE!</v>
      </c>
      <c r="E22" s="16" t="str">
        <v>Leicester City</v>
      </c>
      <c r="F22" s="14">
        <v>38</v>
      </c>
      <c r="G22" s="14">
        <v>6</v>
      </c>
      <c r="H22" s="14">
        <v>7</v>
      </c>
      <c r="I22" s="14">
        <v>25</v>
      </c>
      <c r="J22" s="14">
        <v>33</v>
      </c>
      <c r="K22" s="14">
        <v>80</v>
      </c>
      <c r="L22" s="20">
        <v>-47</v>
      </c>
      <c r="M22" s="18">
        <v>25</v>
      </c>
      <c r="N22" s="2" t="str">
        <v/>
      </c>
      <c r="O22" s="2" t="str">
        <v/>
      </c>
      <c r="P22" s="2" t="str">
        <v/>
      </c>
      <c r="Q22" s="14">
        <v>18</v>
      </c>
      <c r="R22" s="14" t="e" vm="38">
        <v>#VALUE!</v>
      </c>
      <c r="S22" s="16" t="str">
        <v>Leicester City</v>
      </c>
      <c r="T22" s="14">
        <v>19</v>
      </c>
      <c r="U22" s="14">
        <v>4</v>
      </c>
      <c r="V22" s="14">
        <v>3</v>
      </c>
      <c r="W22" s="14">
        <v>12</v>
      </c>
      <c r="X22" s="14">
        <v>15</v>
      </c>
      <c r="Y22" s="14">
        <v>34</v>
      </c>
      <c r="Z22" s="20">
        <v>-19</v>
      </c>
      <c r="AA22" s="18">
        <v>15</v>
      </c>
      <c r="AB22" t="str">
        <v/>
      </c>
      <c r="AC22" t="str">
        <v/>
      </c>
      <c r="AD22" t="str">
        <v/>
      </c>
      <c r="AE22" s="14">
        <v>18</v>
      </c>
      <c r="AF22" s="14" t="e" vm="39">
        <v>#VALUE!</v>
      </c>
      <c r="AG22" s="16" t="str">
        <v>Ipswich Town</v>
      </c>
      <c r="AH22" s="14">
        <v>19</v>
      </c>
      <c r="AI22" s="14">
        <v>3</v>
      </c>
      <c r="AJ22" s="14">
        <v>6</v>
      </c>
      <c r="AK22" s="14">
        <v>10</v>
      </c>
      <c r="AL22" s="14">
        <v>22</v>
      </c>
      <c r="AM22" s="14">
        <v>38</v>
      </c>
      <c r="AN22" s="20">
        <v>-16</v>
      </c>
      <c r="AO22" s="18">
        <v>15</v>
      </c>
    </row>
    <row r="23" spans="2:41" ht="14.25" x14ac:dyDescent="0.4">
      <c r="C23" s="13">
        <v>19</v>
      </c>
      <c r="D23" s="13" t="e" vm="39">
        <v>#VALUE!</v>
      </c>
      <c r="E23" s="15" t="str">
        <v>Ipswich Town</v>
      </c>
      <c r="F23" s="13">
        <v>38</v>
      </c>
      <c r="G23" s="13">
        <v>4</v>
      </c>
      <c r="H23" s="13">
        <v>10</v>
      </c>
      <c r="I23" s="13">
        <v>24</v>
      </c>
      <c r="J23" s="13">
        <v>36</v>
      </c>
      <c r="K23" s="13">
        <v>82</v>
      </c>
      <c r="L23" s="19">
        <v>-46</v>
      </c>
      <c r="M23" s="18">
        <v>22</v>
      </c>
      <c r="N23" s="2" t="str">
        <v/>
      </c>
      <c r="O23" s="2" t="str">
        <v/>
      </c>
      <c r="P23" s="2" t="str">
        <v/>
      </c>
      <c r="Q23" s="13">
        <v>19</v>
      </c>
      <c r="R23" s="13" t="e" vm="39">
        <v>#VALUE!</v>
      </c>
      <c r="S23" s="15" t="str">
        <v>Ipswich Town</v>
      </c>
      <c r="T23" s="13">
        <v>19</v>
      </c>
      <c r="U23" s="13">
        <v>1</v>
      </c>
      <c r="V23" s="13">
        <v>4</v>
      </c>
      <c r="W23" s="13">
        <v>14</v>
      </c>
      <c r="X23" s="13">
        <v>14</v>
      </c>
      <c r="Y23" s="13">
        <v>44</v>
      </c>
      <c r="Z23" s="19">
        <v>-30</v>
      </c>
      <c r="AA23" s="18">
        <v>7</v>
      </c>
      <c r="AB23" t="str">
        <v/>
      </c>
      <c r="AC23" t="str">
        <v/>
      </c>
      <c r="AD23" t="str">
        <v/>
      </c>
      <c r="AE23" s="13">
        <v>19</v>
      </c>
      <c r="AF23" s="13" t="e" vm="38">
        <v>#VALUE!</v>
      </c>
      <c r="AG23" s="15" t="str">
        <v>Leicester City</v>
      </c>
      <c r="AH23" s="13">
        <v>19</v>
      </c>
      <c r="AI23" s="13">
        <v>2</v>
      </c>
      <c r="AJ23" s="13">
        <v>4</v>
      </c>
      <c r="AK23" s="13">
        <v>13</v>
      </c>
      <c r="AL23" s="13">
        <v>18</v>
      </c>
      <c r="AM23" s="13">
        <v>46</v>
      </c>
      <c r="AN23" s="19">
        <v>-28</v>
      </c>
      <c r="AO23" s="18">
        <v>10</v>
      </c>
    </row>
    <row r="24" spans="2:41" ht="14.25" x14ac:dyDescent="0.4">
      <c r="C24" s="14">
        <v>20</v>
      </c>
      <c r="D24" s="14" t="e" vm="40">
        <v>#VALUE!</v>
      </c>
      <c r="E24" s="16" t="str">
        <v>Southampton</v>
      </c>
      <c r="F24" s="14">
        <v>38</v>
      </c>
      <c r="G24" s="14">
        <v>2</v>
      </c>
      <c r="H24" s="14">
        <v>6</v>
      </c>
      <c r="I24" s="14">
        <v>30</v>
      </c>
      <c r="J24" s="14">
        <v>26</v>
      </c>
      <c r="K24" s="14">
        <v>86</v>
      </c>
      <c r="L24" s="20">
        <v>-60</v>
      </c>
      <c r="M24" s="18">
        <v>12</v>
      </c>
      <c r="N24" s="2" t="str">
        <v/>
      </c>
      <c r="O24" s="2" t="str">
        <v/>
      </c>
      <c r="P24" s="2" t="str">
        <v/>
      </c>
      <c r="Q24" s="14">
        <v>20</v>
      </c>
      <c r="R24" s="14" t="e" vm="40">
        <v>#VALUE!</v>
      </c>
      <c r="S24" s="16" t="str">
        <v>Southampton</v>
      </c>
      <c r="T24" s="14">
        <v>19</v>
      </c>
      <c r="U24" s="14">
        <v>1</v>
      </c>
      <c r="V24" s="14">
        <v>3</v>
      </c>
      <c r="W24" s="14">
        <v>15</v>
      </c>
      <c r="X24" s="14">
        <v>13</v>
      </c>
      <c r="Y24" s="14">
        <v>47</v>
      </c>
      <c r="Z24" s="20">
        <v>-34</v>
      </c>
      <c r="AA24" s="18">
        <v>6</v>
      </c>
      <c r="AB24" t="str">
        <v/>
      </c>
      <c r="AC24" t="str">
        <v/>
      </c>
      <c r="AD24" t="str">
        <v/>
      </c>
      <c r="AE24" s="14">
        <v>20</v>
      </c>
      <c r="AF24" s="14" t="e" vm="40">
        <v>#VALUE!</v>
      </c>
      <c r="AG24" s="16" t="str">
        <v>Southampton</v>
      </c>
      <c r="AH24" s="14">
        <v>19</v>
      </c>
      <c r="AI24" s="14">
        <v>1</v>
      </c>
      <c r="AJ24" s="14">
        <v>3</v>
      </c>
      <c r="AK24" s="14">
        <v>15</v>
      </c>
      <c r="AL24" s="14">
        <v>13</v>
      </c>
      <c r="AM24" s="14">
        <v>39</v>
      </c>
      <c r="AN24" s="20">
        <v>-26</v>
      </c>
      <c r="AO24" s="18">
        <v>6</v>
      </c>
    </row>
    <row r="26" spans="2:41" x14ac:dyDescent="0.4"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2:41" x14ac:dyDescent="0.4">
      <c r="B27"/>
      <c r="C27"/>
      <c r="D27"/>
      <c r="E27"/>
      <c r="F27"/>
      <c r="G27"/>
      <c r="H27"/>
      <c r="I27"/>
      <c r="J27"/>
      <c r="K27"/>
      <c r="L27"/>
      <c r="M27"/>
      <c r="N27"/>
      <c r="Q27"/>
      <c r="S27" s="5"/>
      <c r="T27" s="5"/>
      <c r="U27" s="5"/>
      <c r="V27" s="5"/>
      <c r="W27" s="5"/>
      <c r="X27" s="5"/>
      <c r="Y27" s="5"/>
      <c r="Z27" s="5"/>
      <c r="AA27" s="5"/>
      <c r="AD27"/>
      <c r="AE27"/>
      <c r="AF27"/>
      <c r="AG27"/>
      <c r="AH27"/>
      <c r="AI27"/>
      <c r="AJ27"/>
      <c r="AK27"/>
      <c r="AL27"/>
    </row>
    <row r="28" spans="2:41" x14ac:dyDescent="0.4">
      <c r="F28" s="1"/>
      <c r="Q28"/>
      <c r="S28" s="5"/>
      <c r="T28" s="5"/>
      <c r="U28" s="5"/>
      <c r="V28" s="5"/>
      <c r="W28" s="5"/>
      <c r="X28" s="5"/>
      <c r="Y28" s="5"/>
      <c r="Z28" s="5"/>
      <c r="AA28" s="5"/>
      <c r="AD28"/>
      <c r="AE28"/>
      <c r="AF28"/>
      <c r="AG28"/>
      <c r="AH28"/>
      <c r="AI28"/>
      <c r="AJ28"/>
      <c r="AK28"/>
      <c r="AL28"/>
    </row>
    <row r="29" spans="2:41" x14ac:dyDescent="0.4">
      <c r="F29" s="1"/>
      <c r="Q29"/>
      <c r="S29" s="5"/>
      <c r="T29" s="5"/>
      <c r="U29" s="5"/>
      <c r="V29" s="5"/>
      <c r="W29" s="5"/>
      <c r="X29" s="5"/>
      <c r="Y29" s="5"/>
      <c r="Z29" s="5"/>
      <c r="AA29" s="5"/>
      <c r="AD29"/>
      <c r="AE29"/>
      <c r="AF29"/>
      <c r="AG29"/>
      <c r="AH29"/>
      <c r="AI29"/>
      <c r="AJ29"/>
      <c r="AK29"/>
      <c r="AL29"/>
    </row>
    <row r="30" spans="2:41" x14ac:dyDescent="0.4">
      <c r="F30" s="1"/>
      <c r="Q30"/>
      <c r="R30"/>
      <c r="S30" s="5"/>
      <c r="T30" s="5"/>
      <c r="U30" s="5"/>
      <c r="V30" s="5"/>
      <c r="W30" s="5"/>
      <c r="X30" s="5"/>
      <c r="Y30" s="5"/>
      <c r="Z30" s="5"/>
      <c r="AA30" s="5"/>
      <c r="AD30"/>
      <c r="AE30"/>
      <c r="AF30"/>
      <c r="AG30"/>
      <c r="AH30"/>
      <c r="AI30"/>
      <c r="AJ30"/>
      <c r="AK30"/>
      <c r="AL30"/>
    </row>
    <row r="31" spans="2:41" x14ac:dyDescent="0.4">
      <c r="F31" s="1"/>
      <c r="Q31"/>
      <c r="R31"/>
      <c r="S31" s="5"/>
      <c r="T31" s="5"/>
      <c r="U31" s="5"/>
      <c r="V31" s="5"/>
      <c r="W31" s="5"/>
      <c r="X31" s="5"/>
      <c r="Y31" s="5"/>
      <c r="Z31" s="5"/>
      <c r="AA31" s="5"/>
      <c r="AD31"/>
      <c r="AE31"/>
      <c r="AF31"/>
      <c r="AG31"/>
      <c r="AH31"/>
      <c r="AI31"/>
      <c r="AJ31"/>
      <c r="AK31"/>
      <c r="AL31"/>
    </row>
    <row r="32" spans="2:41" x14ac:dyDescent="0.4">
      <c r="F32" s="1"/>
      <c r="Q32"/>
      <c r="R32"/>
      <c r="S32" s="5"/>
      <c r="T32" s="5"/>
      <c r="U32" s="5"/>
      <c r="V32" s="5"/>
      <c r="W32" s="5"/>
      <c r="X32" s="5"/>
      <c r="Y32" s="5"/>
      <c r="Z32" s="5"/>
      <c r="AA32" s="5"/>
      <c r="AD32"/>
      <c r="AE32"/>
      <c r="AF32"/>
      <c r="AG32"/>
      <c r="AH32"/>
      <c r="AI32"/>
      <c r="AJ32"/>
      <c r="AK32"/>
      <c r="AL32"/>
    </row>
    <row r="33" spans="6:38" x14ac:dyDescent="0.4">
      <c r="F33" s="1"/>
      <c r="Q33"/>
      <c r="R33"/>
      <c r="S33" s="5"/>
      <c r="T33" s="5"/>
      <c r="U33" s="5"/>
      <c r="V33" s="5"/>
      <c r="W33" s="5"/>
      <c r="X33" s="5"/>
      <c r="Y33" s="5"/>
      <c r="Z33" s="5"/>
      <c r="AA33" s="5"/>
      <c r="AD33"/>
      <c r="AE33"/>
      <c r="AF33"/>
      <c r="AG33"/>
      <c r="AH33"/>
      <c r="AI33"/>
      <c r="AJ33"/>
      <c r="AK33"/>
      <c r="AL33"/>
    </row>
    <row r="34" spans="6:38" x14ac:dyDescent="0.4">
      <c r="F34" s="1"/>
      <c r="Q34"/>
      <c r="R34"/>
      <c r="S34" s="5"/>
      <c r="T34" s="5"/>
      <c r="U34" s="5"/>
      <c r="V34" s="5"/>
      <c r="W34" s="5"/>
      <c r="X34" s="5"/>
      <c r="Y34" s="5"/>
      <c r="Z34" s="5"/>
      <c r="AA34" s="5"/>
      <c r="AD34"/>
      <c r="AE34"/>
      <c r="AF34"/>
      <c r="AG34"/>
      <c r="AH34"/>
      <c r="AI34"/>
      <c r="AJ34"/>
      <c r="AK34"/>
      <c r="AL34"/>
    </row>
    <row r="35" spans="6:38" x14ac:dyDescent="0.4">
      <c r="F35" s="1"/>
      <c r="Q35"/>
      <c r="R35"/>
      <c r="S35" s="5"/>
      <c r="T35" s="5"/>
      <c r="U35" s="5"/>
      <c r="V35" s="5"/>
      <c r="W35" s="5"/>
      <c r="X35" s="5"/>
      <c r="Y35" s="5"/>
      <c r="Z35" s="5"/>
      <c r="AA35" s="5"/>
      <c r="AD35"/>
      <c r="AE35"/>
      <c r="AF35"/>
      <c r="AG35"/>
      <c r="AH35"/>
      <c r="AI35"/>
      <c r="AJ35"/>
      <c r="AK35"/>
      <c r="AL35"/>
    </row>
    <row r="36" spans="6:38" x14ac:dyDescent="0.4">
      <c r="F36" s="1"/>
      <c r="Q36"/>
      <c r="R36"/>
      <c r="S36" s="5"/>
      <c r="T36" s="5"/>
      <c r="U36" s="5"/>
      <c r="V36" s="5"/>
      <c r="W36" s="5"/>
      <c r="X36" s="5"/>
      <c r="Y36" s="5"/>
      <c r="Z36" s="5"/>
      <c r="AA36" s="5"/>
      <c r="AD36"/>
      <c r="AE36"/>
      <c r="AF36"/>
      <c r="AG36"/>
      <c r="AH36"/>
      <c r="AI36"/>
      <c r="AJ36"/>
      <c r="AK36"/>
      <c r="AL36"/>
    </row>
    <row r="37" spans="6:38" x14ac:dyDescent="0.4">
      <c r="F37" s="1"/>
      <c r="Q37"/>
      <c r="R37"/>
      <c r="S37" s="5"/>
      <c r="T37" s="5"/>
      <c r="U37" s="5"/>
      <c r="V37" s="5"/>
      <c r="W37" s="5"/>
      <c r="X37" s="5"/>
      <c r="Y37" s="5"/>
      <c r="Z37" s="5"/>
      <c r="AA37" s="5"/>
      <c r="AD37"/>
      <c r="AE37"/>
      <c r="AF37"/>
      <c r="AG37"/>
      <c r="AH37"/>
      <c r="AI37"/>
      <c r="AJ37"/>
      <c r="AK37"/>
      <c r="AL37"/>
    </row>
    <row r="38" spans="6:38" x14ac:dyDescent="0.4">
      <c r="F38" s="1"/>
      <c r="Q38"/>
      <c r="R38"/>
      <c r="S38" s="5"/>
      <c r="T38" s="5"/>
      <c r="U38" s="5"/>
      <c r="V38" s="5"/>
      <c r="W38" s="5"/>
      <c r="X38" s="5"/>
      <c r="Y38" s="5"/>
      <c r="Z38" s="5"/>
      <c r="AA38" s="5"/>
      <c r="AD38"/>
      <c r="AE38"/>
      <c r="AF38"/>
      <c r="AG38"/>
      <c r="AH38"/>
      <c r="AI38"/>
      <c r="AJ38"/>
      <c r="AK38"/>
      <c r="AL38"/>
    </row>
    <row r="39" spans="6:38" x14ac:dyDescent="0.4">
      <c r="F39" s="1"/>
      <c r="Q39"/>
      <c r="R39"/>
      <c r="S39" s="5"/>
      <c r="T39" s="5"/>
      <c r="U39" s="5"/>
      <c r="V39" s="5"/>
      <c r="W39" s="5"/>
      <c r="X39" s="5"/>
      <c r="Y39" s="5"/>
      <c r="Z39" s="5"/>
      <c r="AA39" s="5"/>
      <c r="AD39"/>
      <c r="AE39"/>
      <c r="AF39"/>
      <c r="AG39"/>
      <c r="AH39"/>
      <c r="AI39"/>
      <c r="AJ39"/>
      <c r="AK39"/>
      <c r="AL39"/>
    </row>
    <row r="40" spans="6:38" x14ac:dyDescent="0.4">
      <c r="F40" s="1"/>
      <c r="Q40"/>
      <c r="R40"/>
      <c r="S40" s="5"/>
      <c r="T40" s="5"/>
      <c r="U40" s="5"/>
      <c r="V40" s="5"/>
      <c r="W40" s="5"/>
      <c r="X40" s="5"/>
      <c r="Y40" s="5"/>
      <c r="Z40" s="5"/>
      <c r="AA40" s="5"/>
      <c r="AD40"/>
      <c r="AE40"/>
      <c r="AF40"/>
      <c r="AG40"/>
      <c r="AH40"/>
      <c r="AI40"/>
      <c r="AJ40"/>
      <c r="AK40"/>
      <c r="AL40"/>
    </row>
    <row r="41" spans="6:38" x14ac:dyDescent="0.4">
      <c r="F41" s="1"/>
      <c r="Q41"/>
      <c r="R41"/>
      <c r="S41" s="5"/>
      <c r="T41" s="5"/>
      <c r="U41" s="5"/>
      <c r="V41" s="5"/>
      <c r="W41" s="5"/>
      <c r="X41" s="5"/>
      <c r="Y41" s="5"/>
      <c r="Z41" s="5"/>
      <c r="AA41" s="5"/>
      <c r="AD41"/>
      <c r="AE41"/>
      <c r="AF41"/>
      <c r="AG41"/>
      <c r="AH41"/>
      <c r="AI41"/>
      <c r="AJ41"/>
      <c r="AK41"/>
      <c r="AL41"/>
    </row>
    <row r="42" spans="6:38" x14ac:dyDescent="0.4">
      <c r="F42" s="1"/>
      <c r="Q42"/>
      <c r="R42"/>
      <c r="S42" s="5"/>
      <c r="T42" s="5"/>
      <c r="U42" s="5"/>
      <c r="V42" s="5"/>
      <c r="W42" s="5"/>
      <c r="X42" s="5"/>
      <c r="Y42" s="5"/>
      <c r="Z42" s="5"/>
      <c r="AA42" s="5"/>
      <c r="AD42"/>
      <c r="AE42"/>
      <c r="AF42"/>
      <c r="AG42"/>
      <c r="AH42"/>
      <c r="AI42"/>
      <c r="AJ42"/>
      <c r="AK42"/>
      <c r="AL42"/>
    </row>
    <row r="43" spans="6:38" x14ac:dyDescent="0.4">
      <c r="F43" s="1"/>
      <c r="Q43"/>
      <c r="R43"/>
      <c r="S43" s="5"/>
      <c r="T43" s="5"/>
      <c r="U43" s="5"/>
      <c r="V43" s="5"/>
      <c r="W43" s="5"/>
      <c r="X43" s="5"/>
      <c r="Y43" s="5"/>
      <c r="Z43" s="5"/>
      <c r="AA43" s="5"/>
      <c r="AD43"/>
      <c r="AE43"/>
      <c r="AF43"/>
      <c r="AG43"/>
      <c r="AH43"/>
      <c r="AI43"/>
      <c r="AJ43"/>
      <c r="AK43"/>
      <c r="AL43"/>
    </row>
    <row r="44" spans="6:38" x14ac:dyDescent="0.4">
      <c r="F44" s="1"/>
      <c r="Q44"/>
      <c r="R44"/>
      <c r="S44" s="5"/>
      <c r="T44" s="5"/>
      <c r="U44" s="5"/>
      <c r="V44" s="5"/>
      <c r="W44" s="5"/>
      <c r="X44" s="5"/>
      <c r="Y44" s="5"/>
      <c r="Z44" s="5"/>
      <c r="AA44" s="5"/>
      <c r="AD44"/>
      <c r="AE44"/>
      <c r="AF44"/>
      <c r="AG44"/>
      <c r="AH44"/>
      <c r="AI44"/>
      <c r="AJ44"/>
      <c r="AK44"/>
      <c r="AL44"/>
    </row>
    <row r="45" spans="6:38" x14ac:dyDescent="0.4">
      <c r="F45" s="1"/>
      <c r="Q45"/>
      <c r="R45"/>
      <c r="S45" s="5"/>
      <c r="T45" s="5"/>
      <c r="U45" s="5"/>
      <c r="V45" s="5"/>
      <c r="W45" s="5"/>
      <c r="X45" s="5"/>
      <c r="Y45" s="5"/>
      <c r="Z45" s="5"/>
      <c r="AA45" s="5"/>
      <c r="AD45"/>
      <c r="AE45"/>
      <c r="AF45"/>
      <c r="AG45"/>
      <c r="AH45"/>
      <c r="AI45"/>
      <c r="AJ45"/>
      <c r="AK45"/>
      <c r="AL45"/>
    </row>
    <row r="46" spans="6:38" x14ac:dyDescent="0.4">
      <c r="F46" s="1"/>
      <c r="Q46"/>
      <c r="R46"/>
      <c r="S46" s="5"/>
      <c r="T46" s="5"/>
      <c r="U46" s="5"/>
      <c r="V46" s="5"/>
      <c r="W46" s="5"/>
      <c r="X46" s="5"/>
      <c r="Y46" s="5"/>
      <c r="Z46" s="5"/>
      <c r="AA46" s="5"/>
      <c r="AD46"/>
      <c r="AE46"/>
      <c r="AF46"/>
      <c r="AG46"/>
      <c r="AH46"/>
      <c r="AI46"/>
      <c r="AJ46"/>
      <c r="AK46"/>
      <c r="AL46"/>
    </row>
    <row r="47" spans="6:38" x14ac:dyDescent="0.4">
      <c r="F47" s="1"/>
      <c r="Q47"/>
      <c r="R47"/>
      <c r="S47" s="5"/>
      <c r="T47" s="5"/>
      <c r="U47" s="5"/>
      <c r="V47" s="5"/>
      <c r="W47" s="5"/>
      <c r="X47" s="5"/>
      <c r="Y47" s="5"/>
      <c r="Z47" s="5"/>
      <c r="AA47" s="5"/>
      <c r="AD47"/>
      <c r="AE47"/>
      <c r="AF47"/>
      <c r="AG47"/>
      <c r="AH47"/>
      <c r="AI47"/>
      <c r="AJ47"/>
      <c r="AK47"/>
      <c r="AL47"/>
    </row>
  </sheetData>
  <mergeCells count="3">
    <mergeCell ref="B2:N2"/>
    <mergeCell ref="P2:AB2"/>
    <mergeCell ref="AD2:AP2"/>
  </mergeCells>
  <conditionalFormatting sqref="C4:M4">
    <cfRule type="expression" dxfId="5" priority="1">
      <formula>ISBLANK($C$4)=FALSE</formula>
    </cfRule>
  </conditionalFormatting>
  <conditionalFormatting sqref="C5:M24">
    <cfRule type="expression" dxfId="4" priority="2">
      <formula>ISBLANK($C$5)=FALSE</formula>
    </cfRule>
  </conditionalFormatting>
  <conditionalFormatting sqref="Q4:AA4">
    <cfRule type="expression" dxfId="3" priority="3">
      <formula>ISBLANK($Q$4)=FALSE</formula>
    </cfRule>
  </conditionalFormatting>
  <conditionalFormatting sqref="Q5:AA24">
    <cfRule type="expression" dxfId="2" priority="4">
      <formula>ISBLANK($Q$5)=FALSE</formula>
    </cfRule>
  </conditionalFormatting>
  <conditionalFormatting sqref="AE4:AO4">
    <cfRule type="expression" dxfId="1" priority="5">
      <formula>ISBLANK($AE$4)=FALSE</formula>
    </cfRule>
  </conditionalFormatting>
  <conditionalFormatting sqref="AE5:AO24">
    <cfRule type="expression" dxfId="0" priority="6">
      <formula>ISBLANK($AE$5)=FALSE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BFAHgAYQBtAHAAbABlACAAQQAgABQgIABPAHYAZQByAGEAbABsACAAdABhAGIAbABlAFwAbgBcAG4ATwB2AGUAcgBhAGwAbABUAGEAYgBsAGUAIAA9AFwAbgBMAEUAVAAoAFwAbgBcAG4AIAAgACAAIAAvAC8AIABHAGUAdAAgAHMAbwByAHQAZQBkACAAbABpAHMAdAAgAG8AZgAgAHUAbgBpAHEAdQBlACAAdABlAGEAbQBzAFwAbgAgACAAIAAgAHQAZQBhAG0AcwAsACAAUwBPAFIAVAAoAFUATgBJAFEAVQBFACgAVgBTAFQAQQBDAEsAKAB0AGIAbABNAGEAdABjAGgAZQBzAFsAdABlAGEAbQBfAGgAbwBtAGUAXQAsACAAdABiAGwATQBhAHQAYwBoAGUAcwBbAHQAZQBhAG0AXwBhAHcAYQB5AF0AKQApACkALABcAG4AXABuACAAIAAgACAALwAvACAAQwByAGUAYQB0AGUAIABmAGwAYQB0ACAAbABpAHMAdABzACAAbwBmACAAYQBsAGwAIABtAGEAdABjAGgAIABkAGEAdABhAFwAbgAgACAAIAAgAHQAZQBhAG0ATABpAHMAdAAsACAAVgBTAFQAQQBDAEsAKAB0AGIAbABNAGEAdABjAGgAZQBzAFsAdABlAGEAbQBfAGgAbwBtAGUAXQAsACAAdABiAGwATQBhAHQAYwBoAGUAcwBbAHQAZQBhAG0AXwBhAHcAYQB5AF0AKQAsAFwAbgAgACAAIAAgAHAAbABhAHkAZQBkAEwAaQBzAHQALAAgAFYAUwBUAEEAQwBLACgAdABiAGwATQBhAHQAYwBoAGUAcwBbAHAAbABhAHkAZQBkAF0ALAAgAHQAYgBsAE0AYQB0AGMAaABlAHMAWwBwAGwAYQB5AGUAZABdACkALABcAG4AIAAgACAAIABnAG8AYQBsAHMARgBvAHIALAAgAFYAUwBUAEEAQwBLACgAdABiAGwATQBhAHQAYwBoAGUAcwBbAGgAbwBtAGUAXwBnAG8AYQBsAF0ALAAgAHQAYgBsAE0AYQB0AGMAaABlAHMAWwBhAHcAYQB5AF8AZwBvAGEAbABdACkALABcAG4AIAAgACAAIABnAG8AYQBsAHMAQQBnAGEAaQBuAHMAdAAsACAAVgBTAFQAQQBDAEsAKAB0AGIAbABNAGEAdABjAGgAZQBzAFsAYQB3AGEAeQBfAGcAbwBhAGwAXQAsACAAdABiAGwATQBhAHQAYwBoAGUAcwBbAGgAbwBtAGUAXwBnAG8AYQBsAF0AKQAsAFwAbgBcAG4AIAAgACAAIAAvAC8AIABDAGEAbABjAHUAbABhAHQAZQAgAG0AZQB0AHIAaQBjAHMAIABwAGUAcgAgAHQAZQBhAG0AXABuACAAIAAgACAAcABsAGQALAAgAE0AQQBQACgAdABlAGEAbQBzACwAIABMAEEATQBCAEQAQQAoAHQAZQBhAG0ALAAgAFMAVQBNACgAKAB0AGUAYQBtAEwAaQBzAHQAPQB0AGUAYQBtACkAIAAqACAAcABsAGEAeQBlAGQATABpAHMAdAApACkAKQAsAFwAbgAgACAAIAAgAHcAaQBuAHMALAAgAE0AQQBQACgAdABlAGEAbQBzACwAIABMAEEATQBCAEQAQQAoAHQAZQBhAG0ALAAgAFMAVQBNACgAKAB0AGUAYQBtAEwAaQBzAHQAPQB0AGUAYQBtACkAIAAqACAAcABsAGEAeQBlAGQATABpAHMAdAAgACoAIAAoAGcAbwBhAGwAcwBGAG8AcgA+AGcAbwBhAGwAcwBBAGcAYQBpAG4AcwB0ACkAKQApACkALABcAG4AIAAgACAAIABkAHIAYQB3AHMALAAgAE0AQQBQACgAdABlAGEAbQBzACwAIABMAEEATQBCAEQAQQAoAHQAZQBhAG0ALAAgAFMAVQBNACgAKAB0AGUAYQBtAEwAaQBzAHQAPQB0AGUAYQBtACkAIAAqACAAcABsAGEAeQBlAGQATABpAHMAdAAgACoAIAAoAGcAbwBhAGwAcwBGAG8AcgA9AGcAbwBhAGwAcwBBAGcAYQBpAG4AcwB0ACkAKQApACkALABcAG4AIAAgACAAIABnAGYALAAgAE0AQQBQACgAdABlAGEAbQBzACwAIABMAEEATQBCAEQAQQAoAHQAZQBhAG0ALAAgAFMAVQBNACgAKAB0AGUAYQBtAEwAaQBzAHQAPQB0AGUAYQBtACkAIAAqACAAcABsAGEAeQBlAGQATABpAHMAdAAgACoAIABnAG8AYQBsAHMARgBvAHIAKQApACkALABcAG4AIAAgACAAIABnAGEALAAgAE0AQQBQACgAdABlAGEAbQBzACwAIABMAEEATQBCAEQAQQAoAHQAZQBhAG0ALAAgAFMAVQBNACgAKAB0AGUAYQBtAEwAaQBzAHQAPQB0AGUAYQBtACkAIAAqACAAcABsAGEAeQBlAGQATABpAHMAdAAgACoAIABnAG8AYQBsAHMAQQBnAGEAaQBuAHMAdAApACkAKQAsAFwAbgAgACAAIAAgAGcAZAAsACAAZwBmACAALQAgAGcAYQAsAFwAbgAgACAAIAAgAGwAbwBzAHMAZQBzACwAIABwAGwAZAAgAC0AIAB3AGkAbgBzACAALQAgAGQAcgBhAHcAcwAsAFwAbgAgACAAIAAgAHAAdABzACwAIAB3AGkAbgBzACAAKgAgADMAIAArACAAZAByAGEAdwBzACwAXABuAFwAbgAgACAAIAAgAC8ALwAgAEwAbwBvAGsAIAB1AHAAIABjAHIAZQBzAHQAIABVAFIATABzADsAIABlAG0AcAB0AHkAIABzAHQAcgBpAG4AZwAgAHIAZQBtAGEAaQBuAHMAIABlAG0AcAB0AHkAXABuACAAIAAgACAAYwByAGUAcwB0AFUAUgBMAHMALAAgAE0AQQBQACgAdABlAGEAbQBzACwAIABMAEEATQBCAEQAQQAoAHQAZQBhAG0ALABcAG4AIAAgACAAIAAgACAAIAAgAEkARgAoAHQAZQBhAG0APQBcACIAXAAiACwAXAAiAFwAIgAsAFwAbgAgACAAIAAgACAAIAAgACAAIAAgACAAIABYAEwATwBPAEsAVQBQACgAdABlAGEAbQAsACAAdABiAGwAVABlAGEAbQBzAFsAVABlAGEAbQBdACwAIAB0AGIAbABUAGUAYQBtAHMAWwBDAHIAZQBzAHQAXQAsACAAXAAiAFwAIgApAFwAbgAgACAAIAAgACAAIAAgACAAKQBcAG4AIAAgACAAIAApACkALABcAG4AXABuACAAIAAgACAALwAvACAAQQBzAHMAZQBtAGIAbABlACAAcgBhAHcAIAB0AGEAYgBsAGUAOgAgAFQARQBBAE0AIAB8ACAAQwBSAEUAUwBUACAAfAAgAFAAIAB8ACAAVwAgAHwAIABEACAAfAAgAEwAIAB8ACAARwBGACAAfAAgAEcAQQAgAHwAIABHAEQAIAB8ACAAUABUAFMAXABuACAAIAAgACAAcgBhAHcAVABhAGIAbABlACwAIABIAFMAVABBAEMASwAoAHQAZQBhAG0AcwAsACAAYwByAGUAcwB0AFUAUgBMAHMALAAgAHAAbABkACwAIAB3AGkAbgBzACwAIABkAHIAYQB3AHMALAAgAGwAbwBzAHMAZQBzACwAIABnAGYALAAgAGcAYQAsACAAZwBkACwAIABwAHQAcwApACwAXABuAFwAbgAgACAAIAAgAC8ALwAgAFMAbwByAHQAIABiAHkAIABQAFQAUwAsACAARwBEACwAIABHAEYAIAAoAGkAZwBuAG8AcgBlACAAYwByAGUAcwB0ACAAZgBvAHIAIABzAG8AcgB0ACAAbwByAGQAZQByACkAXABuACAAIAAgACAAcwBvAHIAdABPAHIAZABlAHIALAAgAHsAMQAwACwAOQAsADcAfQAsAFwAbgAgACAAIAAgAHMAbwByAHQARABpAHIALAAgAHsALQAxACwALQAxACwALQAxAH0ALABcAG4AIAAgACAAIABzAG8AcgB0AGUAZABUAGEAYgBsAGUALAAgAFMATwBSAFQAKAByAGEAdwBUAGEAYgBsAGUALAAgAHMAbwByAHQATwByAGQAZQByACwAIABzAG8AcgB0AEQAaQByACkALABcAG4AXABuACAAIAAgACAALwAvACAAQQBkAGQAIABwAG8AcwBpAHQAaQBvAG4AIABjAG8AbAB1AG0AbgBcAG4AIAAgACAAIABwAG8AcwAsACAAUwBFAFEAVQBFAE4AQwBFACgAUgBPAFcAUwAoAHMAbwByAHQAZQBkAFQAYQBiAGwAZQApACkALABcAG4AXABuACAAIAAgACAALwAvACAAQgB1AGkAbABkACAAZgBpAG4AYQBsACAAdABhAGIAbABlADoAIABQAE8AUwAgAHwAIABDAFIARQBTAFQAIAB8ACAAVABlAGEAbQAgAHwAIABQACAAfAAgAFcAIAB8ACAARAAgAHwAIABMACAAfAAgAEcARgAgAHwAIABHAEEAIAB8ACAARwBEACAAfAAgAFAAVABTAFwAbgAgACAAIAAgAGIAbwBkAHkALAAgAEgAUwBUAEEAQwBLACgAXABuACAAIAAgACAAIAAgACAAIABwAG8AcwAsAFwAbgAgACAAIAAgACAAIAAgACAAQwBIAE8ATwBTAEUAQwBPAEwAUwAoAHMAbwByAHQAZQBkAFQAYQBiAGwAZQAsADIAKQAsACAAIAAvAC8AIABDAFIARQBTAFQAXABuACAAIAAgACAAIAAgACAAIABDAEgATwBPAFMARQBDAE8ATABTACgAcwBvAHIAdABlAGQAVABhAGIAbABlACwAMQApACwAIAAgAC8ALwAgAFQARQBBAE0AXABuACAAIAAgACAAIAAgACAAIABDAEgATwBPAFMARQBDAE8ATABTACgAcwBvAHIAdABlAGQAVABhAGIAbABlACwAMwAsADQALAA1ACwANgAsADcALAA4ACwAOQAsADEAMAApACAALwAvACAATQBlAHQAcgBpAGMAcwBcAG4AIAAgACAAIAApACwAXABuAFwAbgAgACAAIAAgAC8ALwAgAEQAZQBmAGkAbgBlACAAaABlAGEAZABlAHIAcwBcAG4AIAAgACAAIABoAGUAYQBkAGUAcgBzACwAIAB7AFwAIgBQAE8AUwBcACIALAAgAFwAIgBcACIALAAgAFwAIgBUAEUAQQBNAFwAIgAsACAAXAAiAFAAXAAiACwAIABcACIAVwBcACIALAAgAFwAIgBEAFwAIgAsACAAXAAiAEwAXAAiACwAIABcACIARwBGAFwAIgAsACAAXAAiAEcAQQBcACIALAAgAFwAIgBHAEQAXAAiACwAIABcACIAUABUAFMAXAAiAH0ALABcAG4AXABuACAAIAAgACAALwAvACAATwB1AHQAcAB1AHQAIABoAGUAYQBkAGUAcgBzACAAYQBuAGQAIABiAG8AZAB5AFwAbgAgACAAIAAgAFYAUwBUAEEAQwBLACgAaABlAGEAZABlAHIAcwAsACAAYgBvAGQAeQApAFwAbgApAFwAbgBcAG4AOwBcAG4AXABuAC8ALwAgAEUAeABhAG0AcABsAGUAIABBACAAFCAgAEgAbwBtAGUAIAB0AGEAYgBsAGUAXABuAFwAbgBIAG8AbQBlAFQAYQBiAGwAZQAgAD0AXABuAEwARQBUACgAXABuAFwAbgAgACAAIAAgAC8ALwAgAEcAZQB0ACAAcwBvAHIAdABlAGQAIABsAGkAcwB0ACAAbwBmACAAdQBuAGkAcQB1AGUAIAB0AGUAYQBtAHMAIAAoAGYAcgBvAG0AIABoAG8AbQBlACAAbQBhAHQAYwBoAGUAcwAgAG8AbgBsAHkAKQBcAG4AIAAgACAAIAB0AGUAYQBtAHMALAAgAFMATwBSAFQAKABVAE4ASQBRAFUARQAoAHQAYgBsAE0AYQB0AGMAaABlAHMAWwB0AGUAYQBtAF8AaABvAG0AZQBdACkAKQAsAFwAbgBcAG4AIAAgACAAIAAvAC8AIABIAG8AbQBlAC0AbwBuAGwAeQAgAGQAYQB0AGEAXABuACAAIAAgACAAdABlAGEAbQBMAGkAcwB0ACwAIAB0AGIAbABNAGEAdABjAGgAZQBzAFsAdABlAGEAbQBfAGgAbwBtAGUAXQAsAFwAbgAgACAAIAAgAHAAbABhAHkAZQBkAEwAaQBzAHQALAAgAHQAYgBsAE0AYQB0AGMAaABlAHMAWwBwAGwAYQB5AGUAZABdACwAXABuACAAIAAgACAAZwBvAGEAbABzAEYAbwByACwAIAB0AGIAbABNAGEAdABjAGgAZQBzAFsAaABvAG0AZQBfAGcAbwBhAGwAXQAsAFwAbgAgACAAIAAgAGcAbwBhAGwAcwBBAGcAYQBpAG4AcwB0ACwAIAB0AGIAbABNAGEAdABjAGgAZQBzAFsAYQB3AGEAeQBfAGcAbwBhAGwAXQAsAFwAbgBcAG4AIAAgACAAIAAvAC8AIABNAGUAdAByAGkAYwBzAFwAbgAgACAAIAAgAHAAbABkACwAIABNAEEAUAAoAHQAZQBhAG0AcwAsACAATABBAE0AQgBEAEEAKAB0AGUAYQBtACwAIABTAFUATQAoACgAdABlAGEAbQBMAGkAcwB0AD0AdABlAGEAbQApACAAKgAgAHAAbABhAHkAZQBkAEwAaQBzAHQAKQApACkALABcAG4AIAAgACAAIAB3AGkAbgBzACwAIABNAEEAUAAoAHQAZQBhAG0AcwAsACAATABBAE0AQgBEAEEAKAB0AGUAYQBtACwAIABTAFUATQAoACgAdABlAGEAbQBMAGkAcwB0AD0AdABlAGEAbQApACAAKgAgAHAAbABhAHkAZQBkAEwAaQBzAHQAIAAqACAAKABnAG8AYQBsAHMARgBvAHIAPgBnAG8AYQBsAHMAQQBnAGEAaQBuAHMAdAApACkAKQApACwAXABuACAAIAAgACAAZAByAGEAdwBzACwAIABNAEEAUAAoAHQAZQBhAG0AcwAsACAATABBAE0AQgBEAEEAKAB0AGUAYQBtACwAIABTAFUATQAoACgAdABlAGEAbQBMAGkAcwB0AD0AdABlAGEAbQApACAAKgAgAHAAbABhAHkAZQBkAEwAaQBzAHQAIAAqACAAKABnAG8AYQBsAHMARgBvAHIAPQBnAG8AYQBsAHMAQQBnAGEAaQBuAHMAdAApACkAKQApACwAXABuACAAIAAgACAAZwBmACwAIABNAEEAUAAoAHQAZQBhAG0AcwAsACAATABBAE0AQgBEAEEAKAB0AGUAYQBtACwAIABTAFUATQAoACgAdABlAGEAbQBMAGkAcwB0AD0AdABlAGEAbQApACAAKgAgAHAAbABhAHkAZQBkAEwAaQBzAHQAIAAqACAAZwBvAGEAbABzAEYAbwByACkAKQApACwAXABuACAAIAAgACAAZwBhACwAIABNAEEAUAAoAHQAZQBhAG0AcwAsACAATABBAE0AQgBEAEEAKAB0AGUAYQBtACwAIABTAFUATQAoACgAdABlAGEAbQBMAGkAcwB0AD0AdABlAGEAbQApACAAKgAgAHAAbABhAHkAZQBkAEwAaQBzAHQAIAAqACAAZwBvAGEAbABzAEEAZwBhAGkAbgBzAHQAKQApACkALABcAG4AIAAgACAAIABnAGQALAAgAGcAZgAgAC0AIABnAGEALABcAG4AIAAgACAAIABsAG8AcwBzAGUAcwAsACAAcABsAGQAIAAtACAAdwBpAG4AcwAgAC0AIABkAHIAYQB3AHMALABcAG4AIAAgACAAIABwAHQAcwAsACAAdwBpAG4AcwAgACoAIAAzACAAKwAgAGQAcgBhAHcAcwAsAFwAbgBcAG4AIAAgACAAIAAvAC8AIABMAG8AbwBrACAAdQBwACAAYwByAGUAcwB0ACAAVQBSAEwAcwBcAG4AIAAgACAAIABjAHIAZQBzAHQAVQBSAEwAcwAsACAATQBBAFAAKAB0AGUAYQBtAHMALAAgAEwAQQBNAEIARABBACgAdABlAGEAbQAsAFwAbgAgACAAIAAgACAAIAAgACAASQBGACgAdABlAGEAbQA9AFwAIgBcACIALAAgAFwAIgBcACIALABcAG4AIAAgACAAIAAgACAAIAAgACAAIAAgACAAWABMAE8ATwBLAFUAUAAoAHQAZQBhAG0ALAAgAHQAYgBsAFQAZQBhAG0AcwBbAFQAZQBhAG0AXQAsACAAdABiAGwAVABlAGEAbQBzAFsAQwByAGUAcwB0AF0ALAAgAFwAIgBcACIAKQBcAG4AIAAgACAAIAAgACAAIAAgACkAXABuACAAIAAgACAAKQApACwAXABuAFwAbgAgACAAIAAgAC8ALwAgAEEAcwBzAGUAbQBiAGwAZQAgAHIAYQB3ACAAdABhAGIAbABlADoAIABUAEUAQQBNACAAfAAgAEMAUgBFAFMAVAAgAHwAIABQACAAfAAgAFcAIAB8ACAARAAgAHwAIABMACAAfAAgAEcARgAgAHwAIABHAEEAIAB8ACAARwBEACAAfAAgAFAAdABzAFwAbgAgACAAIAAgAHIAYQB3AFQAYQBiAGwAZQAsACAASABTAFQAQQBDAEsAKAB0AGUAYQBtAHMALAAgAGMAcgBlAHMAdABVAFIATABzACwAIABwAGwAZAAsACAAdwBpAG4AcwAsACAAZAByAGEAdwBzACwAIABsAG8AcwBzAGUAcwAsACAAZwBmACwAIABnAGEALAAgAGcAZAAsACAAcAB0AHMAKQAsAFwAbgBcAG4AIAAgACAAIAAvAC8AIABTAG8AcgB0ACAAYgB5ACAAUABUAFMALAAgAEcARAAsACAARwBGAFwAbgAgACAAIAAgAHMAbwByAHQAZQBkAFQAYQBiAGwAZQAsACAAUwBPAFIAVAAoAHIAYQB3AFQAYQBiAGwAZQAsACAAewAxADAALAA5ACwANwB9ACwAIAB7AC0AMQAsAC0AMQAsAC0AMQB9ACkALABcAG4AIAAgACAAIABwAG8AcwAsACAAUwBFAFEAVQBFAE4AQwBFACgAUgBPAFcAUwAoAHMAbwByAHQAZQBkAFQAYQBiAGwAZQApACkALABcAG4AXABuACAAIAAgACAALwAvACAARgBpAG4AYQBsACAAdABhAGIAbABlADoAIABQAE8AUwAgAHwAIABDAFIARQBTAFQAIAB8ACAAVABFAEEATQAgAHwAIABQACAAfAAgAFcAIAB8ACAARAAgAHwAIABMACAAfAAgAEcARgAgAHwAIABHAEEAIAB8ACAARwBEACAAfAAgAFAAVABTAFwAbgAgACAAIAAgAGIAbwBkAHkALAAgAEgAUwBUAEEAQwBLACgAXABuACAAIAAgACAAIAAgACAAIABwAG8AcwAsAFwAbgAgACAAIAAgACAAIAAgACAAQwBIAE8ATwBTAEUAQwBPAEwAUwAoAHMAbwByAHQAZQBkAFQAYQBiAGwAZQAsADIAKQAsACAAIAAvAC8AIABDAFIARQBTAFQAXABuACAAIAAgACAAIAAgACAAIABDAEgATwBPAFMARQBDAE8ATABTACgAcwBvAHIAdABlAGQAVABhAGIAbABlACwAMQApACwAIAAgAC8ALwAgAFQARQBBAE0AXABuACAAIAAgACAAIAAgACAAIABDAEgATwBPAFMARQBDAE8ATABTACgAcwBvAHIAdABlAGQAVABhAGIAbABlACwAMwAsADQALAA1ACwANgAsADcALAA4ACwAOQAsADEAMAApACAALwAvACAATQBlAHQAcgBpAGMAcwBcAG4AIAAgACAAIAApACwAXABuAFwAbgAgACAAIAAgAC8ALwAgAEgAZQBhAGQAZQByAHMAXABuACAAIAAgACAAaABlAGEAZABlAHIAcwAsACAAewBcACIAUABPAFMAXAAiACwAIABcACIAXAAiACwAIABcACIAVABFAEEATQBcACIALAAgAFwAIgBQAFwAIgAsACAAXAAiAFcAXAAiACwAIABcACIARABcACIALAAgAFwAIgBMAFwAIgAsACAAXAAiAEcARgBcACIALAAgAFwAIgBHAEEAXAAiACwAIABcACIARwBEAFwAIgAsACAAXAAiAFAAVABTAFwAIgB9ACwAXABuAFwAbgAgACAAIAAgAC8ALwAgAE8AdQB0AHAAdQB0AFwAbgAgACAAIAAgAFYAUwBUAEEAQwBLACgAaABlAGEAZABlAHIAcwAsACAAYgBvAGQAeQApAFwAbgApAFwAbgBcAG4AOwBcAG4AXABuAC8ALwAgAEUAeABhAG0AcABsAGUAIABBACAAFCAgAEEAdwBhAHkAIAB0AGEAYgBsAGUAXABuAFwAbgBBAHcAYQB5AFQAYQBiAGwAZQAgAD0AXABuAEwARQBUACgAXABuAFwAbgAgACAAIAAgAC8ALwAgAEcAZQB0ACAAcwBvAHIAdABlAGQAIABsAGkAcwB0ACAAbwBmACAAdQBuAGkAcQB1AGUAIAB0AGUAYQBtAHMAIAAoAGYAcgBvAG0AIABhAHcAYQB5ACAAbQBhAHQAYwBoAGUAcwAgAG8AbgBsAHkAKQBcAG4AIAAgACAAIAB0AGUAYQBtAHMALAAgAFMATwBSAFQAKABVAE4ASQBRAFUARQAoAHQAYgBsAE0AYQB0AGMAaABlAHMAWwB0AGUAYQBtAF8AYQB3AGEAeQBdACkAKQAsAFwAbgBcAG4AIAAgACAAIAAvAC8AIABBAHcAYQB5AC0AbwBuAGwAeQAgAGQAYQB0AGEAXABuACAAIAAgACAAdABlAGEAbQBMAGkAcwB0ACwAIAB0AGIAbABNAGEAdABjAGgAZQBzAFsAdABlAGEAbQBfAGEAdwBhAHkAXQAsAFwAbgAgACAAIAAgAHAAbABhAHkAZQBkAEwAaQBzAHQALAAgAHQAYgBsAE0AYQB0AGMAaABlAHMAWwBwAGwAYQB5AGUAZABdACwAXABuACAAIAAgACAAZwBvAGEAbABzAEYAbwByACwAIAB0AGIAbABNAGEAdABjAGgAZQBzAFsAYQB3AGEAeQBfAGcAbwBhAGwAXQAsAFwAbgAgACAAIAAgAGcAbwBhAGwAcwBBAGcAYQBpAG4AcwB0ACwAIAB0AGIAbABNAGEAdABjAGgAZQBzAFsAaABvAG0AZQBfAGcAbwBhAGwAXQAsAFwAbgBcAG4AIAAgACAAIAAvAC8AIABNAGUAdAByAGkAYwBzAFwAbgAgACAAIAAgAHAAbABkACwAIABNAEEAUAAoAHQAZQBhAG0AcwAsACAATABBAE0AQgBEAEEAKAB0AGUAYQBtACwAIABTAFUATQAoACgAdABlAGEAbQBMAGkAcwB0AD0AdABlAGEAbQApACAAKgAgAHAAbABhAHkAZQBkAEwAaQBzAHQAKQApACkALABcAG4AIAAgACAAIAB3AGkAbgBzACwAIABNAEEAUAAoAHQAZQBhAG0AcwAsACAATABBAE0AQgBEAEEAKAB0AGUAYQBtACwAIABTAFUATQAoACgAdABlAGEAbQBMAGkAcwB0AD0AdABlAGEAbQApACAAKgAgAHAAbABhAHkAZQBkAEwAaQBzAHQAIAAqACAAKABnAG8AYQBsAHMARgBvAHIAPgBnAG8AYQBsAHMAQQBnAGEAaQBuAHMAdAApACkAKQApACwAXABuACAAIAAgACAAZAByAGEAdwBzACwAIABNAEEAUAAoAHQAZQBhAG0AcwAsACAATABBAE0AQgBEAEEAKAB0AGUAYQBtACwAIABTAFUATQAoACgAdABlAGEAbQBMAGkAcwB0AD0AdABlAGEAbQApACAAKgAgAHAAbABhAHkAZQBkAEwAaQBzAHQAIAAqACAAKABnAG8AYQBsAHMARgBvAHIAPQBnAG8AYQBsAHMAQQBnAGEAaQBuAHMAdAApACkAKQApACwAXABuACAAIAAgACAAZwBmACwAIABNAEEAUAAoAHQAZQBhAG0AcwAsACAATABBAE0AQgBEAEEAKAB0AGUAYQBtACwAIABTAFUATQAoACgAdABlAGEAbQBMAGkAcwB0AD0AdABlAGEAbQApACAAKgAgAHAAbABhAHkAZQBkAEwAaQBzAHQAIAAqACAAZwBvAGEAbABzAEYAbwByACkAKQApACwAXABuACAAIAAgACAAZwBhACwAIABNAEEAUAAoAHQAZQBhAG0AcwAsACAATABBAE0AQgBEAEEAKAB0AGUAYQBtACwAIABTAFUATQAoACgAdABlAGEAbQBMAGkAcwB0AD0AdABlAGEAbQApACAAKgAgAHAAbABhAHkAZQBkAEwAaQBzAHQAIAAqACAAZwBvAGEAbABzAEEAZwBhAGkAbgBzAHQAKQApACkALABcAG4AIAAgACAAIABnAGQALAAgAGcAZgAgAC0AIABnAGEALABcAG4AIAAgACAAIABsAG8AcwBzAGUAcwAsACAAcABsAGQAIAAtACAAdwBpAG4AcwAgAC0AIABkAHIAYQB3AHMALABcAG4AIAAgACAAIABwAHQAcwAsACAAdwBpAG4AcwAgACoAIAAzACAAKwAgAGQAcgBhAHcAcwAsAFwAbgBcAG4AIAAgACAAIAAvAC8AIABMAG8AbwBrACAAdQBwACAAYwByAGUAcwB0ACAAVQBSAEwAcwBcAG4AIAAgACAAIABjAHIAZQBzAHQAVQBSAEwAcwAsACAATQBBAFAAKAB0AGUAYQBtAHMALAAgAEwAQQBNAEIARABBACgAdABlAGEAbQAsAFwAbgAgACAAIAAgACAAIAAgACAASQBGACgAdABlAGEAbQA9AFwAIgBcACIALAAgAFwAIgBcACIALABcAG4AIAAgACAAIAAgACAAIAAgACAAIAAgACAAWABMAE8ATwBLAFUAUAAoAHQAZQBhAG0ALAAgAHQAYgBsAFQAZQBhAG0AcwBbAFQAZQBhAG0AXQAsACAAdABiAGwAVABlAGEAbQBzAFsAQwByAGUAcwB0AF0ALAAgAFwAIgBcACIAKQBcAG4AIAAgACAAIAAgACAAIAAgACkAXABuACAAIAAgACAAKQApACwAXABuAFwAbgAgACAAIAAgAC8ALwAgAEEAcwBzAGUAbQBiAGwAZQAgAHIAYQB3ACAAdABhAGIAbABlADoAIABUAEUAQQBNACAAfAAgAEMAUgBFAFMAVAAgAHwAIABQACAAfAAgAFcAIAB8ACAARAAgAHwAIABMACAAfAAgAEcARgAgAHwAIABHAEEAIAB8ACAARwBEACAAfAAgAFAAVABTAFwAbgAgACAAIAAgAHIAYQB3AFQAYQBiAGwAZQAsACAASABTAFQAQQBDAEsAKAB0AGUAYQBtAHMALAAgAGMAcgBlAHMAdABVAFIATABzACwAIABwAGwAZAAsACAAdwBpAG4AcwAsACAAZAByAGEAdwBzACwAIABsAG8AcwBzAGUAcwAsACAAZwBmACwAIABnAGEALAAgAGcAZAAsACAAcAB0AHMAKQAsAFwAbgBcAG4AIAAgACAAIAAvAC8AIABTAG8AcgB0ACAAYgB5ACAAUABUAFMALAAgAEcARAAsACAARwBGAFwAbgAgACAAIAAgAHMAbwByAHQAZQBkAFQAYQBiAGwAZQAsACAAUwBPAFIAVAAoAHIAYQB3AFQAYQBiAGwAZQAsACAAewAxADAALAA5ACwANwB9ACwAIAB7AC0AMQAsAC0AMQAsAC0AMQB9ACkALABcAG4AIAAgACAAIABwAG8AcwAsACAAUwBFAFEAVQBFAE4AQwBFACgAUgBPAFcAUwAoAHMAbwByAHQAZQBkAFQAYQBiAGwAZQApACkALABcAG4AXABuACAAIAAgACAALwAvACAARgBpAG4AYQBsACAAdABhAGIAbABlADoAIABQAE8AUwAgAHwAIABDAFIARQBTAFQAIAB8ACAAVABFAEEATQAgAHwAIABQACAAfAAgAFcAIAB8ACAARAAgAHwAIABMACAAfAAgAEcARgAgAHwAIABHAEEAIAB8ACAARwBEACAAfAAgAFAAVABTAFwAbgAgACAAIAAgAGIAbwBkAHkALAAgAEgAUwBUAEEAQwBLACgAXABuACAAIAAgACAAIAAgACAAIABwAG8AcwAsAFwAbgAgACAAIAAgACAAIAAgACAAQwBIAE8ATwBTAEUAQwBPAEwAUwAoAHMAbwByAHQAZQBkAFQAYQBiAGwAZQAsADIAKQAsACAAIAAvAC8AIABDAFIARQBTAFQAXABuACAAIAAgACAAIAAgACAAIABDAEgATwBPAFMARQBDAE8ATABTACgAcwBvAHIAdABlAGQAVABhAGIAbABlACwAMQApACwAIAAgAC8ALwAgAFQARQBBAE0AXABuACAAIAAgACAAIAAgACAAIABDAEgATwBPAFMARQBDAE8ATABTACgAcwBvAHIAdABlAGQAVABhAGIAbABlACwAMwAsADQALAA1ACwANgAsADcALAA4ACwAOQAsADEAMAApACAALwAvACAATQBlAHQAcgBpAGMAcwBcAG4AIAAgACAAIAApACwAXABuAFwAbgAgACAAIAAgAC8ALwAgAEgAZQBhAGQAZQByAHMAXABuACAAIAAgACAAaABlAGEAZABlAHIAcwAsACAAewBcACIAUABPAFMAXAAiACwAIABcACIAXAAiACwAIABcACIAVABFAEEATQBcACIALAAgAFwAIgBQAFwAIgAsACAAXAAiAFcAXAAiACwAIABcACIARABcACIALAAgAFwAIgBMAFwAIgAsACAAXAAiAEcARgBcACIALAAgAFwAIgBHAEEAXAAiACwAIABcACIARwBEAFwAIgAsACAAXAAiAFAAVABTAFwAIgB9ACwAXABuAFwAbgAgACAAIAAgAC8ALwAgAE8AdQB0AHAAdQB0AFwAbgAgACAAIAAgAFYAUwBUAEEAQwBLACgAaABlAGEAZABlAHIAcwAsACAAYgBvAGQAeQApAFwAbgApAFwAbgBcAG4AOwBcAG4AXABuAC8ALwAgAEUAeABhAG0AcABsAGUAIABCACAAFCAgAGEAbABsACAAdABhAGIAbABlAHMAXABuAFwAbgBBAGwAbABUAGEAYgBsAGUAcwAgAD0AXABuAEwARQBUACgAXABuACAAIAAgACAAZwBhAHAALAAgAE0AQQBLAEUAQQBSAFIAQQBZACgAUgBPAFcAUwAoAE8AdgBlAHIAYQBsAGwAVABhAGIAbABlACkALAAgADMALAAgAEwAQQBNAEIARABBACgAcgAsAGMALABcACIAXAAiACkAKQAsAFwAbgAgACAAIAAgAEgAUwBUAEEAQwBLACgAXABuACAAIAAgACAAIAAgACAAIABPAHYAZQByAGEAbABsAFQAYQBiAGwAZQAsAFwAbgAgACAAIAAgACAAIAAgACAAZwBhAHAALABcAG4AIAAgACAAIAAgACAAIAAgAEgAbwBtAGUAVABhAGIAbABlACwAXABuACAAIAAgACAAIAAgACAAIABnAGEAcAAsAFwAbgAgACAAIAAgACAAIAAgACAAQQB3AGEAeQBUAGEAYgBsAGUAXABuACAAIAAgACAAKQBcAG4AKQAiAH0AXQAsACIAcAByAG8AagBlAGMAdABOAGEAbQBlAHMAIgA6AFsAIgBPAHYAZQByAGEAbABsAFQAYQBiAGwAZQAiACwAIgBIAG8AbQBlAFQAYQBiAGwAZQAiACwAIgBBAHcAYQB5AFQAYQBiAGwAZQAiACwAIgBBAGwAbABUAGEAYgBsAGU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Cj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14988EDD-75A9-4100-B626-653E08450E7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7822FFB-5337-475D-B21D-16FEE076BC50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Example A</vt:lpstr>
      <vt:lpstr>Example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Moss</dc:creator>
  <cp:lastModifiedBy>Andrew Moss</cp:lastModifiedBy>
  <dcterms:created xsi:type="dcterms:W3CDTF">2020-07-13T22:29:50Z</dcterms:created>
  <dcterms:modified xsi:type="dcterms:W3CDTF">2025-07-21T20:35:38Z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ba6a67af-9284-47aa-8b0a-8013dd6d7c4a</vt:lpwstr>
  </property>
</Properties>
</file>