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c\Downloads\"/>
    </mc:Choice>
  </mc:AlternateContent>
  <xr:revisionPtr revIDLastSave="0" documentId="8_{7B9F7638-7542-4A22-A108-E8607CE15AFC}" xr6:coauthVersionLast="45" xr6:coauthVersionMax="45" xr10:uidLastSave="{00000000-0000-0000-0000-000000000000}"/>
  <bookViews>
    <workbookView xWindow="34170" yWindow="1980" windowWidth="19200" windowHeight="10335" xr2:uid="{7E46544C-4E9A-438F-BAE4-1DC49BC2BC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  <c r="G22" i="1"/>
  <c r="J17" i="1"/>
  <c r="I17" i="1"/>
  <c r="H17" i="1"/>
  <c r="G8" i="1"/>
  <c r="D4" i="1" s="1"/>
  <c r="D6" i="1" s="1"/>
  <c r="G6" i="1"/>
  <c r="G15" i="1"/>
  <c r="G17" i="1" s="1"/>
  <c r="D8" i="1" l="1"/>
  <c r="C8" i="1"/>
  <c r="B8" i="1"/>
  <c r="B9" i="1" s="1"/>
  <c r="C4" i="1"/>
  <c r="C6" i="1" s="1"/>
  <c r="B4" i="1"/>
  <c r="B6" i="1" s="1"/>
  <c r="B13" i="1" l="1"/>
  <c r="B15" i="1" s="1"/>
  <c r="C10" i="1"/>
  <c r="C9" i="1"/>
  <c r="C13" i="1" s="1"/>
  <c r="C15" i="1" s="1"/>
  <c r="D10" i="1"/>
  <c r="D9" i="1"/>
  <c r="D13" i="1" s="1"/>
  <c r="D15" i="1" s="1"/>
</calcChain>
</file>

<file path=xl/sharedStrings.xml><?xml version="1.0" encoding="utf-8"?>
<sst xmlns="http://schemas.openxmlformats.org/spreadsheetml/2006/main" count="24" uniqueCount="24">
  <si>
    <t>Regional Rate</t>
  </si>
  <si>
    <t>Salary</t>
  </si>
  <si>
    <t>MD</t>
  </si>
  <si>
    <t>Insurance</t>
  </si>
  <si>
    <t>Salaries and Benefits</t>
  </si>
  <si>
    <t>Facility</t>
  </si>
  <si>
    <t>Operating Expenses:</t>
  </si>
  <si>
    <t>Operating Income:</t>
  </si>
  <si>
    <t>Panel</t>
  </si>
  <si>
    <t>APRN</t>
  </si>
  <si>
    <t>Salary/Patient</t>
  </si>
  <si>
    <t>Rent/sq ft</t>
  </si>
  <si>
    <t>Supplies/EHR</t>
  </si>
  <si>
    <t>Net Income:</t>
  </si>
  <si>
    <t>Patients</t>
  </si>
  <si>
    <t>Percent to Non-Participants</t>
  </si>
  <si>
    <t>Percent to Participants</t>
  </si>
  <si>
    <t>PMPM Total</t>
  </si>
  <si>
    <t>PMPM Primary Care</t>
  </si>
  <si>
    <t>PMPM PC</t>
  </si>
  <si>
    <t>PC Cap Rate</t>
  </si>
  <si>
    <t>Support</t>
  </si>
  <si>
    <t>Sqft/panel</t>
  </si>
  <si>
    <t>Rent/patient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</si>
</sst>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257C-544C-4C47-801C-CAA53DD7D640}">
  <dimension ref="A3:J22"/>
  <sheetViews>
    <sheetView tabSelected="1" workbookViewId="0">
      <selection activeCell="F26" sqref="F26"/>
    </sheetView>
  </sheetViews>
  <sheetFormatPr defaultRowHeight="14.5" x14ac:dyDescent="0.35"/>
  <cols>
    <col min="1" max="1" width="20.7265625" customWidth="1"/>
    <col min="2" max="2" width="15.7265625" customWidth="1"/>
    <col min="3" max="3" width="13.6328125" bestFit="1" customWidth="1"/>
    <col min="4" max="4" width="14.36328125" customWidth="1"/>
    <col min="6" max="6" width="26" customWidth="1"/>
  </cols>
  <sheetData>
    <row r="3" spans="1:10" x14ac:dyDescent="0.35">
      <c r="A3" t="s">
        <v>14</v>
      </c>
      <c r="B3">
        <v>1</v>
      </c>
      <c r="C3">
        <v>1000</v>
      </c>
      <c r="D3">
        <v>5000</v>
      </c>
      <c r="F3" t="s">
        <v>0</v>
      </c>
      <c r="G3">
        <v>974.75</v>
      </c>
    </row>
    <row r="4" spans="1:10" x14ac:dyDescent="0.35">
      <c r="A4" t="s">
        <v>19</v>
      </c>
      <c r="B4" s="1">
        <f>$G$8*B3*12</f>
        <v>350.90999999999997</v>
      </c>
      <c r="C4" s="1">
        <f>$G$8*C3*12</f>
        <v>350910</v>
      </c>
      <c r="D4" s="1">
        <f>$G$8*D3*12</f>
        <v>1754550</v>
      </c>
      <c r="F4" t="s">
        <v>15</v>
      </c>
      <c r="G4">
        <v>0.29499999999999998</v>
      </c>
    </row>
    <row r="5" spans="1:10" x14ac:dyDescent="0.35">
      <c r="B5" s="1"/>
      <c r="C5" s="1"/>
      <c r="D5" s="1"/>
      <c r="F5" t="s">
        <v>16</v>
      </c>
      <c r="G5">
        <v>0.70499999999999996</v>
      </c>
    </row>
    <row r="6" spans="1:10" x14ac:dyDescent="0.35">
      <c r="A6" t="s">
        <v>7</v>
      </c>
      <c r="B6" s="1">
        <f>SUM(B4)</f>
        <v>350.90999999999997</v>
      </c>
      <c r="C6" s="1">
        <f>SUM(C4)</f>
        <v>350910</v>
      </c>
      <c r="D6" s="1">
        <f>SUM(D4)</f>
        <v>1754550</v>
      </c>
      <c r="F6" t="s">
        <v>17</v>
      </c>
      <c r="G6">
        <f>G3*G5</f>
        <v>687.1987499999999</v>
      </c>
    </row>
    <row r="7" spans="1:10" x14ac:dyDescent="0.35">
      <c r="B7" s="1"/>
      <c r="C7" s="1"/>
      <c r="D7" s="1"/>
      <c r="F7" t="s">
        <v>20</v>
      </c>
      <c r="G7">
        <v>0.03</v>
      </c>
    </row>
    <row r="8" spans="1:10" x14ac:dyDescent="0.35">
      <c r="A8" t="s">
        <v>4</v>
      </c>
      <c r="B8" s="1">
        <f>$G$17*B3</f>
        <v>300</v>
      </c>
      <c r="C8" s="1">
        <f>$G$17*C3</f>
        <v>300000</v>
      </c>
      <c r="D8" s="1">
        <f>$G$17*D3</f>
        <v>1500000</v>
      </c>
      <c r="F8" t="s">
        <v>18</v>
      </c>
      <c r="G8">
        <f>G3*G7</f>
        <v>29.2425</v>
      </c>
    </row>
    <row r="9" spans="1:10" x14ac:dyDescent="0.35">
      <c r="A9" t="s">
        <v>12</v>
      </c>
      <c r="B9" s="1">
        <f>B8*0.05</f>
        <v>15</v>
      </c>
      <c r="C9" s="1">
        <f>C8*0.05</f>
        <v>15000</v>
      </c>
      <c r="D9" s="1">
        <f>D8*0.05</f>
        <v>75000</v>
      </c>
    </row>
    <row r="10" spans="1:10" x14ac:dyDescent="0.35">
      <c r="A10" t="s">
        <v>3</v>
      </c>
      <c r="B10" s="1">
        <v>0</v>
      </c>
      <c r="C10" s="1">
        <f>C8*0.05</f>
        <v>15000</v>
      </c>
      <c r="D10" s="1">
        <f>D8*0.05</f>
        <v>75000</v>
      </c>
    </row>
    <row r="11" spans="1:10" x14ac:dyDescent="0.35">
      <c r="A11" t="s">
        <v>5</v>
      </c>
      <c r="B11" s="1">
        <f>$G$22*B3</f>
        <v>40</v>
      </c>
      <c r="C11" s="1">
        <f>$G$22*C3</f>
        <v>40000</v>
      </c>
      <c r="D11" s="1">
        <f>$G$22*D3</f>
        <v>200000</v>
      </c>
    </row>
    <row r="12" spans="1:10" x14ac:dyDescent="0.35">
      <c r="B12" s="1"/>
      <c r="C12" s="1"/>
      <c r="D12" s="1"/>
    </row>
    <row r="13" spans="1:10" x14ac:dyDescent="0.35">
      <c r="A13" t="s">
        <v>6</v>
      </c>
      <c r="B13" s="1">
        <f>SUM(B8:B11)</f>
        <v>355</v>
      </c>
      <c r="C13" s="1">
        <f>SUM(C8:C11)</f>
        <v>370000</v>
      </c>
      <c r="D13" s="1">
        <f>SUM(D8:D11)</f>
        <v>1850000</v>
      </c>
    </row>
    <row r="14" spans="1:10" x14ac:dyDescent="0.35">
      <c r="B14" s="1"/>
      <c r="C14" s="1"/>
      <c r="D14" s="1"/>
      <c r="H14" t="s">
        <v>2</v>
      </c>
      <c r="I14" t="s">
        <v>9</v>
      </c>
      <c r="J14" t="s">
        <v>21</v>
      </c>
    </row>
    <row r="15" spans="1:10" x14ac:dyDescent="0.35">
      <c r="A15" t="s">
        <v>13</v>
      </c>
      <c r="B15" s="1">
        <f>B6-B13</f>
        <v>-4.0900000000000318</v>
      </c>
      <c r="C15" s="1">
        <f>C6-C13</f>
        <v>-19090</v>
      </c>
      <c r="D15" s="1">
        <f>D6-D13</f>
        <v>-95450</v>
      </c>
      <c r="F15" t="s">
        <v>1</v>
      </c>
      <c r="G15">
        <f>SUM(H15:K15)</f>
        <v>300000</v>
      </c>
      <c r="H15">
        <v>150000</v>
      </c>
      <c r="I15">
        <v>75000</v>
      </c>
      <c r="J15">
        <v>75000</v>
      </c>
    </row>
    <row r="16" spans="1:10" x14ac:dyDescent="0.35">
      <c r="F16" t="s">
        <v>8</v>
      </c>
      <c r="G16">
        <v>1000</v>
      </c>
      <c r="H16">
        <v>1000</v>
      </c>
      <c r="I16">
        <v>1000</v>
      </c>
      <c r="J16">
        <v>1000</v>
      </c>
    </row>
    <row r="17" spans="6:10" x14ac:dyDescent="0.35">
      <c r="F17" t="s">
        <v>10</v>
      </c>
      <c r="G17">
        <f>G15/G16</f>
        <v>300</v>
      </c>
      <c r="H17">
        <f t="shared" ref="H17:J17" si="0">H15/H16</f>
        <v>150</v>
      </c>
      <c r="I17">
        <f t="shared" si="0"/>
        <v>75</v>
      </c>
      <c r="J17">
        <f t="shared" si="0"/>
        <v>75</v>
      </c>
    </row>
    <row r="20" spans="6:10" x14ac:dyDescent="0.35">
      <c r="F20" t="s">
        <v>11</v>
      </c>
      <c r="G20">
        <v>20</v>
      </c>
    </row>
    <row r="21" spans="6:10" x14ac:dyDescent="0.35">
      <c r="F21" t="s">
        <v>22</v>
      </c>
      <c r="G21">
        <v>2000</v>
      </c>
    </row>
    <row r="22" spans="6:10" x14ac:dyDescent="0.35">
      <c r="F22" t="s">
        <v>23</v>
      </c>
      <c r="G22">
        <f>G20*G21/G16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Cistola</dc:creator>
  <cp:lastModifiedBy>Drew Cistola</cp:lastModifiedBy>
  <dcterms:created xsi:type="dcterms:W3CDTF">2020-11-30T20:16:31Z</dcterms:created>
  <dcterms:modified xsi:type="dcterms:W3CDTF">2020-11-30T22:06:45Z</dcterms:modified>
</cp:coreProperties>
</file>