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cGuireRS\My Documents\"/>
    </mc:Choice>
  </mc:AlternateContent>
  <xr:revisionPtr revIDLastSave="0" documentId="13_ncr:1_{1877C554-35B7-41A7-880B-BE61C0665FA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L COVID Data 3.31" sheetId="3" r:id="rId1"/>
    <sheet name="Alachua vs Top" sheetId="9" r:id="rId2"/>
    <sheet name="Alachua Rolling Case Count" sheetId="10" r:id="rId3"/>
    <sheet name="Top Case Count" sheetId="12" r:id="rId4"/>
    <sheet name="Rolling Case Count" sheetId="1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H2" i="9"/>
  <c r="F2" i="9"/>
  <c r="K2" i="9" s="1"/>
  <c r="J11" i="9"/>
  <c r="H11" i="9"/>
  <c r="F11" i="9"/>
  <c r="K11" i="9" s="1"/>
  <c r="J10" i="9"/>
  <c r="H10" i="9"/>
  <c r="F10" i="9"/>
  <c r="G10" i="9" s="1"/>
  <c r="J9" i="9"/>
  <c r="H9" i="9"/>
  <c r="F9" i="9"/>
  <c r="I9" i="9" s="1"/>
  <c r="J8" i="9"/>
  <c r="H8" i="9"/>
  <c r="F8" i="9"/>
  <c r="G8" i="9" s="1"/>
  <c r="J7" i="9"/>
  <c r="H7" i="9"/>
  <c r="F7" i="9"/>
  <c r="K7" i="9" s="1"/>
  <c r="J6" i="9"/>
  <c r="H6" i="9"/>
  <c r="F6" i="9"/>
  <c r="K6" i="9" s="1"/>
  <c r="J5" i="9"/>
  <c r="H5" i="9"/>
  <c r="F5" i="9"/>
  <c r="K5" i="9" s="1"/>
  <c r="J4" i="9"/>
  <c r="H4" i="9"/>
  <c r="F4" i="9"/>
  <c r="K4" i="9" s="1"/>
  <c r="J3" i="9"/>
  <c r="H3" i="9"/>
  <c r="F3" i="9"/>
  <c r="K3" i="9" s="1"/>
  <c r="G2" i="9" l="1"/>
  <c r="I2" i="9"/>
  <c r="K9" i="9"/>
  <c r="G11" i="9"/>
  <c r="I10" i="9"/>
  <c r="K10" i="9"/>
  <c r="I11" i="9"/>
  <c r="G9" i="9"/>
  <c r="I8" i="9"/>
  <c r="K8" i="9"/>
  <c r="G4" i="9"/>
  <c r="G6" i="9"/>
  <c r="I4" i="9"/>
  <c r="I6" i="9"/>
  <c r="G3" i="9"/>
  <c r="G5" i="9"/>
  <c r="G7" i="9"/>
  <c r="I3" i="9"/>
  <c r="I5" i="9"/>
  <c r="I7" i="9"/>
  <c r="J18" i="3"/>
  <c r="J65" i="3"/>
  <c r="J20" i="3"/>
  <c r="J61" i="3"/>
  <c r="J3" i="3"/>
  <c r="J63" i="3"/>
  <c r="J38" i="3"/>
  <c r="J37" i="3"/>
  <c r="J30" i="3"/>
  <c r="J8" i="3"/>
  <c r="J35" i="3"/>
  <c r="J5" i="3"/>
  <c r="J12" i="3"/>
  <c r="J24" i="3"/>
  <c r="J11" i="3"/>
  <c r="J13" i="3"/>
  <c r="J36" i="3"/>
  <c r="J42" i="3"/>
  <c r="J62" i="3"/>
  <c r="J27" i="3"/>
  <c r="J67" i="3"/>
  <c r="J21" i="3"/>
  <c r="J54" i="3"/>
  <c r="J66" i="3"/>
  <c r="J55" i="3"/>
  <c r="J44" i="3"/>
  <c r="J64" i="3"/>
  <c r="J10" i="3"/>
  <c r="J53" i="3"/>
  <c r="J34" i="3"/>
  <c r="J49" i="3"/>
  <c r="J58" i="3"/>
  <c r="J59" i="3"/>
  <c r="J9" i="3"/>
  <c r="J15" i="3"/>
  <c r="J26" i="3"/>
  <c r="J22" i="3"/>
  <c r="J69" i="3"/>
  <c r="J46" i="3"/>
  <c r="J60" i="3"/>
  <c r="J40" i="3"/>
  <c r="J32" i="3"/>
  <c r="J19" i="3"/>
  <c r="J48" i="3"/>
  <c r="J57" i="3"/>
  <c r="J56" i="3"/>
  <c r="J17" i="3"/>
  <c r="J29" i="3"/>
  <c r="J28" i="3"/>
  <c r="J33" i="3"/>
  <c r="J14" i="3"/>
  <c r="J47" i="3"/>
  <c r="J6" i="3"/>
  <c r="J25" i="3"/>
  <c r="J31" i="3"/>
  <c r="J23" i="3"/>
  <c r="J7" i="3"/>
  <c r="J45" i="3"/>
  <c r="J2" i="3"/>
  <c r="J51" i="3"/>
  <c r="J43" i="3"/>
  <c r="J16" i="3"/>
  <c r="J68" i="3"/>
  <c r="J52" i="3"/>
  <c r="J50" i="3"/>
  <c r="J39" i="3"/>
  <c r="J41" i="3"/>
  <c r="J4" i="3"/>
  <c r="M3" i="9" l="1"/>
  <c r="M4" i="9"/>
  <c r="M5" i="9"/>
  <c r="M6" i="9"/>
  <c r="M7" i="9"/>
  <c r="M8" i="9"/>
  <c r="M9" i="9"/>
  <c r="M10" i="9"/>
  <c r="M11" i="9"/>
  <c r="M2" i="9"/>
  <c r="N12" i="9"/>
  <c r="L12" i="9"/>
  <c r="B12" i="9"/>
  <c r="C12" i="9"/>
  <c r="D12" i="9"/>
  <c r="E12" i="9"/>
  <c r="H12" i="9"/>
  <c r="F5" i="3"/>
  <c r="K5" i="3" s="1"/>
  <c r="M12" i="9" l="1"/>
  <c r="F12" i="9"/>
  <c r="J12" i="9"/>
  <c r="I12" i="9"/>
  <c r="K12" i="9" l="1"/>
  <c r="G12" i="9"/>
  <c r="F3" i="3"/>
  <c r="K3" i="3" s="1"/>
  <c r="F28" i="3"/>
  <c r="K28" i="3" s="1"/>
  <c r="F10" i="3"/>
  <c r="K10" i="3" s="1"/>
  <c r="F17" i="3"/>
  <c r="K17" i="3" s="1"/>
  <c r="F14" i="3"/>
  <c r="K14" i="3" s="1"/>
  <c r="F11" i="3"/>
  <c r="K11" i="3" s="1"/>
  <c r="F15" i="3"/>
  <c r="K15" i="3" s="1"/>
  <c r="F47" i="3"/>
  <c r="K47" i="3" s="1"/>
  <c r="F61" i="3"/>
  <c r="K61" i="3" s="1"/>
  <c r="F52" i="3"/>
  <c r="K52" i="3" s="1"/>
  <c r="F33" i="3"/>
  <c r="K33" i="3" s="1"/>
  <c r="F23" i="3"/>
  <c r="K23" i="3" s="1"/>
  <c r="F31" i="3"/>
  <c r="K31" i="3" s="1"/>
  <c r="F60" i="3"/>
  <c r="K60" i="3" s="1"/>
  <c r="F8" i="3"/>
  <c r="K8" i="3" s="1"/>
  <c r="F29" i="3"/>
  <c r="K29" i="3" s="1"/>
  <c r="F40" i="3"/>
  <c r="K40" i="3" s="1"/>
  <c r="F9" i="3"/>
  <c r="K9" i="3" s="1"/>
  <c r="F45" i="3"/>
  <c r="K45" i="3" s="1"/>
  <c r="F13" i="3"/>
  <c r="K13" i="3" s="1"/>
  <c r="F26" i="3"/>
  <c r="K26" i="3" s="1"/>
  <c r="F4" i="3"/>
  <c r="K4" i="3" s="1"/>
  <c r="F7" i="3"/>
  <c r="K7" i="3" s="1"/>
  <c r="F30" i="3"/>
  <c r="K30" i="3" s="1"/>
  <c r="F57" i="3"/>
  <c r="K57" i="3" s="1"/>
  <c r="F44" i="3"/>
  <c r="K44" i="3" s="1"/>
  <c r="F65" i="3"/>
  <c r="K65" i="3" s="1"/>
  <c r="F38" i="3"/>
  <c r="K38" i="3" s="1"/>
  <c r="F25" i="3"/>
  <c r="K25" i="3" s="1"/>
  <c r="F32" i="3"/>
  <c r="K32" i="3" s="1"/>
  <c r="F34" i="3"/>
  <c r="K34" i="3" s="1"/>
  <c r="F37" i="3"/>
  <c r="K37" i="3" s="1"/>
  <c r="F2" i="3"/>
  <c r="K2" i="3" s="1"/>
  <c r="F36" i="3"/>
  <c r="K36" i="3" s="1"/>
  <c r="F64" i="3"/>
  <c r="K64" i="3" s="1"/>
  <c r="F48" i="3"/>
  <c r="K48" i="3" s="1"/>
  <c r="F19" i="3"/>
  <c r="K19" i="3" s="1"/>
  <c r="F6" i="3"/>
  <c r="K6" i="3" s="1"/>
  <c r="F39" i="3"/>
  <c r="K39" i="3" s="1"/>
  <c r="F35" i="3"/>
  <c r="K35" i="3" s="1"/>
  <c r="F49" i="3"/>
  <c r="K49" i="3" s="1"/>
  <c r="F62" i="3"/>
  <c r="K62" i="3" s="1"/>
  <c r="F51" i="3"/>
  <c r="K51" i="3" s="1"/>
  <c r="F55" i="3"/>
  <c r="K55" i="3" s="1"/>
  <c r="F56" i="3"/>
  <c r="K56" i="3" s="1"/>
  <c r="F22" i="3"/>
  <c r="K22" i="3" s="1"/>
  <c r="F12" i="3"/>
  <c r="K12" i="3" s="1"/>
  <c r="F68" i="3"/>
  <c r="K68" i="3" s="1"/>
  <c r="F50" i="3"/>
  <c r="K50" i="3" s="1"/>
  <c r="F18" i="3"/>
  <c r="K18" i="3" s="1"/>
  <c r="F20" i="3"/>
  <c r="K20" i="3" s="1"/>
  <c r="F66" i="3"/>
  <c r="K66" i="3" s="1"/>
  <c r="F41" i="3"/>
  <c r="K41" i="3" s="1"/>
  <c r="F43" i="3"/>
  <c r="K43" i="3" s="1"/>
  <c r="F53" i="3"/>
  <c r="K53" i="3" s="1"/>
  <c r="F46" i="3"/>
  <c r="K46" i="3" s="1"/>
  <c r="F27" i="3"/>
  <c r="K27" i="3" s="1"/>
  <c r="F24" i="3"/>
  <c r="K24" i="3" s="1"/>
  <c r="F21" i="3"/>
  <c r="K21" i="3" s="1"/>
  <c r="F16" i="3"/>
  <c r="K16" i="3" s="1"/>
  <c r="F63" i="3"/>
  <c r="K63" i="3" s="1"/>
  <c r="F54" i="3"/>
  <c r="K54" i="3" s="1"/>
  <c r="F58" i="3"/>
  <c r="K58" i="3" s="1"/>
  <c r="F67" i="3"/>
  <c r="K67" i="3" s="1"/>
  <c r="F42" i="3"/>
  <c r="K42" i="3" s="1"/>
  <c r="F59" i="3"/>
  <c r="K59" i="3" s="1"/>
  <c r="F69" i="3"/>
  <c r="K69" i="3" s="1"/>
  <c r="H69" i="3"/>
  <c r="H59" i="3"/>
  <c r="H42" i="3"/>
  <c r="H67" i="3"/>
  <c r="H58" i="3"/>
  <c r="H54" i="3"/>
  <c r="H63" i="3"/>
  <c r="H16" i="3"/>
  <c r="H21" i="3"/>
  <c r="H24" i="3"/>
  <c r="H27" i="3"/>
  <c r="H46" i="3"/>
  <c r="H53" i="3"/>
  <c r="H43" i="3"/>
  <c r="H41" i="3"/>
  <c r="H66" i="3"/>
  <c r="H20" i="3"/>
  <c r="H18" i="3"/>
  <c r="H50" i="3"/>
  <c r="H68" i="3"/>
  <c r="H12" i="3"/>
  <c r="H22" i="3"/>
  <c r="H56" i="3"/>
  <c r="H55" i="3"/>
  <c r="H51" i="3"/>
  <c r="H62" i="3"/>
  <c r="H49" i="3"/>
  <c r="H35" i="3"/>
  <c r="H39" i="3"/>
  <c r="H6" i="3"/>
  <c r="H19" i="3"/>
  <c r="H48" i="3"/>
  <c r="H64" i="3"/>
  <c r="H36" i="3"/>
  <c r="H2" i="3"/>
  <c r="H37" i="3"/>
  <c r="H34" i="3"/>
  <c r="H32" i="3"/>
  <c r="H25" i="3"/>
  <c r="H38" i="3"/>
  <c r="H65" i="3"/>
  <c r="H44" i="3"/>
  <c r="H57" i="3"/>
  <c r="H30" i="3"/>
  <c r="H7" i="3"/>
  <c r="H4" i="3"/>
  <c r="H26" i="3"/>
  <c r="H13" i="3"/>
  <c r="H45" i="3"/>
  <c r="H9" i="3"/>
  <c r="H40" i="3"/>
  <c r="H29" i="3"/>
  <c r="H8" i="3"/>
  <c r="H60" i="3"/>
  <c r="H31" i="3"/>
  <c r="H23" i="3"/>
  <c r="H33" i="3"/>
  <c r="H52" i="3"/>
  <c r="H61" i="3"/>
  <c r="H47" i="3"/>
  <c r="H15" i="3"/>
  <c r="H11" i="3"/>
  <c r="H14" i="3"/>
  <c r="H17" i="3"/>
  <c r="H10" i="3"/>
  <c r="H28" i="3"/>
  <c r="N3" i="3"/>
  <c r="H3" i="3"/>
  <c r="N2" i="3"/>
  <c r="H5" i="3"/>
  <c r="I2" i="3" l="1"/>
  <c r="I46" i="3"/>
  <c r="I29" i="3"/>
  <c r="I58" i="3"/>
  <c r="G39" i="3"/>
  <c r="G8" i="3"/>
  <c r="G15" i="3"/>
  <c r="I42" i="3"/>
  <c r="G68" i="3"/>
  <c r="G43" i="3"/>
  <c r="G6" i="3"/>
  <c r="G4" i="3"/>
  <c r="G60" i="3"/>
  <c r="I56" i="3"/>
  <c r="I25" i="3"/>
  <c r="G31" i="3"/>
  <c r="I66" i="3"/>
  <c r="I38" i="3"/>
  <c r="G17" i="3"/>
  <c r="I3" i="3"/>
  <c r="I63" i="3"/>
  <c r="G14" i="3"/>
  <c r="G69" i="3"/>
  <c r="G51" i="3"/>
  <c r="G65" i="3"/>
  <c r="I33" i="3"/>
  <c r="G49" i="3"/>
  <c r="G40" i="3"/>
  <c r="I26" i="3"/>
  <c r="I14" i="3"/>
  <c r="I62" i="3"/>
  <c r="G44" i="3"/>
  <c r="G28" i="3"/>
  <c r="I27" i="3"/>
  <c r="G10" i="3"/>
  <c r="I65" i="3"/>
  <c r="G35" i="3"/>
  <c r="G62" i="3"/>
  <c r="I35" i="3"/>
  <c r="I59" i="3"/>
  <c r="G41" i="3"/>
  <c r="I41" i="3"/>
  <c r="I49" i="3"/>
  <c r="G32" i="3"/>
  <c r="G29" i="3"/>
  <c r="I17" i="3"/>
  <c r="G34" i="3"/>
  <c r="G9" i="3"/>
  <c r="G45" i="3"/>
  <c r="I51" i="3"/>
  <c r="G42" i="3"/>
  <c r="G67" i="3"/>
  <c r="I67" i="3"/>
  <c r="G58" i="3"/>
  <c r="G16" i="3"/>
  <c r="G24" i="3"/>
  <c r="G46" i="3"/>
  <c r="G53" i="3"/>
  <c r="I43" i="3"/>
  <c r="G66" i="3"/>
  <c r="G22" i="3"/>
  <c r="I55" i="3"/>
  <c r="G20" i="3"/>
  <c r="I20" i="3"/>
  <c r="G48" i="3"/>
  <c r="I6" i="3"/>
  <c r="G38" i="3"/>
  <c r="G18" i="3"/>
  <c r="G36" i="3"/>
  <c r="I32" i="3"/>
  <c r="G25" i="3"/>
  <c r="I40" i="3"/>
  <c r="I45" i="3"/>
  <c r="G26" i="3"/>
  <c r="G37" i="3"/>
  <c r="I37" i="3"/>
  <c r="G61" i="3"/>
  <c r="I61" i="3"/>
  <c r="I39" i="3"/>
  <c r="G57" i="3"/>
  <c r="I9" i="3"/>
  <c r="G33" i="3"/>
  <c r="G52" i="3"/>
  <c r="I52" i="3"/>
  <c r="I15" i="3"/>
  <c r="I4" i="3"/>
  <c r="I8" i="3"/>
  <c r="I18" i="3"/>
  <c r="G23" i="3"/>
  <c r="I57" i="3"/>
  <c r="I53" i="3"/>
  <c r="I69" i="3"/>
  <c r="G54" i="3"/>
  <c r="G55" i="3"/>
  <c r="I54" i="3"/>
  <c r="G13" i="3"/>
  <c r="G19" i="3"/>
  <c r="I60" i="3"/>
  <c r="G47" i="3"/>
  <c r="I19" i="3"/>
  <c r="I31" i="3"/>
  <c r="I44" i="3"/>
  <c r="I13" i="3"/>
  <c r="G50" i="3"/>
  <c r="I47" i="3"/>
  <c r="I34" i="3"/>
  <c r="I50" i="3"/>
  <c r="G63" i="3"/>
  <c r="G30" i="3"/>
  <c r="I36" i="3"/>
  <c r="G59" i="3"/>
  <c r="G11" i="3"/>
  <c r="I11" i="3"/>
  <c r="I10" i="3"/>
  <c r="I28" i="3"/>
  <c r="G3" i="3"/>
  <c r="I23" i="3"/>
  <c r="I30" i="3"/>
  <c r="I48" i="3"/>
  <c r="I68" i="3"/>
  <c r="I16" i="3"/>
  <c r="I22" i="3"/>
  <c r="I24" i="3"/>
  <c r="N4" i="3"/>
  <c r="G7" i="3"/>
  <c r="G64" i="3"/>
  <c r="G12" i="3"/>
  <c r="G21" i="3"/>
  <c r="I7" i="3"/>
  <c r="G2" i="3"/>
  <c r="I64" i="3"/>
  <c r="G56" i="3"/>
  <c r="I12" i="3"/>
  <c r="G27" i="3"/>
  <c r="I21" i="3"/>
  <c r="G5" i="3"/>
  <c r="I5" i="3"/>
</calcChain>
</file>

<file path=xl/sharedStrings.xml><?xml version="1.0" encoding="utf-8"?>
<sst xmlns="http://schemas.openxmlformats.org/spreadsheetml/2006/main" count="163" uniqueCount="139">
  <si>
    <t>County</t>
  </si>
  <si>
    <t>Population</t>
  </si>
  <si>
    <t xml:space="preserve">Negative </t>
  </si>
  <si>
    <t>Total Tested</t>
  </si>
  <si>
    <t xml:space="preserve">Percent of Tests Positive </t>
  </si>
  <si>
    <t>Percent of Total Confirmed Positive FL</t>
  </si>
  <si>
    <t>Percent of Tests Completed in FL</t>
  </si>
  <si>
    <t xml:space="preserve">Alachua </t>
  </si>
  <si>
    <t>FL Population</t>
  </si>
  <si>
    <t xml:space="preserve">Baker </t>
  </si>
  <si>
    <t>Total Positive FL</t>
  </si>
  <si>
    <t xml:space="preserve">Bay </t>
  </si>
  <si>
    <t>Total Tests FL</t>
  </si>
  <si>
    <t xml:space="preserve">Bradford </t>
  </si>
  <si>
    <t xml:space="preserve">Brevard </t>
  </si>
  <si>
    <t xml:space="preserve">Broward </t>
  </si>
  <si>
    <t xml:space="preserve">Calhoun </t>
  </si>
  <si>
    <t xml:space="preserve">Charlotte </t>
  </si>
  <si>
    <t xml:space="preserve">Citrus </t>
  </si>
  <si>
    <t xml:space="preserve">Clay </t>
  </si>
  <si>
    <t xml:space="preserve">Collier </t>
  </si>
  <si>
    <t xml:space="preserve">Columbia </t>
  </si>
  <si>
    <t>Dade</t>
  </si>
  <si>
    <t xml:space="preserve">Desoto </t>
  </si>
  <si>
    <t xml:space="preserve">Dixie </t>
  </si>
  <si>
    <t xml:space="preserve">Duval </t>
  </si>
  <si>
    <t xml:space="preserve">Escambia </t>
  </si>
  <si>
    <t xml:space="preserve">Flagler </t>
  </si>
  <si>
    <t xml:space="preserve">Franklin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</si>
  <si>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</si>
  <si>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</si>
  <si>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</si>
  <si>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</si>
  <si>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</si>
  <si>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</si>
  <si>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</si>
  <si>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</si>
  <si>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</si>
  <si>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</si>
  <si>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</si>
  <si>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</si>
  <si>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Jackson </t>
  </si>
  <si>
    <t xml:space="preserve">Jefferson </t>
  </si>
  <si>
    <t xml:space="preserve">Lafayette </t>
  </si>
  <si>
    <t xml:space="preserve">Lake </t>
  </si>
  <si>
    <t xml:space="preserve">Lee </t>
  </si>
  <si>
    <t xml:space="preserve">Leon </t>
  </si>
  <si>
    <t xml:space="preserve">Levy </t>
  </si>
  <si>
    <t xml:space="preserve">Liberty </t>
  </si>
  <si>
    <t xml:space="preserve">Madison </t>
  </si>
  <si>
    <t xml:space="preserve">Manatee </t>
  </si>
  <si>
    <t xml:space="preserve">Marion </t>
  </si>
  <si>
    <t xml:space="preserve">Martin </t>
  </si>
  <si>
    <t xml:space="preserve">Monroe </t>
  </si>
  <si>
    <t xml:space="preserve">Nassau </t>
  </si>
  <si>
    <t xml:space="preserve">Okaloosa </t>
  </si>
  <si>
    <t xml:space="preserve">Okeechobee </t>
  </si>
  <si>
    <t xml:space="preserve">Orange </t>
  </si>
  <si>
    <t xml:space="preserve">Osceola </t>
  </si>
  <si>
    <t xml:space="preserve">Palm Beach </t>
  </si>
  <si>
    <t xml:space="preserve">Pasco </t>
  </si>
  <si>
    <t xml:space="preserve">Pinellas </t>
  </si>
  <si>
    <t xml:space="preserve">Polk </t>
  </si>
  <si>
    <t xml:space="preserve">Putnam </t>
  </si>
  <si>
    <t xml:space="preserve">Santa Rosa </t>
  </si>
  <si>
    <t xml:space="preserve">Sarasota </t>
  </si>
  <si>
    <t xml:space="preserve">Seminole </t>
  </si>
  <si>
    <t xml:space="preserve">St. Johns </t>
  </si>
  <si>
    <t xml:space="preserve">St. Lucie </t>
  </si>
  <si>
    <t xml:space="preserve">Sumter </t>
  </si>
  <si>
    <t xml:space="preserve">Suwannee </t>
  </si>
  <si>
    <t xml:space="preserve">Taylor </t>
  </si>
  <si>
    <t xml:space="preserve">Union </t>
  </si>
  <si>
    <t xml:space="preserve">Unknown </t>
  </si>
  <si>
    <t xml:space="preserve">Volusia </t>
  </si>
  <si>
    <t xml:space="preserve">Wakulla </t>
  </si>
  <si>
    <t xml:space="preserve">Walton </t>
  </si>
  <si>
    <t xml:space="preserve">Washington </t>
  </si>
  <si>
    <t>Number of Confirmed Positive (per 1,000 Residents)</t>
  </si>
  <si>
    <t>Number of Residents Tested (per 1,000)</t>
  </si>
  <si>
    <t>Number of Confirmed Cases</t>
  </si>
  <si>
    <t>Number of Residents Tested</t>
  </si>
  <si>
    <t>% of Total Confirmed</t>
  </si>
  <si>
    <t>% of Tests Completed</t>
  </si>
  <si>
    <t>(Confirmed/Population)x1000</t>
  </si>
  <si>
    <t>(Tests/Population)x1000</t>
  </si>
  <si>
    <t>Number of Tests/FL Total</t>
  </si>
  <si>
    <t>Confirmed/FL Total</t>
  </si>
  <si>
    <t>Inconclusive</t>
  </si>
  <si>
    <t>50-59</t>
  </si>
  <si>
    <t>60-69</t>
  </si>
  <si>
    <t>70-79</t>
  </si>
  <si>
    <t>40-49</t>
  </si>
  <si>
    <t>30-39</t>
  </si>
  <si>
    <t>20-29</t>
  </si>
  <si>
    <t>0-9</t>
  </si>
  <si>
    <t xml:space="preserve"> 10-19</t>
  </si>
  <si>
    <t>80-89</t>
  </si>
  <si>
    <t>90+</t>
  </si>
  <si>
    <t>N/A</t>
  </si>
  <si>
    <t>Confirmed Positive</t>
  </si>
  <si>
    <t>Hospitalizations</t>
  </si>
  <si>
    <t>Deaths</t>
  </si>
  <si>
    <t>Hospitalization Rate</t>
  </si>
  <si>
    <t>Date</t>
  </si>
  <si>
    <t>Number of Tests Complete</t>
  </si>
  <si>
    <t>Number of New Positives</t>
  </si>
  <si>
    <t>Number of Total Positives</t>
  </si>
  <si>
    <t>Dade-New Positives</t>
  </si>
  <si>
    <t>Dade-Total Positives</t>
  </si>
  <si>
    <t>Broward-New Positives</t>
  </si>
  <si>
    <t>Broward-Total Positives</t>
  </si>
  <si>
    <t>Palm Beach Tests</t>
  </si>
  <si>
    <t>Palm Beach Confirmed</t>
  </si>
  <si>
    <t>Number of Total Negatives</t>
  </si>
  <si>
    <t>Orange Tests</t>
  </si>
  <si>
    <t>Orange confirmed</t>
  </si>
  <si>
    <t>Hillsborough Tests</t>
  </si>
  <si>
    <t>Hillsborough Confirmed</t>
  </si>
  <si>
    <t>Lee Confirmed</t>
  </si>
  <si>
    <t>Duval Confirmed</t>
  </si>
  <si>
    <t>Pinellas Confirmed</t>
  </si>
  <si>
    <t>Lee tests</t>
  </si>
  <si>
    <t>Duval tests</t>
  </si>
  <si>
    <t>Pinellas tests</t>
  </si>
  <si>
    <t>Collier tests</t>
  </si>
  <si>
    <t>Collier Confirmed</t>
  </si>
  <si>
    <t>Alachua Tests</t>
  </si>
  <si>
    <t>Alachua Confirmed</t>
  </si>
  <si>
    <t>Broward</t>
  </si>
  <si>
    <t>Palm Beach</t>
  </si>
  <si>
    <t>Orange</t>
  </si>
  <si>
    <t>Hillsborough</t>
  </si>
  <si>
    <t>Lee</t>
  </si>
  <si>
    <t>Duval</t>
  </si>
  <si>
    <t>Pinellas</t>
  </si>
  <si>
    <t>Collier</t>
  </si>
  <si>
    <t>Alachua</t>
  </si>
  <si>
    <t>Top 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</si>
</sst>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/>
    <xf numFmtId="10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9" fillId="0" borderId="10" xfId="0" applyFont="1" applyBorder="1"/>
    <xf numFmtId="0" fontId="20" fillId="33" borderId="0" xfId="0" applyFont="1" applyFill="1" applyBorder="1"/>
    <xf numFmtId="3" fontId="0" fillId="0" borderId="1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8" fillId="35" borderId="10" xfId="0" applyFont="1" applyFill="1" applyBorder="1" applyAlignment="1">
      <alignment horizontal="center" vertical="center" wrapText="1"/>
    </xf>
    <xf numFmtId="16" fontId="18" fillId="35" borderId="10" xfId="0" applyNumberFormat="1" applyFont="1" applyFill="1" applyBorder="1" applyAlignment="1">
      <alignment horizontal="center" vertical="center" wrapText="1"/>
    </xf>
    <xf numFmtId="0" fontId="18" fillId="35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3" xfId="0" applyFont="1" applyFill="1" applyBorder="1"/>
    <xf numFmtId="0" fontId="18" fillId="36" borderId="10" xfId="0" applyFont="1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/>
    </xf>
    <xf numFmtId="9" fontId="0" fillId="0" borderId="16" xfId="42" applyFont="1" applyBorder="1" applyAlignment="1">
      <alignment horizontal="center"/>
    </xf>
    <xf numFmtId="0" fontId="16" fillId="0" borderId="16" xfId="0" applyNumberFormat="1" applyFont="1" applyBorder="1" applyAlignment="1">
      <alignment horizontal="center"/>
    </xf>
    <xf numFmtId="9" fontId="16" fillId="0" borderId="16" xfId="42" applyFont="1" applyBorder="1" applyAlignment="1">
      <alignment horizontal="center"/>
    </xf>
    <xf numFmtId="0" fontId="16" fillId="0" borderId="10" xfId="0" applyFont="1" applyBorder="1"/>
    <xf numFmtId="0" fontId="16" fillId="0" borderId="0" xfId="0" applyFont="1"/>
    <xf numFmtId="1" fontId="16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9" fontId="16" fillId="0" borderId="0" xfId="42" applyFont="1" applyBorder="1" applyAlignment="1">
      <alignment horizontal="center" vertical="center"/>
    </xf>
    <xf numFmtId="1" fontId="16" fillId="0" borderId="0" xfId="42" applyNumberFormat="1" applyFont="1" applyBorder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/>
    </xf>
    <xf numFmtId="16" fontId="16" fillId="0" borderId="0" xfId="0" applyNumberFormat="1" applyFont="1"/>
    <xf numFmtId="0" fontId="18" fillId="34" borderId="13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16" fontId="0" fillId="0" borderId="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right"/>
    </xf>
    <xf numFmtId="0" fontId="21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Distribution-Alachua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'Alachua vs Top'!$O$1:$Y$1</c:f>
              <c:strCache>
                <c:ptCount val="11"/>
                <c:pt idx="0">
                  <c:v>0-9</c:v>
                </c:pt>
                <c:pt idx="1">
                  <c:v> 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  <c:pt idx="10">
                  <c:v>N/A</c:v>
                </c:pt>
              </c:strCache>
            </c:strRef>
          </c:cat>
          <c:val>
            <c:numRef>
              <c:f>'Alachua vs Top'!$O$2:$Y$2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31</c:v>
                </c:pt>
                <c:pt idx="3">
                  <c:v>11</c:v>
                </c:pt>
                <c:pt idx="4">
                  <c:v>5</c:v>
                </c:pt>
                <c:pt idx="5">
                  <c:v>17</c:v>
                </c:pt>
                <c:pt idx="6">
                  <c:v>14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699-B9D5-77C160FC8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4807632"/>
        <c:axId val="736310368"/>
      </c:barChart>
      <c:catAx>
        <c:axId val="8448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10368"/>
        <c:crosses val="autoZero"/>
        <c:auto val="1"/>
        <c:lblAlgn val="ctr"/>
        <c:lblOffset val="100"/>
        <c:noMultiLvlLbl val="0"/>
      </c:catAx>
      <c:valAx>
        <c:axId val="736310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48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Distribution-Top</a:t>
            </a:r>
            <a:r>
              <a:rPr lang="en-US" baseline="0"/>
              <a:t> Counties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'Alachua vs Top'!$O$1:$Y$1</c:f>
              <c:strCache>
                <c:ptCount val="11"/>
                <c:pt idx="0">
                  <c:v>0-9</c:v>
                </c:pt>
                <c:pt idx="1">
                  <c:v> 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  <c:pt idx="10">
                  <c:v>N/A</c:v>
                </c:pt>
              </c:strCache>
            </c:strRef>
          </c:cat>
          <c:val>
            <c:numRef>
              <c:f>'Alachua vs Top'!$O$12:$Y$12</c:f>
              <c:numCache>
                <c:formatCode>General</c:formatCode>
                <c:ptCount val="11"/>
                <c:pt idx="0">
                  <c:v>23</c:v>
                </c:pt>
                <c:pt idx="1">
                  <c:v>104</c:v>
                </c:pt>
                <c:pt idx="2">
                  <c:v>670</c:v>
                </c:pt>
                <c:pt idx="3">
                  <c:v>767</c:v>
                </c:pt>
                <c:pt idx="4">
                  <c:v>811</c:v>
                </c:pt>
                <c:pt idx="5">
                  <c:v>913</c:v>
                </c:pt>
                <c:pt idx="6">
                  <c:v>745</c:v>
                </c:pt>
                <c:pt idx="7">
                  <c:v>581</c:v>
                </c:pt>
                <c:pt idx="8">
                  <c:v>276</c:v>
                </c:pt>
                <c:pt idx="9">
                  <c:v>56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E-407A-BAB4-78DA02E632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4801632"/>
        <c:axId val="736327424"/>
      </c:barChart>
      <c:catAx>
        <c:axId val="8448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27424"/>
        <c:crosses val="autoZero"/>
        <c:auto val="1"/>
        <c:lblAlgn val="ctr"/>
        <c:lblOffset val="100"/>
        <c:noMultiLvlLbl val="0"/>
      </c:catAx>
      <c:valAx>
        <c:axId val="736327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48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Cases-Alachua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New Positives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'Alachua Rolling Case Count'!$A$7:$A$31</c15:sqref>
                  </c15:fullRef>
                </c:ext>
              </c:extLst>
              <c:f>'Alachua Rolling Case Count'!$A$11:$A$31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'Alachua Rolling Case Count'!$B$7:$B$31</c15:sqref>
                  </c15:fullRef>
                </c:ext>
              </c:extLst>
              <c:f>'Alachua Rolling Case Count'!$B$11:$B$31</c:f>
              <c:numCache>
                <c:formatCode>General</c:formatCode>
                <c:ptCount val="21"/>
                <c:pt idx="1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E-4AD4-B420-C3A1442B2878}"/>
            </c:ext>
          </c:extLst>
        </c:ser>
        <c:ser>
          <c:idx val="1"/>
          <c:order val="1"/>
          <c:tx>
            <c:v>Total Confirmed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'Alachua Rolling Case Count'!$A$7:$A$31</c15:sqref>
                  </c15:fullRef>
                </c:ext>
              </c:extLst>
              <c:f>'Alachua Rolling Case Count'!$A$11:$A$31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'Alachua Rolling Case Count'!$C$7:$C$31</c15:sqref>
                  </c15:fullRef>
                </c:ext>
              </c:extLst>
              <c:f>'Alachua Rolling Case Count'!$C$11:$C$31</c:f>
              <c:numCache>
                <c:formatCode>General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26</c:v>
                </c:pt>
                <c:pt idx="10">
                  <c:v>31</c:v>
                </c:pt>
                <c:pt idx="11">
                  <c:v>33</c:v>
                </c:pt>
                <c:pt idx="12">
                  <c:v>42</c:v>
                </c:pt>
                <c:pt idx="13">
                  <c:v>43</c:v>
                </c:pt>
                <c:pt idx="14">
                  <c:v>52</c:v>
                </c:pt>
                <c:pt idx="15">
                  <c:v>61</c:v>
                </c:pt>
                <c:pt idx="16">
                  <c:v>63</c:v>
                </c:pt>
                <c:pt idx="17">
                  <c:v>68</c:v>
                </c:pt>
                <c:pt idx="1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E-4AD4-B420-C3A1442B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518783"/>
        <c:axId val="407951311"/>
      </c:barChart>
      <c:dateAx>
        <c:axId val="3395187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1311"/>
        <c:crosses val="autoZero"/>
        <c:auto val="1"/>
        <c:lblOffset val="100"/>
        <c:baseTimeUnit val="days"/>
      </c:dateAx>
      <c:valAx>
        <c:axId val="4079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Cases-Alachua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'Alachua Rolling Case Count'!$C$1</c:f>
              <c:strCache>
                <c:ptCount val="1"/>
                <c:pt idx="0">
                  <c:v>Number of Total Positives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'Alachua Rolling Case Count'!$A$7:$A$31</c:f>
              <c:numCache>
                <c:formatCode>d\-mmm</c:formatCode>
                <c:ptCount val="25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</c:numCache>
            </c:numRef>
          </c:cat>
          <c:val>
            <c:numRef>
              <c:f>'Alachua Rolling Case Count'!$C$7:$C$31</c:f>
              <c:numCache>
                <c:formatCode>General</c:formatCode>
                <c:ptCount val="25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26</c:v>
                </c:pt>
                <c:pt idx="14">
                  <c:v>31</c:v>
                </c:pt>
                <c:pt idx="15">
                  <c:v>33</c:v>
                </c:pt>
                <c:pt idx="16">
                  <c:v>42</c:v>
                </c:pt>
                <c:pt idx="17">
                  <c:v>43</c:v>
                </c:pt>
                <c:pt idx="18">
                  <c:v>52</c:v>
                </c:pt>
                <c:pt idx="19">
                  <c:v>61</c:v>
                </c:pt>
                <c:pt idx="20">
                  <c:v>63</c:v>
                </c:pt>
                <c:pt idx="21">
                  <c:v>68</c:v>
                </c:pt>
                <c:pt idx="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F-4E0B-9F58-F83814F5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81407"/>
        <c:axId val="1397398495"/>
      </c:lineChart>
      <c:dateAx>
        <c:axId val="1391481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98495"/>
        <c:crosses val="autoZero"/>
        <c:auto val="1"/>
        <c:lblOffset val="100"/>
        <c:baseTimeUnit val="days"/>
      </c:dateAx>
      <c:valAx>
        <c:axId val="1397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8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Positives of</a:t>
            </a:r>
            <a:r>
              <a:rPr lang="en-US" baseline="0"/>
              <a:t> Top Florida Counties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Case Count'!$B$1</c:f>
              <c:strCache>
                <c:ptCount val="1"/>
                <c:pt idx="0">
                  <c:v>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Count'!$B$2:$B$26</c:f>
              <c:numCache>
                <c:formatCode>General</c:formatCode>
                <c:ptCount val="25"/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20</c:v>
                </c:pt>
                <c:pt idx="9">
                  <c:v>25</c:v>
                </c:pt>
                <c:pt idx="10">
                  <c:v>49</c:v>
                </c:pt>
                <c:pt idx="11">
                  <c:v>72</c:v>
                </c:pt>
                <c:pt idx="12">
                  <c:v>90</c:v>
                </c:pt>
                <c:pt idx="13">
                  <c:v>112</c:v>
                </c:pt>
                <c:pt idx="14">
                  <c:v>159</c:v>
                </c:pt>
                <c:pt idx="15">
                  <c:v>243</c:v>
                </c:pt>
                <c:pt idx="16">
                  <c:v>282</c:v>
                </c:pt>
                <c:pt idx="17">
                  <c:v>370</c:v>
                </c:pt>
                <c:pt idx="18">
                  <c:v>516</c:v>
                </c:pt>
                <c:pt idx="19">
                  <c:v>681</c:v>
                </c:pt>
                <c:pt idx="20">
                  <c:v>875</c:v>
                </c:pt>
                <c:pt idx="21">
                  <c:v>1145</c:v>
                </c:pt>
                <c:pt idx="22">
                  <c:v>1495</c:v>
                </c:pt>
                <c:pt idx="23">
                  <c:v>1676</c:v>
                </c:pt>
                <c:pt idx="24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6-4503-8A66-99281D4527CD}"/>
            </c:ext>
          </c:extLst>
        </c:ser>
        <c:ser>
          <c:idx val="1"/>
          <c:order val="1"/>
          <c:tx>
            <c:strRef>
              <c:f>'Top Case Count'!$C$1</c:f>
              <c:strCache>
                <c:ptCount val="1"/>
                <c:pt idx="0">
                  <c:v>Broward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22</c:v>
                </c:pt>
                <c:pt idx="8">
                  <c:v>37</c:v>
                </c:pt>
                <c:pt idx="9">
                  <c:v>43</c:v>
                </c:pt>
                <c:pt idx="10">
                  <c:v>51</c:v>
                </c:pt>
                <c:pt idx="11">
                  <c:v>78</c:v>
                </c:pt>
                <c:pt idx="12">
                  <c:v>92</c:v>
                </c:pt>
                <c:pt idx="13">
                  <c:v>122</c:v>
                </c:pt>
                <c:pt idx="14">
                  <c:v>161</c:v>
                </c:pt>
                <c:pt idx="15">
                  <c:v>226</c:v>
                </c:pt>
                <c:pt idx="16">
                  <c:v>266</c:v>
                </c:pt>
                <c:pt idx="17">
                  <c:v>305</c:v>
                </c:pt>
                <c:pt idx="18">
                  <c:v>431</c:v>
                </c:pt>
                <c:pt idx="19">
                  <c:v>524</c:v>
                </c:pt>
                <c:pt idx="20">
                  <c:v>625</c:v>
                </c:pt>
                <c:pt idx="21">
                  <c:v>775</c:v>
                </c:pt>
                <c:pt idx="22">
                  <c:v>966</c:v>
                </c:pt>
                <c:pt idx="23">
                  <c:v>1113</c:v>
                </c:pt>
                <c:pt idx="24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4503-8A66-99281D4527CD}"/>
            </c:ext>
          </c:extLst>
        </c:ser>
        <c:ser>
          <c:idx val="2"/>
          <c:order val="2"/>
          <c:tx>
            <c:strRef>
              <c:f>'Top Case Count'!$D$1</c:f>
              <c:strCache>
                <c:ptCount val="1"/>
                <c:pt idx="0">
                  <c:v>Palm Beach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Count'!$D$2:$D$26</c:f>
              <c:numCache>
                <c:formatCode>General</c:formatCode>
                <c:ptCount val="25"/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  <c:pt idx="11">
                  <c:v>20</c:v>
                </c:pt>
                <c:pt idx="12">
                  <c:v>24</c:v>
                </c:pt>
                <c:pt idx="13">
                  <c:v>37</c:v>
                </c:pt>
                <c:pt idx="14">
                  <c:v>51</c:v>
                </c:pt>
                <c:pt idx="15">
                  <c:v>79</c:v>
                </c:pt>
                <c:pt idx="16">
                  <c:v>86</c:v>
                </c:pt>
                <c:pt idx="17">
                  <c:v>101</c:v>
                </c:pt>
                <c:pt idx="18">
                  <c:v>139</c:v>
                </c:pt>
                <c:pt idx="19">
                  <c:v>167</c:v>
                </c:pt>
                <c:pt idx="20">
                  <c:v>239</c:v>
                </c:pt>
                <c:pt idx="21">
                  <c:v>313</c:v>
                </c:pt>
                <c:pt idx="22">
                  <c:v>382</c:v>
                </c:pt>
                <c:pt idx="23">
                  <c:v>458</c:v>
                </c:pt>
                <c:pt idx="24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6-4503-8A66-99281D4527CD}"/>
            </c:ext>
          </c:extLst>
        </c:ser>
        <c:ser>
          <c:idx val="3"/>
          <c:order val="3"/>
          <c:tx>
            <c:strRef>
              <c:f>'Top Case Count'!$E$1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Count'!$E$2:$E$26</c:f>
              <c:numCache>
                <c:formatCode>General</c:formatCode>
                <c:ptCount val="25"/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  <c:pt idx="12">
                  <c:v>15</c:v>
                </c:pt>
                <c:pt idx="13">
                  <c:v>20</c:v>
                </c:pt>
                <c:pt idx="14">
                  <c:v>24</c:v>
                </c:pt>
                <c:pt idx="15">
                  <c:v>33</c:v>
                </c:pt>
                <c:pt idx="16">
                  <c:v>44</c:v>
                </c:pt>
                <c:pt idx="17">
                  <c:v>66</c:v>
                </c:pt>
                <c:pt idx="18">
                  <c:v>91</c:v>
                </c:pt>
                <c:pt idx="19">
                  <c:v>132</c:v>
                </c:pt>
                <c:pt idx="20">
                  <c:v>182</c:v>
                </c:pt>
                <c:pt idx="21">
                  <c:v>215</c:v>
                </c:pt>
                <c:pt idx="22">
                  <c:v>263</c:v>
                </c:pt>
                <c:pt idx="23">
                  <c:v>280</c:v>
                </c:pt>
                <c:pt idx="2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6-4503-8A66-99281D4527CD}"/>
            </c:ext>
          </c:extLst>
        </c:ser>
        <c:ser>
          <c:idx val="4"/>
          <c:order val="4"/>
          <c:tx>
            <c:strRef>
              <c:f>'Top Case Count'!$F$1</c:f>
              <c:strCache>
                <c:ptCount val="1"/>
                <c:pt idx="0">
                  <c:v>Hillsborough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12</c:v>
                </c:pt>
                <c:pt idx="12">
                  <c:v>17</c:v>
                </c:pt>
                <c:pt idx="13">
                  <c:v>31</c:v>
                </c:pt>
                <c:pt idx="14">
                  <c:v>46</c:v>
                </c:pt>
                <c:pt idx="15">
                  <c:v>60</c:v>
                </c:pt>
                <c:pt idx="16">
                  <c:v>78</c:v>
                </c:pt>
                <c:pt idx="17">
                  <c:v>94</c:v>
                </c:pt>
                <c:pt idx="18">
                  <c:v>129</c:v>
                </c:pt>
                <c:pt idx="19">
                  <c:v>150</c:v>
                </c:pt>
                <c:pt idx="20">
                  <c:v>176</c:v>
                </c:pt>
                <c:pt idx="21">
                  <c:v>204</c:v>
                </c:pt>
                <c:pt idx="22">
                  <c:v>221</c:v>
                </c:pt>
                <c:pt idx="23">
                  <c:v>265</c:v>
                </c:pt>
                <c:pt idx="24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6-4503-8A66-99281D4527CD}"/>
            </c:ext>
          </c:extLst>
        </c:ser>
        <c:ser>
          <c:idx val="5"/>
          <c:order val="5"/>
          <c:tx>
            <c:strRef>
              <c:f>'Top Case Count'!$G$1</c:f>
              <c:strCache>
                <c:ptCount val="1"/>
                <c:pt idx="0">
                  <c:v>Lee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Count'!$G$2:$G$26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27</c:v>
                </c:pt>
                <c:pt idx="16">
                  <c:v>28</c:v>
                </c:pt>
                <c:pt idx="17">
                  <c:v>37</c:v>
                </c:pt>
                <c:pt idx="18">
                  <c:v>50</c:v>
                </c:pt>
                <c:pt idx="19">
                  <c:v>70</c:v>
                </c:pt>
                <c:pt idx="20">
                  <c:v>89</c:v>
                </c:pt>
                <c:pt idx="21">
                  <c:v>116</c:v>
                </c:pt>
                <c:pt idx="22">
                  <c:v>145</c:v>
                </c:pt>
                <c:pt idx="23">
                  <c:v>164</c:v>
                </c:pt>
                <c:pt idx="2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6-4503-8A66-99281D4527CD}"/>
            </c:ext>
          </c:extLst>
        </c:ser>
        <c:ser>
          <c:idx val="6"/>
          <c:order val="6"/>
          <c:tx>
            <c:strRef>
              <c:f>'Top Case Count'!$H$1</c:f>
              <c:strCache>
                <c:ptCount val="1"/>
                <c:pt idx="0">
                  <c:v>Duval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Count'!$H$2:$H$26</c:f>
              <c:numCache>
                <c:formatCode>General</c:formatCode>
                <c:ptCount val="25"/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31</c:v>
                </c:pt>
                <c:pt idx="15">
                  <c:v>38</c:v>
                </c:pt>
                <c:pt idx="16">
                  <c:v>45</c:v>
                </c:pt>
                <c:pt idx="17">
                  <c:v>46</c:v>
                </c:pt>
                <c:pt idx="18">
                  <c:v>55</c:v>
                </c:pt>
                <c:pt idx="19">
                  <c:v>76</c:v>
                </c:pt>
                <c:pt idx="20">
                  <c:v>102</c:v>
                </c:pt>
                <c:pt idx="21">
                  <c:v>118</c:v>
                </c:pt>
                <c:pt idx="22">
                  <c:v>137</c:v>
                </c:pt>
                <c:pt idx="23">
                  <c:v>163</c:v>
                </c:pt>
                <c:pt idx="2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46-4503-8A66-99281D4527CD}"/>
            </c:ext>
          </c:extLst>
        </c:ser>
        <c:ser>
          <c:idx val="7"/>
          <c:order val="7"/>
          <c:tx>
            <c:strRef>
              <c:f>'Top Case Count'!$I$1</c:f>
              <c:strCache>
                <c:ptCount val="1"/>
                <c:pt idx="0">
                  <c:v>Pinellas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Count'!$I$2:$I$26</c:f>
              <c:numCache>
                <c:formatCode>General</c:formatCode>
                <c:ptCount val="2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27</c:v>
                </c:pt>
                <c:pt idx="15">
                  <c:v>36</c:v>
                </c:pt>
                <c:pt idx="16">
                  <c:v>40</c:v>
                </c:pt>
                <c:pt idx="17">
                  <c:v>44</c:v>
                </c:pt>
                <c:pt idx="18">
                  <c:v>52</c:v>
                </c:pt>
                <c:pt idx="19">
                  <c:v>66</c:v>
                </c:pt>
                <c:pt idx="20">
                  <c:v>78</c:v>
                </c:pt>
                <c:pt idx="21">
                  <c:v>96</c:v>
                </c:pt>
                <c:pt idx="22">
                  <c:v>102</c:v>
                </c:pt>
                <c:pt idx="23">
                  <c:v>117</c:v>
                </c:pt>
                <c:pt idx="2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46-4503-8A66-99281D4527CD}"/>
            </c:ext>
          </c:extLst>
        </c:ser>
        <c:ser>
          <c:idx val="8"/>
          <c:order val="8"/>
          <c:tx>
            <c:strRef>
              <c:f>'Top Case Count'!$J$1</c:f>
              <c:strCache>
                <c:ptCount val="1"/>
                <c:pt idx="0">
                  <c:v>Collier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Count'!$J$2:$J$26</c:f>
              <c:numCache>
                <c:formatCode>General</c:formatCode>
                <c:ptCount val="2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24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38</c:v>
                </c:pt>
                <c:pt idx="18">
                  <c:v>53</c:v>
                </c:pt>
                <c:pt idx="19">
                  <c:v>67</c:v>
                </c:pt>
                <c:pt idx="20">
                  <c:v>77</c:v>
                </c:pt>
                <c:pt idx="21">
                  <c:v>79</c:v>
                </c:pt>
                <c:pt idx="22">
                  <c:v>95</c:v>
                </c:pt>
                <c:pt idx="23">
                  <c:v>114</c:v>
                </c:pt>
                <c:pt idx="2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46-4503-8A66-99281D4527CD}"/>
            </c:ext>
          </c:extLst>
        </c:ser>
        <c:ser>
          <c:idx val="9"/>
          <c:order val="9"/>
          <c:tx>
            <c:strRef>
              <c:f>'Top Case Count'!$K$1</c:f>
              <c:strCache>
                <c:ptCount val="1"/>
                <c:pt idx="0">
                  <c:v>Alachua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'Top Case Count'!$A$2:$A$26</c:f>
              <c:numCache>
                <c:formatCode>d\-mmm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'Top Case Count'!$K$2:$K$26</c:f>
              <c:numCache>
                <c:formatCode>General</c:formatCode>
                <c:ptCount val="2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13</c:v>
                </c:pt>
                <c:pt idx="17">
                  <c:v>26</c:v>
                </c:pt>
                <c:pt idx="18">
                  <c:v>31</c:v>
                </c:pt>
                <c:pt idx="19">
                  <c:v>33</c:v>
                </c:pt>
                <c:pt idx="20">
                  <c:v>42</c:v>
                </c:pt>
                <c:pt idx="21">
                  <c:v>43</c:v>
                </c:pt>
                <c:pt idx="22">
                  <c:v>52</c:v>
                </c:pt>
                <c:pt idx="23">
                  <c:v>61</c:v>
                </c:pt>
                <c:pt idx="2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46-4503-8A66-99281D45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773711"/>
        <c:axId val="409111231"/>
      </c:lineChart>
      <c:dateAx>
        <c:axId val="1384773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1231"/>
        <c:crosses val="autoZero"/>
        <c:auto val="1"/>
        <c:lblOffset val="100"/>
        <c:baseTimeUnit val="days"/>
      </c:dateAx>
      <c:valAx>
        <c:axId val="4091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Cases-Dade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New Positives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'Rolling Case Count'!$A$3:$A$27</c15:sqref>
                  </c15:fullRef>
                </c:ext>
              </c:extLst>
              <c:f>'Rolling Case Count'!$A$7:$A$27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'Rolling Case Count'!$B$3:$B$27</c15:sqref>
                  </c15:fullRef>
                </c:ext>
              </c:extLst>
              <c:f>'Rolling Case Count'!$B$7:$B$27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22</c:v>
                </c:pt>
                <c:pt idx="9">
                  <c:v>47</c:v>
                </c:pt>
                <c:pt idx="10">
                  <c:v>84</c:v>
                </c:pt>
                <c:pt idx="11">
                  <c:v>39</c:v>
                </c:pt>
                <c:pt idx="12">
                  <c:v>88</c:v>
                </c:pt>
                <c:pt idx="13">
                  <c:v>146</c:v>
                </c:pt>
                <c:pt idx="14">
                  <c:v>165</c:v>
                </c:pt>
                <c:pt idx="15">
                  <c:v>194</c:v>
                </c:pt>
                <c:pt idx="16">
                  <c:v>270</c:v>
                </c:pt>
                <c:pt idx="17">
                  <c:v>350</c:v>
                </c:pt>
                <c:pt idx="1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390-BDEB-4ABBC3DFB419}"/>
            </c:ext>
          </c:extLst>
        </c:ser>
        <c:ser>
          <c:idx val="1"/>
          <c:order val="1"/>
          <c:tx>
            <c:v>Total Confirmed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'Rolling Case Count'!$A$3:$A$27</c15:sqref>
                  </c15:fullRef>
                </c:ext>
              </c:extLst>
              <c:f>'Rolling Case Count'!$A$7:$A$27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'Rolling Case Count'!$C$3:$C$27</c15:sqref>
                  </c15:fullRef>
                </c:ext>
              </c:extLst>
              <c:f>'Rolling Case Count'!$C$7:$C$27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49</c:v>
                </c:pt>
                <c:pt idx="6">
                  <c:v>72</c:v>
                </c:pt>
                <c:pt idx="7">
                  <c:v>90</c:v>
                </c:pt>
                <c:pt idx="8">
                  <c:v>112</c:v>
                </c:pt>
                <c:pt idx="9">
                  <c:v>159</c:v>
                </c:pt>
                <c:pt idx="10">
                  <c:v>243</c:v>
                </c:pt>
                <c:pt idx="11">
                  <c:v>282</c:v>
                </c:pt>
                <c:pt idx="12">
                  <c:v>370</c:v>
                </c:pt>
                <c:pt idx="13">
                  <c:v>516</c:v>
                </c:pt>
                <c:pt idx="14">
                  <c:v>681</c:v>
                </c:pt>
                <c:pt idx="15">
                  <c:v>875</c:v>
                </c:pt>
                <c:pt idx="16">
                  <c:v>1145</c:v>
                </c:pt>
                <c:pt idx="17">
                  <c:v>1495</c:v>
                </c:pt>
                <c:pt idx="18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390-BDEB-4ABBC3DF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518783"/>
        <c:axId val="407951311"/>
      </c:barChart>
      <c:dateAx>
        <c:axId val="3395187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1311"/>
        <c:crosses val="autoZero"/>
        <c:auto val="1"/>
        <c:lblOffset val="100"/>
        <c:baseTimeUnit val="days"/>
      </c:dateAx>
      <c:valAx>
        <c:axId val="4079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</xdr:colOff>
      <xdr:row>13</xdr:row>
      <xdr:rowOff>189819</xdr:rowOff>
    </xdr:from>
    <xdr:to>
      <xdr:col>5</xdr:col>
      <xdr:colOff>189932</xdr:colOff>
      <xdr:row>29</xdr:row>
      <xdr:rowOff>43769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1958C-D94F-4567-8672-43F6D5B5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16441</xdr:colOff>
      <xdr:row>14</xdr:row>
      <xdr:rowOff>8391</xdr:rowOff>
    </xdr:from>
    <xdr:to>
      <xdr:col>10</xdr:col>
      <xdr:colOff>197869</xdr:colOff>
      <xdr:row>29</xdr:row>
      <xdr:rowOff>39234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3F311-23A0-4B0A-A320-D9285F13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704850</xdr:rowOff>
    </xdr:from>
    <xdr:to>
      <xdr:col>14</xdr:col>
      <xdr:colOff>352425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0265-BE84-4BA4-AFFA-731C65C5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14287</xdr:rowOff>
    </xdr:from>
    <xdr:to>
      <xdr:col>23</xdr:col>
      <xdr:colOff>290512</xdr:colOff>
      <xdr:row>14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1C209-902A-429A-BAB3-921A5355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180975</xdr:rowOff>
    </xdr:from>
    <xdr:to>
      <xdr:col>7</xdr:col>
      <xdr:colOff>990595</xdr:colOff>
      <xdr:row>59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25D6A-D64D-411A-95DA-5C815ABC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31</xdr:row>
      <xdr:rowOff>2721</xdr:rowOff>
    </xdr:from>
    <xdr:to>
      <xdr:col>6</xdr:col>
      <xdr:colOff>4082</xdr:colOff>
      <xdr:row>47</xdr:row>
      <xdr:rowOff>159883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76893-3054-4A46-9033-EBD6C25F7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GuireRS\Desktop\Copy%20of%20COVID%20Numbers%20and%20Ne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chua County news and data"/>
    </sheetNames>
    <sheetDataSet>
      <sheetData sheetId="0">
        <row r="1">
          <cell r="B1" t="str">
            <v>Positive Cases</v>
          </cell>
        </row>
        <row r="7">
          <cell r="A7">
            <v>43896</v>
          </cell>
        </row>
        <row r="8">
          <cell r="A8">
            <v>43897</v>
          </cell>
        </row>
        <row r="9">
          <cell r="A9">
            <v>43898</v>
          </cell>
        </row>
        <row r="10">
          <cell r="A10">
            <v>43899</v>
          </cell>
          <cell r="B10">
            <v>1</v>
          </cell>
        </row>
        <row r="11">
          <cell r="A11">
            <v>43900</v>
          </cell>
        </row>
        <row r="12">
          <cell r="A12">
            <v>43901</v>
          </cell>
        </row>
        <row r="13">
          <cell r="A13">
            <v>43902</v>
          </cell>
        </row>
        <row r="14">
          <cell r="A14">
            <v>43903</v>
          </cell>
          <cell r="B14">
            <v>2</v>
          </cell>
        </row>
        <row r="15">
          <cell r="A15">
            <v>43904</v>
          </cell>
          <cell r="B15">
            <v>3</v>
          </cell>
        </row>
        <row r="16">
          <cell r="A16">
            <v>43905</v>
          </cell>
          <cell r="B16">
            <v>4</v>
          </cell>
        </row>
        <row r="17">
          <cell r="A17">
            <v>43906</v>
          </cell>
        </row>
        <row r="18">
          <cell r="A18">
            <v>43907</v>
          </cell>
          <cell r="B18">
            <v>6</v>
          </cell>
        </row>
        <row r="19">
          <cell r="A19">
            <v>43908</v>
          </cell>
          <cell r="B19">
            <v>7</v>
          </cell>
        </row>
        <row r="20">
          <cell r="A20">
            <v>43909</v>
          </cell>
          <cell r="B20">
            <v>11</v>
          </cell>
        </row>
        <row r="21">
          <cell r="A21">
            <v>43910</v>
          </cell>
          <cell r="B21">
            <v>15</v>
          </cell>
        </row>
        <row r="22">
          <cell r="A22">
            <v>43911</v>
          </cell>
          <cell r="B22">
            <v>21</v>
          </cell>
        </row>
        <row r="23">
          <cell r="A23">
            <v>43912</v>
          </cell>
        </row>
        <row r="24">
          <cell r="A24">
            <v>43913</v>
          </cell>
          <cell r="B24">
            <v>37</v>
          </cell>
        </row>
        <row r="25">
          <cell r="A25">
            <v>43914</v>
          </cell>
        </row>
        <row r="26">
          <cell r="A26">
            <v>43915</v>
          </cell>
          <cell r="B26">
            <v>45</v>
          </cell>
        </row>
        <row r="27">
          <cell r="A27">
            <v>43916</v>
          </cell>
        </row>
        <row r="28">
          <cell r="A28">
            <v>43917</v>
          </cell>
          <cell r="B28">
            <v>54</v>
          </cell>
        </row>
        <row r="29">
          <cell r="A29">
            <v>43918</v>
          </cell>
          <cell r="B29">
            <v>67</v>
          </cell>
        </row>
        <row r="30">
          <cell r="A30">
            <v>43919</v>
          </cell>
          <cell r="B30">
            <v>72</v>
          </cell>
        </row>
        <row r="31">
          <cell r="A31">
            <v>43920</v>
          </cell>
        </row>
        <row r="32">
          <cell r="A32">
            <v>43921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1BE0-9353-4867-A5A8-81390859DAF9}">
  <dimension ref="A1:N69"/>
  <sheetViews>
    <sheetView tabSelected="1" zoomScale="90" zoomScaleNormal="90" workbookViewId="0">
      <selection activeCell="I4" sqref="I4"/>
    </sheetView>
  </sheetViews>
  <sheetFormatPr defaultRowHeight="15" x14ac:dyDescent="0.25"/>
  <cols>
    <col min="1" max="11" width="15.7109375" customWidth="1"/>
    <col min="13" max="13" width="27.85546875" customWidth="1"/>
    <col min="14" max="14" width="20.42578125" customWidth="1"/>
    <col min="15" max="15" width="13.42578125" customWidth="1"/>
  </cols>
  <sheetData>
    <row r="1" spans="1:14" s="1" customFormat="1" ht="101.25" customHeight="1" x14ac:dyDescent="0.25">
      <c r="A1" s="2" t="s">
        <v>0</v>
      </c>
      <c r="B1" s="2" t="s">
        <v>1</v>
      </c>
      <c r="C1" s="2" t="s">
        <v>2</v>
      </c>
      <c r="D1" s="2" t="s">
        <v>88</v>
      </c>
      <c r="E1" s="2" t="s">
        <v>100</v>
      </c>
      <c r="F1" s="2" t="s">
        <v>3</v>
      </c>
      <c r="G1" s="2" t="s">
        <v>4</v>
      </c>
      <c r="H1" s="2" t="s">
        <v>78</v>
      </c>
      <c r="I1" s="2" t="s">
        <v>79</v>
      </c>
      <c r="J1" s="2" t="s">
        <v>5</v>
      </c>
      <c r="K1" s="2" t="s">
        <v>6</v>
      </c>
    </row>
    <row r="2" spans="1:14" ht="15.75" x14ac:dyDescent="0.25">
      <c r="A2" s="15" t="s">
        <v>69</v>
      </c>
      <c r="B2" s="5">
        <v>128754</v>
      </c>
      <c r="C2" s="5">
        <v>724</v>
      </c>
      <c r="D2" s="5">
        <v>1</v>
      </c>
      <c r="E2" s="5">
        <v>49</v>
      </c>
      <c r="F2" s="17">
        <f>SUM(C2+D2+E2)</f>
        <v>774</v>
      </c>
      <c r="G2" s="9">
        <f>E2/F2</f>
        <v>6.3307493540051676E-2</v>
      </c>
      <c r="H2" s="12">
        <f>(E2/B2)*1000</f>
        <v>0.38057070071609422</v>
      </c>
      <c r="I2" s="12">
        <f>(F2/B2)*1000</f>
        <v>6.0114637215154483</v>
      </c>
      <c r="J2" s="4">
        <f>E2/6338</f>
        <v>7.7311454717576521E-3</v>
      </c>
      <c r="K2" s="4">
        <f>F2/60639</f>
        <v>1.276406273190521E-2</v>
      </c>
      <c r="M2" s="3" t="s">
        <v>8</v>
      </c>
      <c r="N2" s="15">
        <f>SUM(B2:B69)</f>
        <v>21331966</v>
      </c>
    </row>
    <row r="3" spans="1:14" ht="15.75" x14ac:dyDescent="0.25">
      <c r="A3" s="15" t="s">
        <v>15</v>
      </c>
      <c r="B3" s="6">
        <v>1951260</v>
      </c>
      <c r="C3" s="8">
        <v>10411</v>
      </c>
      <c r="D3" s="8">
        <v>2</v>
      </c>
      <c r="E3" s="6">
        <v>1209</v>
      </c>
      <c r="F3" s="17">
        <f>SUM(C3+D3+E3)</f>
        <v>11622</v>
      </c>
      <c r="G3" s="10">
        <f>E3/F3</f>
        <v>0.1040268456375839</v>
      </c>
      <c r="H3" s="13">
        <f>(E3/B3)*1000</f>
        <v>0.61959964330740136</v>
      </c>
      <c r="I3" s="13">
        <f>(F3/B3)*1000</f>
        <v>5.9561514098582453</v>
      </c>
      <c r="J3" s="4">
        <f>E3/6338</f>
        <v>0.19075418112969392</v>
      </c>
      <c r="K3" s="4">
        <f>F3/60639</f>
        <v>0.19165883342403403</v>
      </c>
      <c r="M3" s="3" t="s">
        <v>10</v>
      </c>
      <c r="N3" s="15">
        <f>SUM(E2:E69)</f>
        <v>6338</v>
      </c>
    </row>
    <row r="4" spans="1:14" ht="15.75" x14ac:dyDescent="0.25">
      <c r="A4" s="15" t="s">
        <v>7</v>
      </c>
      <c r="B4" s="6">
        <v>269956</v>
      </c>
      <c r="C4" s="6">
        <v>1304</v>
      </c>
      <c r="D4" s="6">
        <v>1</v>
      </c>
      <c r="E4" s="6">
        <v>85</v>
      </c>
      <c r="F4" s="17">
        <f>SUM(C4+D4+E4)</f>
        <v>1390</v>
      </c>
      <c r="G4" s="10">
        <f>E4/F4</f>
        <v>6.1151079136690649E-2</v>
      </c>
      <c r="H4" s="13">
        <f>(E4/B4)*1000</f>
        <v>0.31486612633169847</v>
      </c>
      <c r="I4" s="13">
        <f>(F4/B4)*1000</f>
        <v>5.1489872423654228</v>
      </c>
      <c r="J4" s="4">
        <f>E4/6338</f>
        <v>1.3411170716314294E-2</v>
      </c>
      <c r="K4" s="4">
        <f>F4/60639</f>
        <v>2.2922541598641138E-2</v>
      </c>
      <c r="M4" s="3" t="s">
        <v>12</v>
      </c>
      <c r="N4" s="15">
        <f>SUM(F2:F69)</f>
        <v>60639</v>
      </c>
    </row>
    <row r="5" spans="1:14" ht="15.75" x14ac:dyDescent="0.25">
      <c r="A5" s="15" t="s">
        <v>22</v>
      </c>
      <c r="B5" s="6">
        <v>2761581</v>
      </c>
      <c r="C5" s="8">
        <v>8773</v>
      </c>
      <c r="D5" s="8">
        <v>2</v>
      </c>
      <c r="E5" s="6">
        <v>1926</v>
      </c>
      <c r="F5" s="17">
        <f>SUM(C5:E5)</f>
        <v>10701</v>
      </c>
      <c r="G5" s="10">
        <f>E5/F5</f>
        <v>0.17998317914213624</v>
      </c>
      <c r="H5" s="13">
        <f>(E5/B5)*1000</f>
        <v>0.69742658281614767</v>
      </c>
      <c r="I5" s="13">
        <f>(F5/B5)*1000</f>
        <v>3.8749542381700914</v>
      </c>
      <c r="J5" s="4">
        <f>E5/6338</f>
        <v>0.30388135058378035</v>
      </c>
      <c r="K5" s="4">
        <f>F5/60639</f>
        <v>0.17647058823529413</v>
      </c>
    </row>
    <row r="6" spans="1:14" ht="15.75" x14ac:dyDescent="0.25">
      <c r="A6" s="15" t="s">
        <v>63</v>
      </c>
      <c r="B6" s="6">
        <v>74163</v>
      </c>
      <c r="C6" s="6">
        <v>260</v>
      </c>
      <c r="D6" s="6">
        <v>0</v>
      </c>
      <c r="E6" s="6">
        <v>13</v>
      </c>
      <c r="F6" s="17">
        <f>SUM(C6+D6+E6)</f>
        <v>273</v>
      </c>
      <c r="G6" s="10">
        <f>E6/F6</f>
        <v>4.7619047619047616E-2</v>
      </c>
      <c r="H6" s="13">
        <f>(E6/B6)*1000</f>
        <v>0.17528956487736472</v>
      </c>
      <c r="I6" s="13">
        <f>(F6/B6)*1000</f>
        <v>3.6810808624246594</v>
      </c>
      <c r="J6" s="4">
        <f>E6/6338</f>
        <v>2.0511202272010098E-3</v>
      </c>
      <c r="K6" s="4">
        <f>F6/60639</f>
        <v>4.5020531341216051E-3</v>
      </c>
      <c r="M6" s="16" t="s">
        <v>80</v>
      </c>
      <c r="N6" t="s">
        <v>84</v>
      </c>
    </row>
    <row r="7" spans="1:14" ht="15.75" x14ac:dyDescent="0.25">
      <c r="A7" s="15" t="s">
        <v>67</v>
      </c>
      <c r="B7" s="6">
        <v>254261</v>
      </c>
      <c r="C7" s="6">
        <v>838</v>
      </c>
      <c r="D7" s="6">
        <v>1</v>
      </c>
      <c r="E7" s="6">
        <v>73</v>
      </c>
      <c r="F7" s="17">
        <f>SUM(C7+D7+E7)</f>
        <v>912</v>
      </c>
      <c r="G7" s="10">
        <f>E7/F7</f>
        <v>8.0043859649122806E-2</v>
      </c>
      <c r="H7" s="13">
        <f>(E7/B7)*1000</f>
        <v>0.28710655586188999</v>
      </c>
      <c r="I7" s="13">
        <f>(F7/B7)*1000</f>
        <v>3.5868654650142964</v>
      </c>
      <c r="J7" s="4">
        <f>E7/6338</f>
        <v>1.1517828968128748E-2</v>
      </c>
      <c r="K7" s="4">
        <f>F7/60639</f>
        <v>1.5039825854648E-2</v>
      </c>
      <c r="M7" s="16" t="s">
        <v>81</v>
      </c>
      <c r="N7" t="s">
        <v>85</v>
      </c>
    </row>
    <row r="8" spans="1:14" ht="15.75" x14ac:dyDescent="0.25">
      <c r="A8" s="15" t="s">
        <v>20</v>
      </c>
      <c r="B8" s="6">
        <v>378488</v>
      </c>
      <c r="C8" s="6">
        <v>1190</v>
      </c>
      <c r="D8" s="6">
        <v>0</v>
      </c>
      <c r="E8" s="6">
        <v>142</v>
      </c>
      <c r="F8" s="17">
        <f>SUM(C8+D8+E8)</f>
        <v>1332</v>
      </c>
      <c r="G8" s="10">
        <f>E8/F8</f>
        <v>0.1066066066066066</v>
      </c>
      <c r="H8" s="13">
        <f>(E8/B8)*1000</f>
        <v>0.37517702014330701</v>
      </c>
      <c r="I8" s="13">
        <f>(F8/B8)*1000</f>
        <v>3.5192661326118659</v>
      </c>
      <c r="J8" s="4">
        <f>E8/6338</f>
        <v>2.2404544020195646E-2</v>
      </c>
      <c r="K8" s="4">
        <f>F8/60639</f>
        <v>2.1966061445604312E-2</v>
      </c>
      <c r="M8" s="16" t="s">
        <v>82</v>
      </c>
      <c r="N8" t="s">
        <v>87</v>
      </c>
    </row>
    <row r="9" spans="1:14" ht="15.75" x14ac:dyDescent="0.25">
      <c r="A9" s="15" t="s">
        <v>44</v>
      </c>
      <c r="B9" s="6">
        <v>356495</v>
      </c>
      <c r="C9" s="6">
        <v>1088</v>
      </c>
      <c r="D9" s="6">
        <v>3</v>
      </c>
      <c r="E9" s="6">
        <v>59</v>
      </c>
      <c r="F9" s="17">
        <f>SUM(C9+D9+E9)</f>
        <v>1150</v>
      </c>
      <c r="G9" s="10">
        <f>E9/F9</f>
        <v>5.1304347826086956E-2</v>
      </c>
      <c r="H9" s="13">
        <f>(E9/B9)*1000</f>
        <v>0.16550021739435333</v>
      </c>
      <c r="I9" s="13">
        <f>(F9/B9)*1000</f>
        <v>3.225851694974684</v>
      </c>
      <c r="J9" s="4">
        <f>E9/6338</f>
        <v>9.3089302619122748E-3</v>
      </c>
      <c r="K9" s="4">
        <f>F9/60639</f>
        <v>1.8964692689523246E-2</v>
      </c>
      <c r="M9" s="16" t="s">
        <v>83</v>
      </c>
      <c r="N9" t="s">
        <v>86</v>
      </c>
    </row>
    <row r="10" spans="1:14" ht="15.75" x14ac:dyDescent="0.25">
      <c r="A10" s="15" t="s">
        <v>38</v>
      </c>
      <c r="B10" s="6">
        <v>1436888</v>
      </c>
      <c r="C10" s="8">
        <v>4240</v>
      </c>
      <c r="D10" s="8">
        <v>0</v>
      </c>
      <c r="E10" s="6">
        <v>291</v>
      </c>
      <c r="F10" s="17">
        <f>SUM(C10+D10+E10)</f>
        <v>4531</v>
      </c>
      <c r="G10" s="10">
        <f>E10/F10</f>
        <v>6.4224233061134409E-2</v>
      </c>
      <c r="H10" s="13">
        <f>(E10/B10)*1000</f>
        <v>0.20252100372471621</v>
      </c>
      <c r="I10" s="13">
        <f>(F10/B10)*1000</f>
        <v>3.153342501294464</v>
      </c>
      <c r="J10" s="4">
        <f>E10/6338</f>
        <v>4.5913537393499529E-2</v>
      </c>
      <c r="K10" s="4">
        <f>F10/60639</f>
        <v>7.4720889196721582E-2</v>
      </c>
    </row>
    <row r="11" spans="1:14" ht="15.75" x14ac:dyDescent="0.25">
      <c r="A11" s="15" t="s">
        <v>25</v>
      </c>
      <c r="B11" s="6">
        <v>950181</v>
      </c>
      <c r="C11" s="6">
        <v>2771</v>
      </c>
      <c r="D11" s="6">
        <v>0</v>
      </c>
      <c r="E11" s="6">
        <v>198</v>
      </c>
      <c r="F11" s="17">
        <f>SUM(C11+D11+E11)</f>
        <v>2969</v>
      </c>
      <c r="G11" s="10">
        <f>E11/F11</f>
        <v>6.6689120916133382E-2</v>
      </c>
      <c r="H11" s="13">
        <f>(E11/B11)*1000</f>
        <v>0.20838135050058884</v>
      </c>
      <c r="I11" s="13">
        <f>(F11/B11)*1000</f>
        <v>3.1246678264456982</v>
      </c>
      <c r="J11" s="4">
        <f>E11/6338</f>
        <v>3.1240138845061535E-2</v>
      </c>
      <c r="K11" s="4">
        <f>F11/60639</f>
        <v>4.8961889213212616E-2</v>
      </c>
    </row>
    <row r="12" spans="1:14" ht="15.75" x14ac:dyDescent="0.25">
      <c r="A12" s="15" t="s">
        <v>23</v>
      </c>
      <c r="B12" s="6">
        <v>37489</v>
      </c>
      <c r="C12" s="6">
        <v>101</v>
      </c>
      <c r="D12" s="6">
        <v>0</v>
      </c>
      <c r="E12" s="6">
        <v>7</v>
      </c>
      <c r="F12" s="17">
        <f>SUM(C12+D12+E12)</f>
        <v>108</v>
      </c>
      <c r="G12" s="10">
        <f>E12/F12</f>
        <v>6.4814814814814811E-2</v>
      </c>
      <c r="H12" s="13">
        <f>(E12/B12)*1000</f>
        <v>0.18672143828856463</v>
      </c>
      <c r="I12" s="13">
        <f>(F12/B12)*1000</f>
        <v>2.8808450478807113</v>
      </c>
      <c r="J12" s="4">
        <f>E12/6338</f>
        <v>1.104449353108236E-3</v>
      </c>
      <c r="K12" s="4">
        <f>F12/60639</f>
        <v>1.7810320091030524E-3</v>
      </c>
    </row>
    <row r="13" spans="1:14" ht="15.75" x14ac:dyDescent="0.25">
      <c r="A13" s="15" t="s">
        <v>26</v>
      </c>
      <c r="B13" s="6">
        <v>315534</v>
      </c>
      <c r="C13" s="6">
        <v>816</v>
      </c>
      <c r="D13" s="6">
        <v>0</v>
      </c>
      <c r="E13" s="6">
        <v>88</v>
      </c>
      <c r="F13" s="17">
        <f>SUM(C13+D13+E13)</f>
        <v>904</v>
      </c>
      <c r="G13" s="10">
        <f>E13/F13</f>
        <v>9.7345132743362831E-2</v>
      </c>
      <c r="H13" s="13">
        <f>(E13/B13)*1000</f>
        <v>0.27889229052970521</v>
      </c>
      <c r="I13" s="13">
        <f>(F13/B13)*1000</f>
        <v>2.8649844390778805</v>
      </c>
      <c r="J13" s="4">
        <f>E13/6338</f>
        <v>1.3884506153360681E-2</v>
      </c>
      <c r="K13" s="4">
        <f>F13/60639</f>
        <v>1.4907897557677402E-2</v>
      </c>
    </row>
    <row r="14" spans="1:14" ht="15.75" x14ac:dyDescent="0.25">
      <c r="A14" s="15" t="s">
        <v>61</v>
      </c>
      <c r="B14" s="6">
        <v>975280</v>
      </c>
      <c r="C14" s="6">
        <v>2518</v>
      </c>
      <c r="D14" s="6">
        <v>3</v>
      </c>
      <c r="E14" s="6">
        <v>144</v>
      </c>
      <c r="F14" s="17">
        <f>SUM(C14+D14+E14)</f>
        <v>2665</v>
      </c>
      <c r="G14" s="10">
        <f>E14/F14</f>
        <v>5.4033771106941839E-2</v>
      </c>
      <c r="H14" s="13">
        <f>(E14/B14)*1000</f>
        <v>0.14764990566811584</v>
      </c>
      <c r="I14" s="13">
        <f>(F14/B14)*1000</f>
        <v>2.7325486014272826</v>
      </c>
      <c r="J14" s="4">
        <f>E14/6338</f>
        <v>2.2720100978226569E-2</v>
      </c>
      <c r="K14" s="4">
        <f>F14/60639</f>
        <v>4.3948613928329952E-2</v>
      </c>
    </row>
    <row r="15" spans="1:14" ht="15.75" x14ac:dyDescent="0.25">
      <c r="A15" s="15" t="s">
        <v>45</v>
      </c>
      <c r="B15" s="6">
        <v>754610</v>
      </c>
      <c r="C15" s="6">
        <v>1836</v>
      </c>
      <c r="D15" s="6">
        <v>0</v>
      </c>
      <c r="E15" s="6">
        <v>185</v>
      </c>
      <c r="F15" s="17">
        <f>SUM(C15+D15+E15)</f>
        <v>2021</v>
      </c>
      <c r="G15" s="10">
        <f>E15/F15</f>
        <v>9.1538842157347852E-2</v>
      </c>
      <c r="H15" s="13">
        <f>(E15/B15)*1000</f>
        <v>0.24515975139476021</v>
      </c>
      <c r="I15" s="13">
        <f>(F15/B15)*1000</f>
        <v>2.678204635507083</v>
      </c>
      <c r="J15" s="4">
        <f>E15/6338</f>
        <v>2.9189018617860524E-2</v>
      </c>
      <c r="K15" s="4">
        <f>F15/60639</f>
        <v>3.3328386022196933E-2</v>
      </c>
    </row>
    <row r="16" spans="1:14" ht="15.75" x14ac:dyDescent="0.25">
      <c r="A16" s="15" t="s">
        <v>72</v>
      </c>
      <c r="B16" s="6">
        <v>14940</v>
      </c>
      <c r="C16" s="6">
        <v>40</v>
      </c>
      <c r="D16" s="6">
        <v>0</v>
      </c>
      <c r="E16" s="6">
        <v>0</v>
      </c>
      <c r="F16" s="17">
        <f>SUM(C16+D16+E16)</f>
        <v>40</v>
      </c>
      <c r="G16" s="10">
        <f>E16/F16</f>
        <v>0</v>
      </c>
      <c r="H16" s="13">
        <f>(E16/B16)*1000</f>
        <v>0</v>
      </c>
      <c r="I16" s="13">
        <f>(F16/B16)*1000</f>
        <v>2.677376171352075</v>
      </c>
      <c r="J16" s="4">
        <f>E16/6338</f>
        <v>0</v>
      </c>
      <c r="K16" s="4">
        <f>F16/60639</f>
        <v>6.596414848529824E-4</v>
      </c>
    </row>
    <row r="17" spans="1:11" ht="15.75" x14ac:dyDescent="0.25">
      <c r="A17" s="15" t="s">
        <v>57</v>
      </c>
      <c r="B17" s="6">
        <v>1380645</v>
      </c>
      <c r="C17" s="6">
        <v>3212</v>
      </c>
      <c r="D17" s="6">
        <v>0</v>
      </c>
      <c r="E17" s="6">
        <v>363</v>
      </c>
      <c r="F17" s="17">
        <f>SUM(C17+D17+E17)</f>
        <v>3575</v>
      </c>
      <c r="G17" s="10">
        <f>E17/F17</f>
        <v>0.10153846153846154</v>
      </c>
      <c r="H17" s="13">
        <f>(E17/B17)*1000</f>
        <v>0.26292059146268593</v>
      </c>
      <c r="I17" s="13">
        <f>(F17/B17)*1000</f>
        <v>2.589369461374937</v>
      </c>
      <c r="J17" s="4">
        <f>E17/6338</f>
        <v>5.727358788261281E-2</v>
      </c>
      <c r="K17" s="4">
        <f>F17/60639</f>
        <v>5.8955457708735302E-2</v>
      </c>
    </row>
    <row r="18" spans="1:11" ht="15.75" x14ac:dyDescent="0.25">
      <c r="A18" s="15" t="s">
        <v>9</v>
      </c>
      <c r="B18" s="6">
        <v>28355</v>
      </c>
      <c r="C18" s="6">
        <v>63</v>
      </c>
      <c r="D18" s="6">
        <v>0</v>
      </c>
      <c r="E18" s="6">
        <v>9</v>
      </c>
      <c r="F18" s="17">
        <f>SUM(C18+D18+E18)</f>
        <v>72</v>
      </c>
      <c r="G18" s="10">
        <f>E18/F18</f>
        <v>0.125</v>
      </c>
      <c r="H18" s="13">
        <f>(E18/B18)*1000</f>
        <v>0.31740433785928407</v>
      </c>
      <c r="I18" s="13">
        <f>(F18/B18)*1000</f>
        <v>2.5392347028742726</v>
      </c>
      <c r="J18" s="4">
        <f>E18/6338</f>
        <v>1.4200063111391606E-3</v>
      </c>
      <c r="K18" s="4">
        <f>F18/60639</f>
        <v>1.1873546727353683E-3</v>
      </c>
    </row>
    <row r="19" spans="1:11" ht="15.75" x14ac:dyDescent="0.25">
      <c r="A19" s="15" t="s">
        <v>53</v>
      </c>
      <c r="B19" s="6">
        <v>75027</v>
      </c>
      <c r="C19" s="6">
        <v>161</v>
      </c>
      <c r="D19" s="6">
        <v>0</v>
      </c>
      <c r="E19" s="6">
        <v>26</v>
      </c>
      <c r="F19" s="17">
        <f>SUM(C19+D19+E19)</f>
        <v>187</v>
      </c>
      <c r="G19" s="10">
        <f>E19/F19</f>
        <v>0.13903743315508021</v>
      </c>
      <c r="H19" s="13">
        <f>(E19/B19)*1000</f>
        <v>0.3465419115784984</v>
      </c>
      <c r="I19" s="13">
        <f>(F19/B19)*1000</f>
        <v>2.4924360563530463</v>
      </c>
      <c r="J19" s="4">
        <f>E19/6338</f>
        <v>4.1022404544020195E-3</v>
      </c>
      <c r="K19" s="4">
        <f>F19/60639</f>
        <v>3.0838239416876925E-3</v>
      </c>
    </row>
    <row r="20" spans="1:11" ht="15.75" x14ac:dyDescent="0.25">
      <c r="A20" s="15" t="s">
        <v>13</v>
      </c>
      <c r="B20" s="6">
        <v>27732</v>
      </c>
      <c r="C20" s="6">
        <v>65</v>
      </c>
      <c r="D20" s="6">
        <v>0</v>
      </c>
      <c r="E20" s="6">
        <v>2</v>
      </c>
      <c r="F20" s="17">
        <f>SUM(C20+D20+E20)</f>
        <v>67</v>
      </c>
      <c r="G20" s="10">
        <f>E20/F20</f>
        <v>2.9850746268656716E-2</v>
      </c>
      <c r="H20" s="13">
        <f>(E20/B20)*1000</f>
        <v>7.2118851867878267E-2</v>
      </c>
      <c r="I20" s="13">
        <f>(F20/B20)*1000</f>
        <v>2.4159815375739218</v>
      </c>
      <c r="J20" s="4">
        <f>E20/6338</f>
        <v>3.155569580309246E-4</v>
      </c>
      <c r="K20" s="4">
        <f>F20/60639</f>
        <v>1.1048994871287454E-3</v>
      </c>
    </row>
    <row r="21" spans="1:11" ht="15.75" x14ac:dyDescent="0.25">
      <c r="A21" s="15" t="s">
        <v>32</v>
      </c>
      <c r="B21" s="6">
        <v>16164</v>
      </c>
      <c r="C21" s="6">
        <v>39</v>
      </c>
      <c r="D21" s="6">
        <v>0</v>
      </c>
      <c r="E21" s="6">
        <v>0</v>
      </c>
      <c r="F21" s="17">
        <f>SUM(C21+D21+E21)</f>
        <v>39</v>
      </c>
      <c r="G21" s="10">
        <f>E21/F21</f>
        <v>0</v>
      </c>
      <c r="H21" s="13">
        <f>(E21/B21)*1000</f>
        <v>0</v>
      </c>
      <c r="I21" s="13">
        <f>(F21/B21)*1000</f>
        <v>2.412769116555308</v>
      </c>
      <c r="J21" s="4">
        <f>E21/6338</f>
        <v>0</v>
      </c>
      <c r="K21" s="4">
        <f>F21/60639</f>
        <v>6.4315044773165784E-4</v>
      </c>
    </row>
    <row r="22" spans="1:11" ht="15.75" x14ac:dyDescent="0.25">
      <c r="A22" s="15" t="s">
        <v>47</v>
      </c>
      <c r="B22" s="6">
        <v>40770</v>
      </c>
      <c r="C22" s="6">
        <v>94</v>
      </c>
      <c r="D22" s="6">
        <v>0</v>
      </c>
      <c r="E22" s="6">
        <v>2</v>
      </c>
      <c r="F22" s="17">
        <f>SUM(C22+D22+E22)</f>
        <v>96</v>
      </c>
      <c r="G22" s="10">
        <f>E22/F22</f>
        <v>2.0833333333333332E-2</v>
      </c>
      <c r="H22" s="13">
        <f>(E22/B22)*1000</f>
        <v>4.905567819475104E-2</v>
      </c>
      <c r="I22" s="13">
        <f>(F22/B22)*1000</f>
        <v>2.3546725533480499</v>
      </c>
      <c r="J22" s="4">
        <f>E22/6338</f>
        <v>3.155569580309246E-4</v>
      </c>
      <c r="K22" s="4">
        <f>F22/60639</f>
        <v>1.5831395636471577E-3</v>
      </c>
    </row>
    <row r="23" spans="1:11" ht="15.75" x14ac:dyDescent="0.25">
      <c r="A23" s="15" t="s">
        <v>66</v>
      </c>
      <c r="B23" s="6">
        <v>467832</v>
      </c>
      <c r="C23" s="6">
        <v>978</v>
      </c>
      <c r="D23" s="6">
        <v>1</v>
      </c>
      <c r="E23" s="6">
        <v>99</v>
      </c>
      <c r="F23" s="17">
        <f>SUM(C23+D23+E23)</f>
        <v>1078</v>
      </c>
      <c r="G23" s="10">
        <f>E23/F23</f>
        <v>9.1836734693877556E-2</v>
      </c>
      <c r="H23" s="13">
        <f>(E23/B23)*1000</f>
        <v>0.21161442569127378</v>
      </c>
      <c r="I23" s="13">
        <f>(F23/B23)*1000</f>
        <v>2.3042459686383143</v>
      </c>
      <c r="J23" s="4">
        <f>E23/6338</f>
        <v>1.5620069422530768E-2</v>
      </c>
      <c r="K23" s="4">
        <f>F23/60639</f>
        <v>1.7777338016787877E-2</v>
      </c>
    </row>
    <row r="24" spans="1:11" ht="15.75" x14ac:dyDescent="0.25">
      <c r="A24" s="15" t="s">
        <v>24</v>
      </c>
      <c r="B24" s="6">
        <v>16700</v>
      </c>
      <c r="C24" s="6">
        <v>35</v>
      </c>
      <c r="D24" s="6">
        <v>0</v>
      </c>
      <c r="E24" s="6">
        <v>0</v>
      </c>
      <c r="F24" s="17">
        <f>SUM(C24+D24+E24)</f>
        <v>35</v>
      </c>
      <c r="G24" s="10">
        <f>E24/F24</f>
        <v>0</v>
      </c>
      <c r="H24" s="13">
        <f>(E24/B24)*1000</f>
        <v>0</v>
      </c>
      <c r="I24" s="13">
        <f>(F24/B24)*1000</f>
        <v>2.0958083832335328</v>
      </c>
      <c r="J24" s="4">
        <f>E24/6338</f>
        <v>0</v>
      </c>
      <c r="K24" s="4">
        <f>F24/60639</f>
        <v>5.7718629924635961E-4</v>
      </c>
    </row>
    <row r="25" spans="1:11" ht="15.75" x14ac:dyDescent="0.25">
      <c r="A25" s="15" t="s">
        <v>64</v>
      </c>
      <c r="B25" s="6">
        <v>179349</v>
      </c>
      <c r="C25" s="6">
        <v>329</v>
      </c>
      <c r="D25" s="6">
        <v>0</v>
      </c>
      <c r="E25" s="6">
        <v>39</v>
      </c>
      <c r="F25" s="17">
        <f>SUM(C25+D25+E25)</f>
        <v>368</v>
      </c>
      <c r="G25" s="10">
        <f>E25/F25</f>
        <v>0.10597826086956522</v>
      </c>
      <c r="H25" s="13">
        <f>(E25/B25)*1000</f>
        <v>0.21745312212501883</v>
      </c>
      <c r="I25" s="13">
        <f>(F25/B25)*1000</f>
        <v>2.0518653574873569</v>
      </c>
      <c r="J25" s="4">
        <f>E25/6338</f>
        <v>6.1533606816030293E-3</v>
      </c>
      <c r="K25" s="4">
        <f>F25/60639</f>
        <v>6.0687016606474379E-3</v>
      </c>
    </row>
    <row r="26" spans="1:11" ht="15.75" x14ac:dyDescent="0.25">
      <c r="A26" s="15" t="s">
        <v>46</v>
      </c>
      <c r="B26" s="6">
        <v>292502</v>
      </c>
      <c r="C26" s="6">
        <v>574</v>
      </c>
      <c r="D26" s="6">
        <v>0</v>
      </c>
      <c r="E26" s="6">
        <v>25</v>
      </c>
      <c r="F26" s="17">
        <f>SUM(C26+D26+E26)</f>
        <v>599</v>
      </c>
      <c r="G26" s="10">
        <f>E26/F26</f>
        <v>4.1736227045075125E-2</v>
      </c>
      <c r="H26" s="13">
        <f>(E26/B26)*1000</f>
        <v>8.5469501063240597E-2</v>
      </c>
      <c r="I26" s="13">
        <f>(F26/B26)*1000</f>
        <v>2.0478492454752448</v>
      </c>
      <c r="J26" s="4">
        <f>E26/6338</f>
        <v>3.9444619753865569E-3</v>
      </c>
      <c r="K26" s="4">
        <f>F26/60639</f>
        <v>9.8781312356734114E-3</v>
      </c>
    </row>
    <row r="27" spans="1:11" ht="15.75" x14ac:dyDescent="0.25">
      <c r="A27" s="15" t="s">
        <v>30</v>
      </c>
      <c r="B27" s="6">
        <v>18256</v>
      </c>
      <c r="C27" s="6">
        <v>37</v>
      </c>
      <c r="D27" s="6">
        <v>0</v>
      </c>
      <c r="E27" s="6">
        <v>0</v>
      </c>
      <c r="F27" s="17">
        <f>SUM(C27+D27+E27)</f>
        <v>37</v>
      </c>
      <c r="G27" s="10">
        <f>E27/F27</f>
        <v>0</v>
      </c>
      <c r="H27" s="13">
        <f>(E27/B27)*1000</f>
        <v>0</v>
      </c>
      <c r="I27" s="13">
        <f>(F27/B27)*1000</f>
        <v>2.0267309377738822</v>
      </c>
      <c r="J27" s="4">
        <f>E27/6338</f>
        <v>0</v>
      </c>
      <c r="K27" s="4">
        <f>F27/60639</f>
        <v>6.1016837348900873E-4</v>
      </c>
    </row>
    <row r="28" spans="1:11" ht="15.75" x14ac:dyDescent="0.25">
      <c r="A28" s="15" t="s">
        <v>59</v>
      </c>
      <c r="B28" s="6">
        <v>1485941</v>
      </c>
      <c r="C28" s="6">
        <v>2467</v>
      </c>
      <c r="D28" s="6">
        <v>0</v>
      </c>
      <c r="E28" s="6">
        <v>514</v>
      </c>
      <c r="F28" s="17">
        <f>SUM(C28+D28+E28)</f>
        <v>2981</v>
      </c>
      <c r="G28" s="10">
        <f>E28/F28</f>
        <v>0.17242536061724253</v>
      </c>
      <c r="H28" s="13">
        <f>(E28/B28)*1000</f>
        <v>0.34590875411607863</v>
      </c>
      <c r="I28" s="13">
        <f>(F28/B28)*1000</f>
        <v>2.0061361790272962</v>
      </c>
      <c r="J28" s="4">
        <f>E28/6338</f>
        <v>8.1098138213947624E-2</v>
      </c>
      <c r="K28" s="4">
        <f>F28/60639</f>
        <v>4.9159781658668515E-2</v>
      </c>
    </row>
    <row r="29" spans="1:11" ht="15.75" x14ac:dyDescent="0.25">
      <c r="A29" s="15" t="s">
        <v>58</v>
      </c>
      <c r="B29" s="6">
        <v>367990</v>
      </c>
      <c r="C29" s="6">
        <v>623</v>
      </c>
      <c r="D29" s="6">
        <v>0</v>
      </c>
      <c r="E29" s="6">
        <v>107</v>
      </c>
      <c r="F29" s="17">
        <f>SUM(C29+D29+E29)</f>
        <v>730</v>
      </c>
      <c r="G29" s="10">
        <f>E29/F29</f>
        <v>0.14657534246575343</v>
      </c>
      <c r="H29" s="13">
        <f>(E29/B29)*1000</f>
        <v>0.29076877089051334</v>
      </c>
      <c r="I29" s="13">
        <f>(F29/B29)*1000</f>
        <v>1.9837495584119134</v>
      </c>
      <c r="J29" s="4">
        <f>E29/6338</f>
        <v>1.6882297254654465E-2</v>
      </c>
      <c r="K29" s="4">
        <f>F29/60639</f>
        <v>1.203845709856693E-2</v>
      </c>
    </row>
    <row r="30" spans="1:11" ht="15.75" x14ac:dyDescent="0.25">
      <c r="A30" s="15" t="s">
        <v>19</v>
      </c>
      <c r="B30" s="6">
        <v>216072</v>
      </c>
      <c r="C30" s="6">
        <v>387</v>
      </c>
      <c r="D30" s="6">
        <v>0</v>
      </c>
      <c r="E30" s="6">
        <v>37</v>
      </c>
      <c r="F30" s="17">
        <f>SUM(C30+D30+E30)</f>
        <v>424</v>
      </c>
      <c r="G30" s="10">
        <f>E30/F30</f>
        <v>8.7264150943396221E-2</v>
      </c>
      <c r="H30" s="13">
        <f>(E30/B30)*1000</f>
        <v>0.17123921655744381</v>
      </c>
      <c r="I30" s="13">
        <f>(F30/B30)*1000</f>
        <v>1.9623088600096263</v>
      </c>
      <c r="J30" s="4">
        <f>E30/6338</f>
        <v>5.8378037235721049E-3</v>
      </c>
      <c r="K30" s="4">
        <f>F30/60639</f>
        <v>6.9921997394416131E-3</v>
      </c>
    </row>
    <row r="31" spans="1:11" ht="15.75" x14ac:dyDescent="0.25">
      <c r="A31" s="15" t="s">
        <v>65</v>
      </c>
      <c r="B31" s="6">
        <v>426718</v>
      </c>
      <c r="C31" s="6">
        <v>757</v>
      </c>
      <c r="D31" s="6">
        <v>0</v>
      </c>
      <c r="E31" s="6">
        <v>71</v>
      </c>
      <c r="F31" s="17">
        <f>SUM(C31+D31+E31)</f>
        <v>828</v>
      </c>
      <c r="G31" s="10">
        <f>E31/F31</f>
        <v>8.5748792270531407E-2</v>
      </c>
      <c r="H31" s="13">
        <f>(E31/B31)*1000</f>
        <v>0.16638623165650382</v>
      </c>
      <c r="I31" s="13">
        <f>(F31/B31)*1000</f>
        <v>1.9403915466420447</v>
      </c>
      <c r="J31" s="4">
        <f>E31/6338</f>
        <v>1.1202272010097823E-2</v>
      </c>
      <c r="K31" s="4">
        <f>F31/60639</f>
        <v>1.3654578736456736E-2</v>
      </c>
    </row>
    <row r="32" spans="1:11" ht="15.75" x14ac:dyDescent="0.25">
      <c r="A32" s="15" t="s">
        <v>52</v>
      </c>
      <c r="B32" s="6">
        <v>160912</v>
      </c>
      <c r="C32" s="6">
        <v>275</v>
      </c>
      <c r="D32" s="6">
        <v>0</v>
      </c>
      <c r="E32" s="6">
        <v>28</v>
      </c>
      <c r="F32" s="17">
        <f>SUM(C32+D32+E32)</f>
        <v>303</v>
      </c>
      <c r="G32" s="10">
        <f>E32/F32</f>
        <v>9.2409240924092403E-2</v>
      </c>
      <c r="H32" s="13">
        <f>(E32/B32)*1000</f>
        <v>0.17400815352490803</v>
      </c>
      <c r="I32" s="13">
        <f>(F32/B32)*1000</f>
        <v>1.883016804215969</v>
      </c>
      <c r="J32" s="4">
        <f>E32/6338</f>
        <v>4.4177974124329439E-3</v>
      </c>
      <c r="K32" s="4">
        <f>F32/60639</f>
        <v>4.9967842477613416E-3</v>
      </c>
    </row>
    <row r="33" spans="1:11" ht="15.75" x14ac:dyDescent="0.25">
      <c r="A33" s="15" t="s">
        <v>60</v>
      </c>
      <c r="B33" s="6">
        <v>539630</v>
      </c>
      <c r="C33" s="6">
        <v>963</v>
      </c>
      <c r="D33" s="6">
        <v>1</v>
      </c>
      <c r="E33" s="6">
        <v>41</v>
      </c>
      <c r="F33" s="17">
        <f>SUM(C33+D33+E33)</f>
        <v>1005</v>
      </c>
      <c r="G33" s="10">
        <f>E33/F33</f>
        <v>4.0796019900497513E-2</v>
      </c>
      <c r="H33" s="13">
        <f>(E33/B33)*1000</f>
        <v>7.597798491559031E-2</v>
      </c>
      <c r="I33" s="13">
        <f>(F33/B33)*1000</f>
        <v>1.8623871912236163</v>
      </c>
      <c r="J33" s="4">
        <f>E33/6338</f>
        <v>6.4689176396339537E-3</v>
      </c>
      <c r="K33" s="4">
        <f>F33/60639</f>
        <v>1.6573492306931184E-2</v>
      </c>
    </row>
    <row r="34" spans="1:11" ht="15.75" x14ac:dyDescent="0.25">
      <c r="A34" s="15" t="s">
        <v>40</v>
      </c>
      <c r="B34" s="6">
        <v>157413</v>
      </c>
      <c r="C34" s="6">
        <v>259</v>
      </c>
      <c r="D34" s="6">
        <v>0</v>
      </c>
      <c r="E34" s="6">
        <v>30</v>
      </c>
      <c r="F34" s="17">
        <f>SUM(C34+D34+E34)</f>
        <v>289</v>
      </c>
      <c r="G34" s="10">
        <f>E34/F34</f>
        <v>0.10380622837370242</v>
      </c>
      <c r="H34" s="13">
        <f>(E34/B34)*1000</f>
        <v>0.19058146404680681</v>
      </c>
      <c r="I34" s="13">
        <f>(F34/B34)*1000</f>
        <v>1.8359347703175724</v>
      </c>
      <c r="J34" s="4">
        <f>E34/6338</f>
        <v>4.7333543704638683E-3</v>
      </c>
      <c r="K34" s="4">
        <f>F34/60639</f>
        <v>4.765909728062798E-3</v>
      </c>
    </row>
    <row r="35" spans="1:11" ht="15.75" x14ac:dyDescent="0.25">
      <c r="A35" s="15" t="s">
        <v>21</v>
      </c>
      <c r="B35" s="6">
        <v>70503</v>
      </c>
      <c r="C35" s="6">
        <v>125</v>
      </c>
      <c r="D35" s="6">
        <v>0</v>
      </c>
      <c r="E35" s="6">
        <v>3</v>
      </c>
      <c r="F35" s="17">
        <f>SUM(C35+D35+E35)</f>
        <v>128</v>
      </c>
      <c r="G35" s="10">
        <f>E35/F35</f>
        <v>2.34375E-2</v>
      </c>
      <c r="H35" s="13">
        <f>(E35/B35)*1000</f>
        <v>4.2551380792306713E-2</v>
      </c>
      <c r="I35" s="13">
        <f>(F35/B35)*1000</f>
        <v>1.8155255804717529</v>
      </c>
      <c r="J35" s="4">
        <f>E35/6338</f>
        <v>4.7333543704638689E-4</v>
      </c>
      <c r="K35" s="4">
        <f>F35/60639</f>
        <v>2.1108527515295438E-3</v>
      </c>
    </row>
    <row r="36" spans="1:11" ht="15.75" x14ac:dyDescent="0.25">
      <c r="A36" s="15" t="s">
        <v>27</v>
      </c>
      <c r="B36" s="6">
        <v>112067</v>
      </c>
      <c r="C36" s="6">
        <v>182</v>
      </c>
      <c r="D36" s="6">
        <v>0</v>
      </c>
      <c r="E36" s="6">
        <v>17</v>
      </c>
      <c r="F36" s="17">
        <f>SUM(C36+D36+E36)</f>
        <v>199</v>
      </c>
      <c r="G36" s="10">
        <f>E36/F36</f>
        <v>8.5427135678391955E-2</v>
      </c>
      <c r="H36" s="13">
        <f>(E36/B36)*1000</f>
        <v>0.15169496818867287</v>
      </c>
      <c r="I36" s="13">
        <f>(F36/B36)*1000</f>
        <v>1.7757234511497586</v>
      </c>
      <c r="J36" s="4">
        <f>E36/6338</f>
        <v>2.682234143262859E-3</v>
      </c>
      <c r="K36" s="4">
        <f>F36/60639</f>
        <v>3.2817163871435876E-3</v>
      </c>
    </row>
    <row r="37" spans="1:11" ht="15.75" x14ac:dyDescent="0.25">
      <c r="A37" s="15" t="s">
        <v>18</v>
      </c>
      <c r="B37" s="6">
        <v>147929</v>
      </c>
      <c r="C37" s="6">
        <v>239</v>
      </c>
      <c r="D37" s="6">
        <v>0</v>
      </c>
      <c r="E37" s="6">
        <v>19</v>
      </c>
      <c r="F37" s="17">
        <f>SUM(C37+D37+E37)</f>
        <v>258</v>
      </c>
      <c r="G37" s="10">
        <f>E37/F37</f>
        <v>7.3643410852713184E-2</v>
      </c>
      <c r="H37" s="13">
        <f>(E37/B37)*1000</f>
        <v>0.12843999486240018</v>
      </c>
      <c r="I37" s="13">
        <f>(F37/B37)*1000</f>
        <v>1.7440799302368029</v>
      </c>
      <c r="J37" s="4">
        <f>E37/6338</f>
        <v>2.9977911012937833E-3</v>
      </c>
      <c r="K37" s="4">
        <f>F37/60639</f>
        <v>4.2546875773017368E-3</v>
      </c>
    </row>
    <row r="38" spans="1:11" ht="15.75" x14ac:dyDescent="0.25">
      <c r="A38" s="15" t="s">
        <v>17</v>
      </c>
      <c r="B38" s="6">
        <v>184998</v>
      </c>
      <c r="C38" s="6">
        <v>289</v>
      </c>
      <c r="D38" s="6">
        <v>0</v>
      </c>
      <c r="E38" s="6">
        <v>23</v>
      </c>
      <c r="F38" s="17">
        <f>SUM(C38+D38+E38)</f>
        <v>312</v>
      </c>
      <c r="G38" s="10">
        <f>E38/F38</f>
        <v>7.371794871794872E-2</v>
      </c>
      <c r="H38" s="13">
        <f>(E38/B38)*1000</f>
        <v>0.12432566838560416</v>
      </c>
      <c r="I38" s="13">
        <f>(F38/B38)*1000</f>
        <v>1.6865047189699347</v>
      </c>
      <c r="J38" s="4">
        <f>E38/6338</f>
        <v>3.6289050173556325E-3</v>
      </c>
      <c r="K38" s="4">
        <f>F38/60639</f>
        <v>5.1452035818532627E-3</v>
      </c>
    </row>
    <row r="39" spans="1:11" ht="15.75" x14ac:dyDescent="0.25">
      <c r="A39" s="15" t="s">
        <v>76</v>
      </c>
      <c r="B39" s="6">
        <v>71375</v>
      </c>
      <c r="C39" s="6">
        <v>103</v>
      </c>
      <c r="D39" s="6">
        <v>0</v>
      </c>
      <c r="E39" s="6">
        <v>16</v>
      </c>
      <c r="F39" s="17">
        <f>SUM(C39+D39+E39)</f>
        <v>119</v>
      </c>
      <c r="G39" s="10">
        <f>E39/F39</f>
        <v>0.13445378151260504</v>
      </c>
      <c r="H39" s="13">
        <f>(E39/B39)*1000</f>
        <v>0.22416812609457093</v>
      </c>
      <c r="I39" s="13">
        <f>(F39/B39)*1000</f>
        <v>1.6672504378283712</v>
      </c>
      <c r="J39" s="4">
        <f>E39/6338</f>
        <v>2.5244556642473968E-3</v>
      </c>
      <c r="K39" s="4">
        <f>F39/60639</f>
        <v>1.9624334174376226E-3</v>
      </c>
    </row>
    <row r="40" spans="1:11" ht="15.75" x14ac:dyDescent="0.25">
      <c r="A40" s="15" t="s">
        <v>51</v>
      </c>
      <c r="B40" s="6">
        <v>359977</v>
      </c>
      <c r="C40" s="6">
        <v>572</v>
      </c>
      <c r="D40" s="6">
        <v>0</v>
      </c>
      <c r="E40" s="6">
        <v>25</v>
      </c>
      <c r="F40" s="17">
        <f>SUM(C40+D40+E40)</f>
        <v>597</v>
      </c>
      <c r="G40" s="10">
        <f>E40/F40</f>
        <v>4.1876046901172533E-2</v>
      </c>
      <c r="H40" s="13">
        <f>(E40/B40)*1000</f>
        <v>6.9448881456315267E-2</v>
      </c>
      <c r="I40" s="13">
        <f>(F40/B40)*1000</f>
        <v>1.6584392891768085</v>
      </c>
      <c r="J40" s="4">
        <f>E40/6338</f>
        <v>3.9444619753865569E-3</v>
      </c>
      <c r="K40" s="4">
        <f>F40/60639</f>
        <v>9.8451491614307621E-3</v>
      </c>
    </row>
    <row r="41" spans="1:11" ht="15.75" x14ac:dyDescent="0.25">
      <c r="A41" s="15" t="s">
        <v>77</v>
      </c>
      <c r="B41" s="6">
        <v>24880</v>
      </c>
      <c r="C41" s="6">
        <v>40</v>
      </c>
      <c r="D41" s="6">
        <v>0</v>
      </c>
      <c r="E41" s="6">
        <v>1</v>
      </c>
      <c r="F41" s="17">
        <f>SUM(C41+D41+E41)</f>
        <v>41</v>
      </c>
      <c r="G41" s="10">
        <f>E41/F41</f>
        <v>2.4390243902439025E-2</v>
      </c>
      <c r="H41" s="13">
        <f>(E41/B41)*1000</f>
        <v>4.0192926045016078E-2</v>
      </c>
      <c r="I41" s="13">
        <f>(F41/B41)*1000</f>
        <v>1.6479099678456592</v>
      </c>
      <c r="J41" s="4">
        <f>E41/6338</f>
        <v>1.577784790154623E-4</v>
      </c>
      <c r="K41" s="4">
        <f>F41/60639</f>
        <v>6.7613252197430695E-4</v>
      </c>
    </row>
    <row r="42" spans="1:11" ht="15.75" x14ac:dyDescent="0.25">
      <c r="A42" s="15" t="s">
        <v>28</v>
      </c>
      <c r="B42" s="6">
        <v>11736</v>
      </c>
      <c r="C42" s="6">
        <v>19</v>
      </c>
      <c r="D42" s="6">
        <v>0</v>
      </c>
      <c r="E42" s="6">
        <v>0</v>
      </c>
      <c r="F42" s="17">
        <f>SUM(C42+D42+E42)</f>
        <v>19</v>
      </c>
      <c r="G42" s="10">
        <f>E42/F42</f>
        <v>0</v>
      </c>
      <c r="H42" s="13">
        <f>(E42/B42)*1000</f>
        <v>0</v>
      </c>
      <c r="I42" s="13">
        <f>(F42/B42)*1000</f>
        <v>1.6189502385821404</v>
      </c>
      <c r="J42" s="4">
        <f>E42/6338</f>
        <v>0</v>
      </c>
      <c r="K42" s="4">
        <f>F42/60639</f>
        <v>3.1332970530516664E-4</v>
      </c>
    </row>
    <row r="43" spans="1:11" ht="15.75" x14ac:dyDescent="0.25">
      <c r="A43" s="15" t="s">
        <v>71</v>
      </c>
      <c r="B43" s="6">
        <v>21623</v>
      </c>
      <c r="C43" s="6">
        <v>35</v>
      </c>
      <c r="D43" s="6">
        <v>0</v>
      </c>
      <c r="E43" s="6">
        <v>0</v>
      </c>
      <c r="F43" s="17">
        <f>SUM(C43+D43+E43)</f>
        <v>35</v>
      </c>
      <c r="G43" s="10">
        <f>E43/F43</f>
        <v>0</v>
      </c>
      <c r="H43" s="13">
        <f>(E43/B43)*1000</f>
        <v>0</v>
      </c>
      <c r="I43" s="13">
        <f>(F43/B43)*1000</f>
        <v>1.6186468112657819</v>
      </c>
      <c r="J43" s="4">
        <f>E43/6338</f>
        <v>0</v>
      </c>
      <c r="K43" s="4">
        <f>F43/60639</f>
        <v>5.7718629924635961E-4</v>
      </c>
    </row>
    <row r="44" spans="1:11" ht="15.75" x14ac:dyDescent="0.25">
      <c r="A44" s="15" t="s">
        <v>36</v>
      </c>
      <c r="B44" s="6">
        <v>190865</v>
      </c>
      <c r="C44" s="6">
        <v>285</v>
      </c>
      <c r="D44" s="6">
        <v>0</v>
      </c>
      <c r="E44" s="6">
        <v>23</v>
      </c>
      <c r="F44" s="17">
        <f>SUM(C44+D44+E44)</f>
        <v>308</v>
      </c>
      <c r="G44" s="10">
        <f>E44/F44</f>
        <v>7.4675324675324672E-2</v>
      </c>
      <c r="H44" s="13">
        <f>(E44/B44)*1000</f>
        <v>0.12050402116679328</v>
      </c>
      <c r="I44" s="13">
        <f>(F44/B44)*1000</f>
        <v>1.6137060225814057</v>
      </c>
      <c r="J44" s="4">
        <f>E44/6338</f>
        <v>3.6289050173556325E-3</v>
      </c>
      <c r="K44" s="4">
        <f>F44/60639</f>
        <v>5.0792394333679649E-3</v>
      </c>
    </row>
    <row r="45" spans="1:11" ht="15.75" x14ac:dyDescent="0.25">
      <c r="A45" s="15" t="s">
        <v>68</v>
      </c>
      <c r="B45" s="6">
        <v>321128</v>
      </c>
      <c r="C45" s="6">
        <v>478</v>
      </c>
      <c r="D45" s="6">
        <v>0</v>
      </c>
      <c r="E45" s="6">
        <v>33</v>
      </c>
      <c r="F45" s="17">
        <f>SUM(C45+D45+E45)</f>
        <v>511</v>
      </c>
      <c r="G45" s="10">
        <f>E45/F45</f>
        <v>6.4579256360078274E-2</v>
      </c>
      <c r="H45" s="13">
        <f>(E45/B45)*1000</f>
        <v>0.10276276126653547</v>
      </c>
      <c r="I45" s="13">
        <f>(F45/B45)*1000</f>
        <v>1.5912657880969583</v>
      </c>
      <c r="J45" s="4">
        <f>E45/6338</f>
        <v>5.2066898075102553E-3</v>
      </c>
      <c r="K45" s="4">
        <f>F45/60639</f>
        <v>8.4269199689968495E-3</v>
      </c>
    </row>
    <row r="46" spans="1:11" ht="15.75" x14ac:dyDescent="0.25">
      <c r="A46" s="15" t="s">
        <v>49</v>
      </c>
      <c r="B46" s="6">
        <v>18529</v>
      </c>
      <c r="C46" s="6">
        <v>29</v>
      </c>
      <c r="D46" s="6">
        <v>0</v>
      </c>
      <c r="E46" s="6">
        <v>0</v>
      </c>
      <c r="F46" s="17">
        <f>SUM(C46+D46+E46)</f>
        <v>29</v>
      </c>
      <c r="G46" s="10">
        <f>E46/F46</f>
        <v>0</v>
      </c>
      <c r="H46" s="13">
        <f>(E46/B46)*1000</f>
        <v>0</v>
      </c>
      <c r="I46" s="13">
        <f>(F46/B46)*1000</f>
        <v>1.5651141453937072</v>
      </c>
      <c r="J46" s="4">
        <f>E46/6338</f>
        <v>0</v>
      </c>
      <c r="K46" s="4">
        <f>F46/60639</f>
        <v>4.7824007651841227E-4</v>
      </c>
    </row>
    <row r="47" spans="1:11" ht="15.75" x14ac:dyDescent="0.25">
      <c r="A47" s="15" t="s">
        <v>62</v>
      </c>
      <c r="B47" s="6">
        <v>708009</v>
      </c>
      <c r="C47" s="6">
        <v>1026</v>
      </c>
      <c r="D47" s="6">
        <v>0</v>
      </c>
      <c r="E47" s="6">
        <v>73</v>
      </c>
      <c r="F47" s="17">
        <f>SUM(C47+D47+E47)</f>
        <v>1099</v>
      </c>
      <c r="G47" s="10">
        <f>E47/F47</f>
        <v>6.6424021838034572E-2</v>
      </c>
      <c r="H47" s="13">
        <f>(E47/B47)*1000</f>
        <v>0.10310603396284511</v>
      </c>
      <c r="I47" s="13">
        <f>(F47/B47)*1000</f>
        <v>1.5522401551392708</v>
      </c>
      <c r="J47" s="4">
        <f>E47/6338</f>
        <v>1.1517828968128748E-2</v>
      </c>
      <c r="K47" s="4">
        <f>F47/60639</f>
        <v>1.812364979633569E-2</v>
      </c>
    </row>
    <row r="48" spans="1:11" ht="15.75" x14ac:dyDescent="0.25">
      <c r="A48" s="15" t="s">
        <v>54</v>
      </c>
      <c r="B48" s="6">
        <v>85832</v>
      </c>
      <c r="C48" s="6">
        <v>123</v>
      </c>
      <c r="D48" s="6">
        <v>0</v>
      </c>
      <c r="E48" s="6">
        <v>9</v>
      </c>
      <c r="F48" s="17">
        <f>SUM(C48+D48+E48)</f>
        <v>132</v>
      </c>
      <c r="G48" s="10">
        <f>E48/F48</f>
        <v>6.8181818181818177E-2</v>
      </c>
      <c r="H48" s="13">
        <f>(E48/B48)*1000</f>
        <v>0.10485599776307204</v>
      </c>
      <c r="I48" s="13">
        <f>(F48/B48)*1000</f>
        <v>1.5378879671917234</v>
      </c>
      <c r="J48" s="4">
        <f>E48/6338</f>
        <v>1.4200063111391606E-3</v>
      </c>
      <c r="K48" s="4">
        <f>F48/60639</f>
        <v>2.176816900014842E-3</v>
      </c>
    </row>
    <row r="49" spans="1:11" ht="15.75" x14ac:dyDescent="0.25">
      <c r="A49" s="15" t="s">
        <v>41</v>
      </c>
      <c r="B49" s="6">
        <v>48305</v>
      </c>
      <c r="C49" s="6">
        <v>72</v>
      </c>
      <c r="D49" s="6">
        <v>0</v>
      </c>
      <c r="E49" s="6">
        <v>2</v>
      </c>
      <c r="F49" s="17">
        <f>SUM(C49+D49+E49)</f>
        <v>74</v>
      </c>
      <c r="G49" s="10">
        <f>E49/F49</f>
        <v>2.7027027027027029E-2</v>
      </c>
      <c r="H49" s="13">
        <f>(E49/B49)*1000</f>
        <v>4.1403581409791945E-2</v>
      </c>
      <c r="I49" s="13">
        <f>(F49/B49)*1000</f>
        <v>1.5319325121623022</v>
      </c>
      <c r="J49" s="4">
        <f>E49/6338</f>
        <v>3.155569580309246E-4</v>
      </c>
      <c r="K49" s="4">
        <f>F49/60639</f>
        <v>1.2203367469780175E-3</v>
      </c>
    </row>
    <row r="50" spans="1:11" ht="15.75" x14ac:dyDescent="0.25">
      <c r="A50" s="15" t="s">
        <v>75</v>
      </c>
      <c r="B50" s="6">
        <v>32461</v>
      </c>
      <c r="C50" s="6">
        <v>47</v>
      </c>
      <c r="D50" s="6">
        <v>0</v>
      </c>
      <c r="E50" s="6">
        <v>1</v>
      </c>
      <c r="F50" s="17">
        <f>SUM(C50+D50+E50)</f>
        <v>48</v>
      </c>
      <c r="G50" s="10">
        <f>E50/F50</f>
        <v>2.0833333333333332E-2</v>
      </c>
      <c r="H50" s="13">
        <f>(E50/B50)*1000</f>
        <v>3.0806198207079267E-2</v>
      </c>
      <c r="I50" s="13">
        <f>(F50/B50)*1000</f>
        <v>1.4786975139398046</v>
      </c>
      <c r="J50" s="4">
        <f>E50/6338</f>
        <v>1.577784790154623E-4</v>
      </c>
      <c r="K50" s="4">
        <f>F50/60639</f>
        <v>7.9156978182357886E-4</v>
      </c>
    </row>
    <row r="51" spans="1:11" ht="15.75" x14ac:dyDescent="0.25">
      <c r="A51" s="15" t="s">
        <v>70</v>
      </c>
      <c r="B51" s="6">
        <v>44191</v>
      </c>
      <c r="C51" s="6">
        <v>62</v>
      </c>
      <c r="D51" s="6">
        <v>0</v>
      </c>
      <c r="E51" s="6">
        <v>3</v>
      </c>
      <c r="F51" s="17">
        <f>SUM(C51+D51+E51)</f>
        <v>65</v>
      </c>
      <c r="G51" s="10">
        <f>E51/F51</f>
        <v>4.6153846153846156E-2</v>
      </c>
      <c r="H51" s="13">
        <f>(E51/B51)*1000</f>
        <v>6.7887126337942111E-2</v>
      </c>
      <c r="I51" s="13">
        <f>(F51/B51)*1000</f>
        <v>1.4708877373220792</v>
      </c>
      <c r="J51" s="4">
        <f>E51/6338</f>
        <v>4.7333543704638689E-4</v>
      </c>
      <c r="K51" s="4">
        <f>F51/60639</f>
        <v>1.0719174128860963E-3</v>
      </c>
    </row>
    <row r="52" spans="1:11" ht="15.75" x14ac:dyDescent="0.25">
      <c r="A52" s="15" t="s">
        <v>74</v>
      </c>
      <c r="B52" s="6">
        <v>547538</v>
      </c>
      <c r="C52" s="6">
        <v>726</v>
      </c>
      <c r="D52" s="6">
        <v>0</v>
      </c>
      <c r="E52" s="6">
        <v>75</v>
      </c>
      <c r="F52" s="17">
        <f>SUM(C52+D52+E52)</f>
        <v>801</v>
      </c>
      <c r="G52" s="10">
        <f>E52/F52</f>
        <v>9.3632958801498134E-2</v>
      </c>
      <c r="H52" s="13">
        <f>(E52/B52)*1000</f>
        <v>0.13697679430468754</v>
      </c>
      <c r="I52" s="13">
        <f>(F52/B52)*1000</f>
        <v>1.4629121631740629</v>
      </c>
      <c r="J52" s="4">
        <f>E52/6338</f>
        <v>1.1833385926159672E-2</v>
      </c>
      <c r="K52" s="4">
        <f>F52/60639</f>
        <v>1.3209320734180973E-2</v>
      </c>
    </row>
    <row r="53" spans="1:11" ht="15.75" x14ac:dyDescent="0.25">
      <c r="A53" s="15" t="s">
        <v>39</v>
      </c>
      <c r="B53" s="6">
        <v>19477</v>
      </c>
      <c r="C53" s="6">
        <v>27</v>
      </c>
      <c r="D53" s="6">
        <v>0</v>
      </c>
      <c r="E53" s="6">
        <v>1</v>
      </c>
      <c r="F53" s="17">
        <f>SUM(C53+D53+E53)</f>
        <v>28</v>
      </c>
      <c r="G53" s="10">
        <f>E53/F53</f>
        <v>3.5714285714285712E-2</v>
      </c>
      <c r="H53" s="13">
        <f>(E53/B53)*1000</f>
        <v>5.1342609231401139E-2</v>
      </c>
      <c r="I53" s="13">
        <f>(F53/B53)*1000</f>
        <v>1.4375930584792318</v>
      </c>
      <c r="J53" s="4">
        <f>E53/6338</f>
        <v>1.577784790154623E-4</v>
      </c>
      <c r="K53" s="4">
        <f>F53/60639</f>
        <v>4.6174903939708766E-4</v>
      </c>
    </row>
    <row r="54" spans="1:11" ht="15.75" x14ac:dyDescent="0.25">
      <c r="A54" s="15" t="s">
        <v>33</v>
      </c>
      <c r="B54" s="6">
        <v>14310</v>
      </c>
      <c r="C54" s="6">
        <v>20</v>
      </c>
      <c r="D54" s="6">
        <v>0</v>
      </c>
      <c r="E54" s="6">
        <v>0</v>
      </c>
      <c r="F54" s="17">
        <f>SUM(C54+D54+E54)</f>
        <v>20</v>
      </c>
      <c r="G54" s="10">
        <f>E54/F54</f>
        <v>0</v>
      </c>
      <c r="H54" s="13">
        <f>(E54/B54)*1000</f>
        <v>0</v>
      </c>
      <c r="I54" s="13">
        <f>(F54/B54)*1000</f>
        <v>1.3976240391334731</v>
      </c>
      <c r="J54" s="4">
        <f>E54/6338</f>
        <v>0</v>
      </c>
      <c r="K54" s="4">
        <f>F54/60639</f>
        <v>3.298207424264912E-4</v>
      </c>
    </row>
    <row r="55" spans="1:11" ht="15.75" x14ac:dyDescent="0.25">
      <c r="A55" s="15" t="s">
        <v>35</v>
      </c>
      <c r="B55" s="6">
        <v>41556</v>
      </c>
      <c r="C55" s="6">
        <v>52</v>
      </c>
      <c r="D55" s="6">
        <v>0</v>
      </c>
      <c r="E55" s="6">
        <v>4</v>
      </c>
      <c r="F55" s="17">
        <f>SUM(C55+D55+E55)</f>
        <v>56</v>
      </c>
      <c r="G55" s="10">
        <f>E55/F55</f>
        <v>7.1428571428571425E-2</v>
      </c>
      <c r="H55" s="13">
        <f>(E55/B55)*1000</f>
        <v>9.6255655019732406E-2</v>
      </c>
      <c r="I55" s="13">
        <f>(F55/B55)*1000</f>
        <v>1.3475791702762538</v>
      </c>
      <c r="J55" s="4">
        <f>E55/6338</f>
        <v>6.3111391606184919E-4</v>
      </c>
      <c r="K55" s="4">
        <f>F55/60639</f>
        <v>9.2349807879417531E-4</v>
      </c>
    </row>
    <row r="56" spans="1:11" ht="15.75" x14ac:dyDescent="0.25">
      <c r="A56" s="15" t="s">
        <v>56</v>
      </c>
      <c r="B56" s="6">
        <v>41537</v>
      </c>
      <c r="C56" s="6">
        <v>54</v>
      </c>
      <c r="D56" s="6">
        <v>0</v>
      </c>
      <c r="E56" s="6">
        <v>0</v>
      </c>
      <c r="F56" s="17">
        <f>SUM(C56+D56+E56)</f>
        <v>54</v>
      </c>
      <c r="G56" s="10">
        <f>E56/F56</f>
        <v>0</v>
      </c>
      <c r="H56" s="13">
        <f>(E56/B56)*1000</f>
        <v>0</v>
      </c>
      <c r="I56" s="13">
        <f>(F56/B56)*1000</f>
        <v>1.3000457423501939</v>
      </c>
      <c r="J56" s="4">
        <f>E56/6338</f>
        <v>0</v>
      </c>
      <c r="K56" s="4">
        <f>F56/60639</f>
        <v>8.905160045515262E-4</v>
      </c>
    </row>
    <row r="57" spans="1:11" ht="15.75" x14ac:dyDescent="0.25">
      <c r="A57" s="15" t="s">
        <v>55</v>
      </c>
      <c r="B57" s="6">
        <v>207269</v>
      </c>
      <c r="C57" s="6">
        <v>231</v>
      </c>
      <c r="D57" s="6">
        <v>0</v>
      </c>
      <c r="E57" s="6">
        <v>38</v>
      </c>
      <c r="F57" s="17">
        <f>SUM(C57+D57+E57)</f>
        <v>269</v>
      </c>
      <c r="G57" s="10">
        <f>E57/F57</f>
        <v>0.14126394052044611</v>
      </c>
      <c r="H57" s="13">
        <f>(E57/B57)*1000</f>
        <v>0.18333663017624438</v>
      </c>
      <c r="I57" s="13">
        <f>(F57/B57)*1000</f>
        <v>1.2978303557213089</v>
      </c>
      <c r="J57" s="4">
        <f>E57/6338</f>
        <v>5.9955822025875667E-3</v>
      </c>
      <c r="K57" s="4">
        <f>F57/60639</f>
        <v>4.4360889856363064E-3</v>
      </c>
    </row>
    <row r="58" spans="1:11" ht="15.75" x14ac:dyDescent="0.25">
      <c r="A58" s="15" t="s">
        <v>42</v>
      </c>
      <c r="B58" s="6">
        <v>14288</v>
      </c>
      <c r="C58" s="6">
        <v>18</v>
      </c>
      <c r="D58" s="6">
        <v>0</v>
      </c>
      <c r="E58" s="6">
        <v>0</v>
      </c>
      <c r="F58" s="17">
        <f>SUM(C58+D58+E58)</f>
        <v>18</v>
      </c>
      <c r="G58" s="10">
        <f>E58/F58</f>
        <v>0</v>
      </c>
      <c r="H58" s="13">
        <f>(E58/B58)*1000</f>
        <v>0</v>
      </c>
      <c r="I58" s="13">
        <f>(F58/B58)*1000</f>
        <v>1.2597984322508398</v>
      </c>
      <c r="J58" s="4">
        <f>E58/6338</f>
        <v>0</v>
      </c>
      <c r="K58" s="4">
        <f>F58/60639</f>
        <v>2.9683866818384208E-4</v>
      </c>
    </row>
    <row r="59" spans="1:11" ht="15.75" x14ac:dyDescent="0.25">
      <c r="A59" s="15" t="s">
        <v>43</v>
      </c>
      <c r="B59" s="6">
        <v>8732</v>
      </c>
      <c r="C59" s="6">
        <v>11</v>
      </c>
      <c r="D59" s="6">
        <v>0</v>
      </c>
      <c r="E59" s="6">
        <v>0</v>
      </c>
      <c r="F59" s="17">
        <f>SUM(C59+D59+E59)</f>
        <v>11</v>
      </c>
      <c r="G59" s="10">
        <f>E59/F59</f>
        <v>0</v>
      </c>
      <c r="H59" s="13">
        <f>(E59/B59)*1000</f>
        <v>0</v>
      </c>
      <c r="I59" s="13">
        <f>(F59/B59)*1000</f>
        <v>1.2597343105817682</v>
      </c>
      <c r="J59" s="4">
        <f>E59/6338</f>
        <v>0</v>
      </c>
      <c r="K59" s="4">
        <f>F59/60639</f>
        <v>1.8140140833457016E-4</v>
      </c>
    </row>
    <row r="60" spans="1:11" ht="15.75" x14ac:dyDescent="0.25">
      <c r="A60" s="15" t="s">
        <v>50</v>
      </c>
      <c r="B60" s="6">
        <v>394855</v>
      </c>
      <c r="C60" s="6">
        <v>347</v>
      </c>
      <c r="D60" s="6">
        <v>0</v>
      </c>
      <c r="E60" s="6">
        <v>48</v>
      </c>
      <c r="F60" s="17">
        <f>SUM(C60+D60+E60)</f>
        <v>395</v>
      </c>
      <c r="G60" s="10">
        <f>E60/F60</f>
        <v>0.12151898734177215</v>
      </c>
      <c r="H60" s="13">
        <f>(E60/B60)*1000</f>
        <v>0.12156361195882033</v>
      </c>
      <c r="I60" s="13">
        <f>(F60/B60)*1000</f>
        <v>1.0003672234111256</v>
      </c>
      <c r="J60" s="4">
        <f>E60/6338</f>
        <v>7.5733669927421903E-3</v>
      </c>
      <c r="K60" s="4">
        <f>F60/60639</f>
        <v>6.5139596629232013E-3</v>
      </c>
    </row>
    <row r="61" spans="1:11" ht="15.75" x14ac:dyDescent="0.25">
      <c r="A61" s="15" t="s">
        <v>14</v>
      </c>
      <c r="B61" s="6">
        <v>596849</v>
      </c>
      <c r="C61" s="6">
        <v>557</v>
      </c>
      <c r="D61" s="6">
        <v>0</v>
      </c>
      <c r="E61" s="6">
        <v>34</v>
      </c>
      <c r="F61" s="17">
        <f>SUM(C61+D61+E61)</f>
        <v>591</v>
      </c>
      <c r="G61" s="10">
        <f>E61/F61</f>
        <v>5.7529610829103212E-2</v>
      </c>
      <c r="H61" s="13">
        <f>(E61/B61)*1000</f>
        <v>5.6965832228922222E-2</v>
      </c>
      <c r="I61" s="13">
        <f>(F61/B61)*1000</f>
        <v>0.99020020139097153</v>
      </c>
      <c r="J61" s="4">
        <f>E61/6338</f>
        <v>5.3644682865257179E-3</v>
      </c>
      <c r="K61" s="4">
        <f>F61/60639</f>
        <v>9.7462029387028158E-3</v>
      </c>
    </row>
    <row r="62" spans="1:11" ht="15.75" x14ac:dyDescent="0.25">
      <c r="A62" s="15" t="s">
        <v>29</v>
      </c>
      <c r="B62" s="6">
        <v>45894</v>
      </c>
      <c r="C62" s="6">
        <v>43</v>
      </c>
      <c r="D62" s="6">
        <v>0</v>
      </c>
      <c r="E62" s="6">
        <v>1</v>
      </c>
      <c r="F62" s="17">
        <f>SUM(C62+D62+E62)</f>
        <v>44</v>
      </c>
      <c r="G62" s="10">
        <f>E62/F62</f>
        <v>2.2727272727272728E-2</v>
      </c>
      <c r="H62" s="13">
        <f>(E62/B62)*1000</f>
        <v>2.1789340654551792E-2</v>
      </c>
      <c r="I62" s="13">
        <f>(F62/B62)*1000</f>
        <v>0.95873098880027896</v>
      </c>
      <c r="J62" s="4">
        <f>E62/6338</f>
        <v>1.577784790154623E-4</v>
      </c>
      <c r="K62" s="4">
        <f>F62/60639</f>
        <v>7.2560563333828063E-4</v>
      </c>
    </row>
    <row r="63" spans="1:11" ht="15.75" x14ac:dyDescent="0.25">
      <c r="A63" s="15" t="s">
        <v>16</v>
      </c>
      <c r="B63" s="6">
        <v>14587</v>
      </c>
      <c r="C63" s="6">
        <v>13</v>
      </c>
      <c r="D63" s="6">
        <v>0</v>
      </c>
      <c r="E63" s="6">
        <v>0</v>
      </c>
      <c r="F63" s="17">
        <f>SUM(C63+D63+E63)</f>
        <v>13</v>
      </c>
      <c r="G63" s="10">
        <f>E63/F63</f>
        <v>0</v>
      </c>
      <c r="H63" s="13">
        <f>(E63/B63)*1000</f>
        <v>0</v>
      </c>
      <c r="I63" s="13">
        <f>(F63/B63)*1000</f>
        <v>0.89120449715500105</v>
      </c>
      <c r="J63" s="4">
        <f>E63/6338</f>
        <v>0</v>
      </c>
      <c r="K63" s="4">
        <f>F63/60639</f>
        <v>2.1438348257721927E-4</v>
      </c>
    </row>
    <row r="64" spans="1:11" ht="15.75" x14ac:dyDescent="0.25">
      <c r="A64" s="15" t="s">
        <v>37</v>
      </c>
      <c r="B64" s="6">
        <v>105424</v>
      </c>
      <c r="C64" s="6">
        <v>69</v>
      </c>
      <c r="D64" s="6">
        <v>1</v>
      </c>
      <c r="E64" s="6">
        <v>15</v>
      </c>
      <c r="F64" s="17">
        <f>SUM(C64+D64+E64)</f>
        <v>85</v>
      </c>
      <c r="G64" s="10">
        <f>E64/F64</f>
        <v>0.17647058823529413</v>
      </c>
      <c r="H64" s="13">
        <f>(E64/B64)*1000</f>
        <v>0.14228259219911973</v>
      </c>
      <c r="I64" s="13">
        <f>(F64/B64)*1000</f>
        <v>0.8062680224616785</v>
      </c>
      <c r="J64" s="4">
        <f>E64/6338</f>
        <v>2.3666771852319341E-3</v>
      </c>
      <c r="K64" s="4">
        <f>F64/60639</f>
        <v>1.4017381553125877E-3</v>
      </c>
    </row>
    <row r="65" spans="1:11" ht="15.75" x14ac:dyDescent="0.25">
      <c r="A65" s="15" t="s">
        <v>11</v>
      </c>
      <c r="B65" s="6">
        <v>185287</v>
      </c>
      <c r="C65" s="6">
        <v>129</v>
      </c>
      <c r="D65" s="6">
        <v>0</v>
      </c>
      <c r="E65" s="6">
        <v>7</v>
      </c>
      <c r="F65" s="17">
        <f>SUM(C65+D65+E65)</f>
        <v>136</v>
      </c>
      <c r="G65" s="10">
        <f>E65/F65</f>
        <v>5.1470588235294115E-2</v>
      </c>
      <c r="H65" s="13">
        <f>(E65/B65)*1000</f>
        <v>3.7779228979906848E-2</v>
      </c>
      <c r="I65" s="13">
        <f>(F65/B65)*1000</f>
        <v>0.73399644875247594</v>
      </c>
      <c r="J65" s="4">
        <f>E65/6338</f>
        <v>1.104449353108236E-3</v>
      </c>
      <c r="K65" s="4">
        <f>F65/60639</f>
        <v>2.2427810485001402E-3</v>
      </c>
    </row>
    <row r="66" spans="1:11" ht="15.75" x14ac:dyDescent="0.25">
      <c r="A66" s="15" t="s">
        <v>34</v>
      </c>
      <c r="B66" s="6">
        <v>27245</v>
      </c>
      <c r="C66" s="6">
        <v>16</v>
      </c>
      <c r="D66" s="6">
        <v>0</v>
      </c>
      <c r="E66" s="6">
        <v>0</v>
      </c>
      <c r="F66" s="17">
        <f>SUM(C66+D66+E66)</f>
        <v>16</v>
      </c>
      <c r="G66" s="10">
        <f>E66/F66</f>
        <v>0</v>
      </c>
      <c r="H66" s="13">
        <f>(E66/B66)*1000</f>
        <v>0</v>
      </c>
      <c r="I66" s="13">
        <f>(F66/B66)*1000</f>
        <v>0.58726371811341527</v>
      </c>
      <c r="J66" s="4">
        <f>E66/6338</f>
        <v>0</v>
      </c>
      <c r="K66" s="4">
        <f>F66/60639</f>
        <v>2.6385659394119297E-4</v>
      </c>
    </row>
    <row r="67" spans="1:11" ht="15.75" x14ac:dyDescent="0.25">
      <c r="A67" s="15" t="s">
        <v>31</v>
      </c>
      <c r="B67" s="6">
        <v>13724</v>
      </c>
      <c r="C67" s="6">
        <v>4</v>
      </c>
      <c r="D67" s="6">
        <v>0</v>
      </c>
      <c r="E67" s="6">
        <v>3</v>
      </c>
      <c r="F67" s="17">
        <f>SUM(C67+D67+E67)</f>
        <v>7</v>
      </c>
      <c r="G67" s="10">
        <f>E67/F67</f>
        <v>0.42857142857142855</v>
      </c>
      <c r="H67" s="13">
        <f>(E67/B67)*1000</f>
        <v>0.21859516176041971</v>
      </c>
      <c r="I67" s="13">
        <f>(F67/B67)*1000</f>
        <v>0.51005537744097929</v>
      </c>
      <c r="J67" s="4">
        <f>E67/6338</f>
        <v>4.7333543704638689E-4</v>
      </c>
      <c r="K67" s="4">
        <f>F67/60639</f>
        <v>1.1543725984927191E-4</v>
      </c>
    </row>
    <row r="68" spans="1:11" ht="15.75" x14ac:dyDescent="0.25">
      <c r="A68" s="15" t="s">
        <v>73</v>
      </c>
      <c r="B68" s="6">
        <v>32641</v>
      </c>
      <c r="C68" s="6">
        <v>11</v>
      </c>
      <c r="D68" s="6">
        <v>0</v>
      </c>
      <c r="E68" s="6">
        <v>2</v>
      </c>
      <c r="F68" s="17">
        <f>SUM(C68+D68+E68)</f>
        <v>13</v>
      </c>
      <c r="G68" s="10">
        <f>E68/F68</f>
        <v>0.15384615384615385</v>
      </c>
      <c r="H68" s="13">
        <f>(E68/B68)*1000</f>
        <v>6.1272632578658746E-2</v>
      </c>
      <c r="I68" s="13">
        <f>(F68/B68)*1000</f>
        <v>0.39827211176128186</v>
      </c>
      <c r="J68" s="4">
        <f>E68/6338</f>
        <v>3.155569580309246E-4</v>
      </c>
      <c r="K68" s="4">
        <f>F68/60639</f>
        <v>2.1438348257721927E-4</v>
      </c>
    </row>
    <row r="69" spans="1:11" ht="15.75" x14ac:dyDescent="0.25">
      <c r="A69" s="15" t="s">
        <v>48</v>
      </c>
      <c r="B69" s="7">
        <v>8457</v>
      </c>
      <c r="C69" s="7">
        <v>3</v>
      </c>
      <c r="D69" s="7">
        <v>0</v>
      </c>
      <c r="E69" s="7">
        <v>0</v>
      </c>
      <c r="F69" s="18">
        <f>SUM(C69+D69+E69)</f>
        <v>3</v>
      </c>
      <c r="G69" s="11">
        <f>E69/F69</f>
        <v>0</v>
      </c>
      <c r="H69" s="14">
        <f>(E69/B69)*1000</f>
        <v>0</v>
      </c>
      <c r="I69" s="14">
        <f>(F69/B69)*1000</f>
        <v>0.35473572188719404</v>
      </c>
      <c r="J69" s="4">
        <f>E69/6338</f>
        <v>0</v>
      </c>
      <c r="K69" s="4">
        <f>F69/60639</f>
        <v>4.9473111363973678E-5</v>
      </c>
    </row>
  </sheetData>
  <sortState xmlns:xlrd2="http://schemas.microsoft.com/office/spreadsheetml/2017/richdata2" ref="A2:K71">
    <sortCondition descending="1" ref="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4D58-B7A0-4821-A2F5-7816F4409E92}">
  <dimension ref="A1:Y12"/>
  <sheetViews>
    <sheetView zoomScale="80" zoomScaleNormal="80" workbookViewId="0">
      <pane xSplit="1" topLeftCell="B1" activePane="topRight" state="frozen"/>
      <selection pane="topRight" activeCell="A12" sqref="A12"/>
    </sheetView>
  </sheetViews>
  <sheetFormatPr defaultRowHeight="15" x14ac:dyDescent="0.25"/>
  <cols>
    <col min="1" max="11" width="15.7109375" customWidth="1"/>
    <col min="12" max="14" width="20.7109375" customWidth="1"/>
  </cols>
  <sheetData>
    <row r="1" spans="1:25" ht="99.6" customHeight="1" x14ac:dyDescent="0.25">
      <c r="A1" s="2" t="s">
        <v>0</v>
      </c>
      <c r="B1" s="2" t="s">
        <v>1</v>
      </c>
      <c r="C1" s="2" t="s">
        <v>2</v>
      </c>
      <c r="D1" s="2" t="s">
        <v>88</v>
      </c>
      <c r="E1" s="2" t="s">
        <v>100</v>
      </c>
      <c r="F1" s="2" t="s">
        <v>3</v>
      </c>
      <c r="G1" s="2" t="s">
        <v>4</v>
      </c>
      <c r="H1" s="2" t="s">
        <v>78</v>
      </c>
      <c r="I1" s="2" t="s">
        <v>79</v>
      </c>
      <c r="J1" s="2" t="s">
        <v>5</v>
      </c>
      <c r="K1" s="2" t="s">
        <v>6</v>
      </c>
      <c r="L1" s="24" t="s">
        <v>101</v>
      </c>
      <c r="M1" s="24" t="s">
        <v>103</v>
      </c>
      <c r="N1" s="24" t="s">
        <v>102</v>
      </c>
      <c r="O1" s="19" t="s">
        <v>95</v>
      </c>
      <c r="P1" s="20" t="s">
        <v>96</v>
      </c>
      <c r="Q1" s="19" t="s">
        <v>94</v>
      </c>
      <c r="R1" s="19" t="s">
        <v>93</v>
      </c>
      <c r="S1" s="19" t="s">
        <v>92</v>
      </c>
      <c r="T1" s="19" t="s">
        <v>89</v>
      </c>
      <c r="U1" s="19" t="s">
        <v>90</v>
      </c>
      <c r="V1" s="19" t="s">
        <v>91</v>
      </c>
      <c r="W1" s="19" t="s">
        <v>97</v>
      </c>
      <c r="X1" s="19" t="s">
        <v>98</v>
      </c>
      <c r="Y1" s="21" t="s">
        <v>99</v>
      </c>
    </row>
    <row r="2" spans="1:25" s="30" customFormat="1" ht="15.75" x14ac:dyDescent="0.25">
      <c r="A2" s="15" t="s">
        <v>7</v>
      </c>
      <c r="B2" s="6">
        <v>269956</v>
      </c>
      <c r="C2" s="6">
        <v>1304</v>
      </c>
      <c r="D2" s="6">
        <v>1</v>
      </c>
      <c r="E2" s="6">
        <v>85</v>
      </c>
      <c r="F2" s="17">
        <f>SUM(C2+D2+E2)</f>
        <v>1390</v>
      </c>
      <c r="G2" s="10">
        <f>E2/F2</f>
        <v>6.1151079136690649E-2</v>
      </c>
      <c r="H2" s="13">
        <f>(E2/B2)*1000</f>
        <v>0.31486612633169847</v>
      </c>
      <c r="I2" s="13">
        <f>(F2/B2)*1000</f>
        <v>5.1489872423654228</v>
      </c>
      <c r="J2" s="4">
        <f>E2/6338</f>
        <v>1.3411170716314294E-2</v>
      </c>
      <c r="K2" s="4">
        <f>F2/60639</f>
        <v>2.2922541598641138E-2</v>
      </c>
      <c r="L2" s="27">
        <v>11</v>
      </c>
      <c r="M2" s="28">
        <f t="shared" ref="M2:M11" si="0">(L2/E2)</f>
        <v>0.12941176470588237</v>
      </c>
      <c r="N2" s="27">
        <v>0</v>
      </c>
      <c r="O2" s="29">
        <v>1</v>
      </c>
      <c r="P2" s="29">
        <v>0</v>
      </c>
      <c r="Q2" s="29">
        <v>31</v>
      </c>
      <c r="R2" s="29">
        <v>11</v>
      </c>
      <c r="S2" s="29">
        <v>5</v>
      </c>
      <c r="T2" s="29">
        <v>17</v>
      </c>
      <c r="U2" s="29">
        <v>14</v>
      </c>
      <c r="V2" s="29">
        <v>4</v>
      </c>
      <c r="W2" s="29">
        <v>0</v>
      </c>
      <c r="X2" s="29">
        <v>1</v>
      </c>
      <c r="Y2" s="29">
        <v>1</v>
      </c>
    </row>
    <row r="3" spans="1:25" ht="15.75" x14ac:dyDescent="0.25">
      <c r="A3" s="15" t="s">
        <v>22</v>
      </c>
      <c r="B3" s="5">
        <v>2761581</v>
      </c>
      <c r="C3" s="17">
        <v>8773</v>
      </c>
      <c r="D3" s="17">
        <v>2</v>
      </c>
      <c r="E3" s="5">
        <v>1926</v>
      </c>
      <c r="F3" s="17">
        <f>SUM(C3:E3)</f>
        <v>10701</v>
      </c>
      <c r="G3" s="9">
        <f>E3/F3</f>
        <v>0.17998317914213624</v>
      </c>
      <c r="H3" s="12">
        <f>(E3/B3)*1000</f>
        <v>0.69742658281614767</v>
      </c>
      <c r="I3" s="12">
        <f>(F3/B3)*1000</f>
        <v>3.8749542381700914</v>
      </c>
      <c r="J3" s="4">
        <f>E3/6338</f>
        <v>0.30388135058378035</v>
      </c>
      <c r="K3" s="4">
        <f>F3/60639</f>
        <v>0.17647058823529413</v>
      </c>
      <c r="L3" s="25">
        <v>126</v>
      </c>
      <c r="M3" s="26">
        <f t="shared" si="0"/>
        <v>6.5420560747663545E-2</v>
      </c>
      <c r="N3" s="25">
        <v>6</v>
      </c>
      <c r="O3" s="22"/>
      <c r="P3" s="18"/>
      <c r="Q3" s="18"/>
      <c r="R3" s="18"/>
      <c r="S3" s="18"/>
      <c r="T3" s="18"/>
      <c r="U3" s="18"/>
      <c r="V3" s="18"/>
      <c r="W3" s="18"/>
      <c r="X3" s="22"/>
      <c r="Y3" s="22"/>
    </row>
    <row r="4" spans="1:25" ht="15.75" x14ac:dyDescent="0.25">
      <c r="A4" s="15" t="s">
        <v>15</v>
      </c>
      <c r="B4" s="6">
        <v>1951260</v>
      </c>
      <c r="C4" s="8">
        <v>10411</v>
      </c>
      <c r="D4" s="8">
        <v>2</v>
      </c>
      <c r="E4" s="6">
        <v>1209</v>
      </c>
      <c r="F4" s="17">
        <f>SUM(C4+D4+E4)</f>
        <v>11622</v>
      </c>
      <c r="G4" s="10">
        <f>E4/F4</f>
        <v>0.1040268456375839</v>
      </c>
      <c r="H4" s="13">
        <f>(E4/B4)*1000</f>
        <v>0.61959964330740136</v>
      </c>
      <c r="I4" s="13">
        <f>(F4/B4)*1000</f>
        <v>5.9561514098582453</v>
      </c>
      <c r="J4" s="4">
        <f>E4/6338</f>
        <v>0.19075418112969392</v>
      </c>
      <c r="K4" s="4">
        <f>F4/60639</f>
        <v>0.19165883342403403</v>
      </c>
      <c r="L4" s="25">
        <v>117</v>
      </c>
      <c r="M4" s="26">
        <f t="shared" si="0"/>
        <v>9.6774193548387094E-2</v>
      </c>
      <c r="N4" s="25">
        <v>12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x14ac:dyDescent="0.25">
      <c r="A5" s="15" t="s">
        <v>59</v>
      </c>
      <c r="B5" s="6">
        <v>1485941</v>
      </c>
      <c r="C5" s="6">
        <v>2467</v>
      </c>
      <c r="D5" s="6">
        <v>0</v>
      </c>
      <c r="E5" s="6">
        <v>514</v>
      </c>
      <c r="F5" s="17">
        <f>SUM(C5+D5+E5)</f>
        <v>2981</v>
      </c>
      <c r="G5" s="10">
        <f>E5/F5</f>
        <v>0.17242536061724253</v>
      </c>
      <c r="H5" s="13">
        <f>(E5/B5)*1000</f>
        <v>0.34590875411607863</v>
      </c>
      <c r="I5" s="13">
        <f>(F5/B5)*1000</f>
        <v>2.0061361790272962</v>
      </c>
      <c r="J5" s="4">
        <f>E5/6338</f>
        <v>8.1098138213947624E-2</v>
      </c>
      <c r="K5" s="4">
        <f>F5/60639</f>
        <v>4.9159781658668515E-2</v>
      </c>
      <c r="L5" s="25">
        <v>57</v>
      </c>
      <c r="M5" s="26">
        <f t="shared" si="0"/>
        <v>0.11089494163424124</v>
      </c>
      <c r="N5" s="25">
        <v>11</v>
      </c>
      <c r="O5" s="22"/>
      <c r="P5" s="18"/>
      <c r="Q5" s="18"/>
      <c r="R5" s="18"/>
      <c r="S5" s="18"/>
      <c r="T5" s="18"/>
      <c r="U5" s="18"/>
      <c r="V5" s="18"/>
      <c r="W5" s="18"/>
      <c r="X5" s="22"/>
      <c r="Y5" s="22"/>
    </row>
    <row r="6" spans="1:25" ht="15.75" x14ac:dyDescent="0.25">
      <c r="A6" s="15" t="s">
        <v>57</v>
      </c>
      <c r="B6" s="6">
        <v>1380645</v>
      </c>
      <c r="C6" s="6">
        <v>3212</v>
      </c>
      <c r="D6" s="6">
        <v>0</v>
      </c>
      <c r="E6" s="6">
        <v>363</v>
      </c>
      <c r="F6" s="17">
        <f>SUM(C6+D6+E6)</f>
        <v>3575</v>
      </c>
      <c r="G6" s="10">
        <f>E6/F6</f>
        <v>0.10153846153846154</v>
      </c>
      <c r="H6" s="13">
        <f>(E6/B6)*1000</f>
        <v>0.26292059146268593</v>
      </c>
      <c r="I6" s="13">
        <f>(F6/B6)*1000</f>
        <v>2.589369461374937</v>
      </c>
      <c r="J6" s="4">
        <f>E6/6338</f>
        <v>5.727358788261281E-2</v>
      </c>
      <c r="K6" s="4">
        <f>F6/60639</f>
        <v>5.8955457708735302E-2</v>
      </c>
      <c r="L6" s="25">
        <v>56</v>
      </c>
      <c r="M6" s="26">
        <f t="shared" si="0"/>
        <v>0.15426997245179064</v>
      </c>
      <c r="N6" s="25">
        <v>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x14ac:dyDescent="0.25">
      <c r="A7" s="15" t="s">
        <v>38</v>
      </c>
      <c r="B7" s="6">
        <v>1436888</v>
      </c>
      <c r="C7" s="8">
        <v>4240</v>
      </c>
      <c r="D7" s="8">
        <v>0</v>
      </c>
      <c r="E7" s="6">
        <v>291</v>
      </c>
      <c r="F7" s="17">
        <f>SUM(C7+D7+E7)</f>
        <v>4531</v>
      </c>
      <c r="G7" s="10">
        <f>E7/F7</f>
        <v>6.4224233061134409E-2</v>
      </c>
      <c r="H7" s="13">
        <f>(E7/B7)*1000</f>
        <v>0.20252100372471621</v>
      </c>
      <c r="I7" s="13">
        <f>(F7/B7)*1000</f>
        <v>3.153342501294464</v>
      </c>
      <c r="J7" s="4">
        <f>E7/6338</f>
        <v>4.5913537393499529E-2</v>
      </c>
      <c r="K7" s="4">
        <f>F7/60639</f>
        <v>7.4720889196721582E-2</v>
      </c>
      <c r="L7" s="25">
        <v>51</v>
      </c>
      <c r="M7" s="26">
        <f t="shared" si="0"/>
        <v>0.17525773195876287</v>
      </c>
      <c r="N7" s="25">
        <v>3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75" x14ac:dyDescent="0.25">
      <c r="A8" s="15" t="s">
        <v>45</v>
      </c>
      <c r="B8" s="6">
        <v>754610</v>
      </c>
      <c r="C8" s="6">
        <v>1836</v>
      </c>
      <c r="D8" s="6">
        <v>0</v>
      </c>
      <c r="E8" s="6">
        <v>185</v>
      </c>
      <c r="F8" s="17">
        <f>SUM(C8+D8+E8)</f>
        <v>2021</v>
      </c>
      <c r="G8" s="10">
        <f>E8/F8</f>
        <v>9.1538842157347852E-2</v>
      </c>
      <c r="H8" s="13">
        <f>(E8/B8)*1000</f>
        <v>0.24515975139476021</v>
      </c>
      <c r="I8" s="13">
        <f>(F8/B8)*1000</f>
        <v>2.678204635507083</v>
      </c>
      <c r="J8" s="4">
        <f>E8/6338</f>
        <v>2.9189018617860524E-2</v>
      </c>
      <c r="K8" s="4">
        <f>F8/60639</f>
        <v>3.3328386022196933E-2</v>
      </c>
      <c r="L8" s="25">
        <v>40</v>
      </c>
      <c r="M8" s="26">
        <f t="shared" si="0"/>
        <v>0.21621621621621623</v>
      </c>
      <c r="N8" s="25">
        <v>6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15" t="s">
        <v>25</v>
      </c>
      <c r="B9" s="6">
        <v>950181</v>
      </c>
      <c r="C9" s="6">
        <v>2771</v>
      </c>
      <c r="D9" s="6">
        <v>0</v>
      </c>
      <c r="E9" s="6">
        <v>198</v>
      </c>
      <c r="F9" s="17">
        <f>SUM(C9+D9+E9)</f>
        <v>2969</v>
      </c>
      <c r="G9" s="10">
        <f>E9/F9</f>
        <v>6.6689120916133382E-2</v>
      </c>
      <c r="H9" s="13">
        <f>(E9/B9)*1000</f>
        <v>0.20838135050058884</v>
      </c>
      <c r="I9" s="13">
        <f>(F9/B9)*1000</f>
        <v>3.1246678264456982</v>
      </c>
      <c r="J9" s="4">
        <f>E9/6338</f>
        <v>3.1240138845061535E-2</v>
      </c>
      <c r="K9" s="4">
        <f>F9/60639</f>
        <v>4.8961889213212616E-2</v>
      </c>
      <c r="L9" s="25">
        <v>25</v>
      </c>
      <c r="M9" s="26">
        <f t="shared" si="0"/>
        <v>0.12626262626262627</v>
      </c>
      <c r="N9" s="25">
        <v>4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x14ac:dyDescent="0.25">
      <c r="A10" s="15" t="s">
        <v>61</v>
      </c>
      <c r="B10" s="6">
        <v>975280</v>
      </c>
      <c r="C10" s="6">
        <v>2518</v>
      </c>
      <c r="D10" s="6">
        <v>3</v>
      </c>
      <c r="E10" s="6">
        <v>144</v>
      </c>
      <c r="F10" s="17">
        <f>SUM(C10+D10+E10)</f>
        <v>2665</v>
      </c>
      <c r="G10" s="10">
        <f>E10/F10</f>
        <v>5.4033771106941839E-2</v>
      </c>
      <c r="H10" s="13">
        <f>(E10/B10)*1000</f>
        <v>0.14764990566811584</v>
      </c>
      <c r="I10" s="13">
        <f>(F10/B10)*1000</f>
        <v>2.7325486014272826</v>
      </c>
      <c r="J10" s="4">
        <f>E10/6338</f>
        <v>2.2720100978226569E-2</v>
      </c>
      <c r="K10" s="4">
        <f>F10/60639</f>
        <v>4.3948613928329952E-2</v>
      </c>
      <c r="L10" s="25">
        <v>45</v>
      </c>
      <c r="M10" s="26">
        <f t="shared" si="0"/>
        <v>0.3125</v>
      </c>
      <c r="N10" s="25">
        <v>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x14ac:dyDescent="0.25">
      <c r="A11" s="15" t="s">
        <v>20</v>
      </c>
      <c r="B11" s="6">
        <v>378488</v>
      </c>
      <c r="C11" s="6">
        <v>1190</v>
      </c>
      <c r="D11" s="6">
        <v>0</v>
      </c>
      <c r="E11" s="6">
        <v>142</v>
      </c>
      <c r="F11" s="17">
        <f>SUM(C11+D11+E11)</f>
        <v>1332</v>
      </c>
      <c r="G11" s="10">
        <f>E11/F11</f>
        <v>0.1066066066066066</v>
      </c>
      <c r="H11" s="13">
        <f>(E11/B11)*1000</f>
        <v>0.37517702014330701</v>
      </c>
      <c r="I11" s="13">
        <f>(F11/B11)*1000</f>
        <v>3.5192661326118659</v>
      </c>
      <c r="J11" s="4">
        <f>E11/6338</f>
        <v>2.2404544020195646E-2</v>
      </c>
      <c r="K11" s="4">
        <f>F11/60639</f>
        <v>2.1966061445604312E-2</v>
      </c>
      <c r="L11" s="25">
        <v>13</v>
      </c>
      <c r="M11" s="26">
        <f t="shared" si="0"/>
        <v>9.154929577464789E-2</v>
      </c>
      <c r="N11" s="25">
        <v>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30" customFormat="1" ht="15.75" x14ac:dyDescent="0.25">
      <c r="A12" s="23" t="s">
        <v>138</v>
      </c>
      <c r="B12" s="31">
        <f>(AVERAGE(B3:B11))</f>
        <v>1341652.6666666667</v>
      </c>
      <c r="C12" s="31">
        <f>AVERAGE(C3:C11)</f>
        <v>4157.5555555555557</v>
      </c>
      <c r="D12" s="32">
        <f>AVERAGE(D3:D11)</f>
        <v>0.77777777777777779</v>
      </c>
      <c r="E12" s="31">
        <f>AVERAGE(E3:E11)</f>
        <v>552.44444444444446</v>
      </c>
      <c r="F12" s="32">
        <f>AVERAGE(F3:F11)</f>
        <v>4710.7777777777774</v>
      </c>
      <c r="G12" s="33">
        <f>AVERAGE(G3:G11)</f>
        <v>0.10456293564262094</v>
      </c>
      <c r="H12" s="32">
        <f>AVERAGE(H3:H11)</f>
        <v>0.34497162257042241</v>
      </c>
      <c r="I12" s="32">
        <f>AVERAGE(I3:I11)</f>
        <v>3.2927378873018847</v>
      </c>
      <c r="J12" s="33">
        <f>AVERAGE(J3:J11)</f>
        <v>8.7163844184986503E-2</v>
      </c>
      <c r="K12" s="33">
        <f>AVERAGE(K3:K11)</f>
        <v>7.7685611203644145E-2</v>
      </c>
      <c r="L12" s="34">
        <f>AVERAGE(L3:L11)</f>
        <v>58.888888888888886</v>
      </c>
      <c r="M12" s="33">
        <f>AVERAGE(M3:M11)</f>
        <v>0.14990505984381508</v>
      </c>
      <c r="N12" s="34">
        <f>AVERAGE(N3:N11)</f>
        <v>5.7777777777777777</v>
      </c>
      <c r="O12" s="29">
        <v>23</v>
      </c>
      <c r="P12" s="29">
        <v>104</v>
      </c>
      <c r="Q12" s="29">
        <v>670</v>
      </c>
      <c r="R12" s="29">
        <v>767</v>
      </c>
      <c r="S12" s="29">
        <v>811</v>
      </c>
      <c r="T12" s="29">
        <v>913</v>
      </c>
      <c r="U12" s="29">
        <v>745</v>
      </c>
      <c r="V12" s="29">
        <v>581</v>
      </c>
      <c r="W12" s="29">
        <v>276</v>
      </c>
      <c r="X12" s="29">
        <v>56</v>
      </c>
      <c r="Y12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1094-61F5-4DA1-8486-0DF19DB8147F}">
  <dimension ref="A1:E32"/>
  <sheetViews>
    <sheetView workbookViewId="0">
      <selection activeCell="K32" sqref="K32"/>
    </sheetView>
  </sheetViews>
  <sheetFormatPr defaultRowHeight="15" x14ac:dyDescent="0.25"/>
  <cols>
    <col min="1" max="5" width="15.7109375" customWidth="1"/>
  </cols>
  <sheetData>
    <row r="1" spans="1:5" ht="56.25" x14ac:dyDescent="0.25">
      <c r="A1" s="2" t="s">
        <v>104</v>
      </c>
      <c r="B1" s="2" t="s">
        <v>106</v>
      </c>
      <c r="C1" s="2" t="s">
        <v>107</v>
      </c>
      <c r="D1" s="2" t="s">
        <v>114</v>
      </c>
      <c r="E1" s="2" t="s">
        <v>105</v>
      </c>
    </row>
    <row r="2" spans="1:5" ht="18.75" x14ac:dyDescent="0.25">
      <c r="A2" s="45">
        <v>43893</v>
      </c>
      <c r="B2" s="46"/>
      <c r="C2" s="46"/>
      <c r="D2" s="43"/>
      <c r="E2" s="46"/>
    </row>
    <row r="3" spans="1:5" ht="18.75" x14ac:dyDescent="0.25">
      <c r="A3" s="45">
        <v>43894</v>
      </c>
      <c r="B3" s="46"/>
      <c r="C3" s="46"/>
      <c r="D3" s="43"/>
      <c r="E3" s="46"/>
    </row>
    <row r="4" spans="1:5" ht="18.75" x14ac:dyDescent="0.25">
      <c r="A4" s="45">
        <v>43895</v>
      </c>
      <c r="B4" s="46"/>
      <c r="C4" s="46"/>
      <c r="D4" s="43"/>
      <c r="E4" s="46"/>
    </row>
    <row r="5" spans="1:5" ht="18.75" x14ac:dyDescent="0.25">
      <c r="A5" s="45">
        <v>43896</v>
      </c>
      <c r="B5" s="46"/>
      <c r="C5" s="46"/>
      <c r="D5" s="43"/>
      <c r="E5" s="46"/>
    </row>
    <row r="6" spans="1:5" ht="18.75" x14ac:dyDescent="0.25">
      <c r="A6" s="45">
        <v>43897</v>
      </c>
      <c r="B6" s="46"/>
      <c r="C6" s="46"/>
      <c r="D6" s="43"/>
      <c r="E6" s="46"/>
    </row>
    <row r="7" spans="1:5" x14ac:dyDescent="0.25">
      <c r="A7" s="45">
        <v>43898</v>
      </c>
      <c r="B7" s="47"/>
      <c r="C7" s="47"/>
      <c r="D7" s="48"/>
      <c r="E7" s="47"/>
    </row>
    <row r="8" spans="1:5" x14ac:dyDescent="0.25">
      <c r="A8" s="45">
        <v>43899</v>
      </c>
      <c r="B8" s="47"/>
      <c r="C8" s="47"/>
      <c r="D8" s="48"/>
      <c r="E8" s="47"/>
    </row>
    <row r="9" spans="1:5" x14ac:dyDescent="0.25">
      <c r="A9" s="35">
        <v>43900</v>
      </c>
      <c r="B9" s="36"/>
      <c r="C9" s="36"/>
      <c r="D9" s="48"/>
      <c r="E9" s="36"/>
    </row>
    <row r="10" spans="1:5" x14ac:dyDescent="0.25">
      <c r="A10" s="35">
        <v>43901</v>
      </c>
      <c r="B10" s="36"/>
      <c r="C10" s="36"/>
      <c r="D10" s="48"/>
      <c r="E10" s="36"/>
    </row>
    <row r="11" spans="1:5" x14ac:dyDescent="0.25">
      <c r="A11" s="35">
        <v>43902</v>
      </c>
      <c r="B11" s="36"/>
      <c r="C11" s="36"/>
      <c r="D11" s="48"/>
      <c r="E11" s="36"/>
    </row>
    <row r="12" spans="1:5" x14ac:dyDescent="0.25">
      <c r="A12" s="35">
        <v>43903</v>
      </c>
      <c r="B12" s="36">
        <v>1</v>
      </c>
      <c r="C12" s="36">
        <v>1</v>
      </c>
      <c r="D12" s="48"/>
      <c r="E12" s="36"/>
    </row>
    <row r="13" spans="1:5" x14ac:dyDescent="0.25">
      <c r="A13" s="35">
        <v>43904</v>
      </c>
      <c r="B13" s="36"/>
      <c r="C13" s="36">
        <v>1</v>
      </c>
      <c r="D13" s="48"/>
      <c r="E13" s="36"/>
    </row>
    <row r="14" spans="1:5" x14ac:dyDescent="0.25">
      <c r="A14" s="37">
        <v>43905</v>
      </c>
      <c r="B14" s="36"/>
      <c r="C14" s="36">
        <v>1</v>
      </c>
      <c r="D14" s="48"/>
      <c r="E14" s="36"/>
    </row>
    <row r="15" spans="1:5" x14ac:dyDescent="0.25">
      <c r="A15" s="35">
        <v>43906</v>
      </c>
      <c r="B15" s="36"/>
      <c r="C15" s="36">
        <v>1</v>
      </c>
      <c r="D15" s="48"/>
      <c r="E15" s="36"/>
    </row>
    <row r="16" spans="1:5" x14ac:dyDescent="0.25">
      <c r="A16" s="35">
        <v>43907</v>
      </c>
      <c r="B16" s="36">
        <v>2</v>
      </c>
      <c r="C16" s="36">
        <v>3</v>
      </c>
      <c r="D16" s="48"/>
      <c r="E16" s="36"/>
    </row>
    <row r="17" spans="1:5" x14ac:dyDescent="0.25">
      <c r="A17" s="35">
        <v>43908</v>
      </c>
      <c r="B17" s="36">
        <v>3</v>
      </c>
      <c r="C17" s="36">
        <v>6</v>
      </c>
      <c r="D17" s="48"/>
      <c r="E17" s="36"/>
    </row>
    <row r="18" spans="1:5" x14ac:dyDescent="0.25">
      <c r="A18" s="35">
        <v>43909</v>
      </c>
      <c r="B18" s="36">
        <v>2</v>
      </c>
      <c r="C18" s="36">
        <v>8</v>
      </c>
      <c r="D18" s="48"/>
      <c r="E18" s="36"/>
    </row>
    <row r="19" spans="1:5" x14ac:dyDescent="0.25">
      <c r="A19" s="35">
        <v>43910</v>
      </c>
      <c r="B19" s="36">
        <v>5</v>
      </c>
      <c r="C19" s="36">
        <v>13</v>
      </c>
      <c r="D19" s="48"/>
      <c r="E19" s="36"/>
    </row>
    <row r="20" spans="1:5" x14ac:dyDescent="0.25">
      <c r="A20" s="35">
        <v>43911</v>
      </c>
      <c r="B20" s="36">
        <v>13</v>
      </c>
      <c r="C20" s="36">
        <v>26</v>
      </c>
      <c r="D20" s="48"/>
      <c r="E20" s="36"/>
    </row>
    <row r="21" spans="1:5" x14ac:dyDescent="0.25">
      <c r="A21" s="37">
        <v>43912</v>
      </c>
      <c r="B21" s="36">
        <v>5</v>
      </c>
      <c r="C21" s="36">
        <v>31</v>
      </c>
      <c r="D21" s="48"/>
      <c r="E21" s="36"/>
    </row>
    <row r="22" spans="1:5" x14ac:dyDescent="0.25">
      <c r="A22" s="35">
        <v>43913</v>
      </c>
      <c r="B22" s="36">
        <v>2</v>
      </c>
      <c r="C22" s="36">
        <v>33</v>
      </c>
      <c r="D22" s="48"/>
      <c r="E22" s="36"/>
    </row>
    <row r="23" spans="1:5" x14ac:dyDescent="0.25">
      <c r="A23" s="35">
        <v>43914</v>
      </c>
      <c r="B23" s="36">
        <v>9</v>
      </c>
      <c r="C23" s="36">
        <v>42</v>
      </c>
      <c r="D23" s="48"/>
      <c r="E23" s="36"/>
    </row>
    <row r="24" spans="1:5" x14ac:dyDescent="0.25">
      <c r="A24" s="35">
        <v>43915</v>
      </c>
      <c r="B24" s="36">
        <v>1</v>
      </c>
      <c r="C24" s="36">
        <v>43</v>
      </c>
      <c r="D24" s="48"/>
      <c r="E24" s="36"/>
    </row>
    <row r="25" spans="1:5" x14ac:dyDescent="0.25">
      <c r="A25" s="35">
        <v>43916</v>
      </c>
      <c r="B25" s="36">
        <v>9</v>
      </c>
      <c r="C25" s="36">
        <v>52</v>
      </c>
      <c r="D25" s="48"/>
      <c r="E25" s="36"/>
    </row>
    <row r="26" spans="1:5" x14ac:dyDescent="0.25">
      <c r="A26" s="35">
        <v>43917</v>
      </c>
      <c r="B26" s="36">
        <v>9</v>
      </c>
      <c r="C26" s="36">
        <v>61</v>
      </c>
      <c r="D26" s="48"/>
      <c r="E26" s="36"/>
    </row>
    <row r="27" spans="1:5" x14ac:dyDescent="0.25">
      <c r="A27" s="35">
        <v>43918</v>
      </c>
      <c r="B27" s="36">
        <v>2</v>
      </c>
      <c r="C27" s="36">
        <v>63</v>
      </c>
      <c r="D27" s="48"/>
      <c r="E27" s="36"/>
    </row>
    <row r="28" spans="1:5" x14ac:dyDescent="0.25">
      <c r="A28" s="37">
        <v>43919</v>
      </c>
      <c r="B28" s="36">
        <v>5</v>
      </c>
      <c r="C28" s="36">
        <v>68</v>
      </c>
      <c r="D28" s="48"/>
      <c r="E28" s="36"/>
    </row>
    <row r="29" spans="1:5" x14ac:dyDescent="0.25">
      <c r="A29" s="35">
        <v>43920</v>
      </c>
      <c r="B29" s="36">
        <v>6</v>
      </c>
      <c r="C29" s="36">
        <v>74</v>
      </c>
      <c r="D29" s="48"/>
      <c r="E29" s="36"/>
    </row>
    <row r="30" spans="1:5" x14ac:dyDescent="0.25">
      <c r="A30" s="35">
        <v>43921</v>
      </c>
      <c r="B30" s="36"/>
      <c r="C30" s="36"/>
      <c r="D30" s="36"/>
      <c r="E30" s="36"/>
    </row>
    <row r="31" spans="1:5" x14ac:dyDescent="0.25">
      <c r="A31" s="35">
        <v>43922</v>
      </c>
      <c r="B31" s="36"/>
      <c r="C31" s="36"/>
      <c r="D31" s="36"/>
      <c r="E31" s="36"/>
    </row>
    <row r="32" spans="1:5" x14ac:dyDescent="0.25">
      <c r="A32" s="35">
        <v>43923</v>
      </c>
      <c r="B32" s="36"/>
      <c r="C32" s="36"/>
      <c r="D32" s="36"/>
      <c r="E32" s="3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C99-FAE7-412F-A778-26A2DB5B0656}">
  <dimension ref="A1:K30"/>
  <sheetViews>
    <sheetView topLeftCell="A19" workbookViewId="0">
      <pane xSplit="1" topLeftCell="B1" activePane="topRight" state="frozen"/>
      <selection pane="topRight" activeCell="K47" sqref="K47"/>
    </sheetView>
  </sheetViews>
  <sheetFormatPr defaultRowHeight="15" x14ac:dyDescent="0.25"/>
  <cols>
    <col min="1" max="11" width="15.7109375" customWidth="1"/>
  </cols>
  <sheetData>
    <row r="1" spans="1:11" ht="37.5" x14ac:dyDescent="0.25">
      <c r="A1" s="2" t="s">
        <v>104</v>
      </c>
      <c r="B1" s="2" t="s">
        <v>22</v>
      </c>
      <c r="C1" s="38" t="s">
        <v>129</v>
      </c>
      <c r="D1" s="38" t="s">
        <v>130</v>
      </c>
      <c r="E1" s="38" t="s">
        <v>131</v>
      </c>
      <c r="F1" s="38" t="s">
        <v>132</v>
      </c>
      <c r="G1" s="38" t="s">
        <v>133</v>
      </c>
      <c r="H1" s="38" t="s">
        <v>134</v>
      </c>
      <c r="I1" s="38" t="s">
        <v>135</v>
      </c>
      <c r="J1" s="38" t="s">
        <v>136</v>
      </c>
      <c r="K1" s="39" t="s">
        <v>137</v>
      </c>
    </row>
    <row r="2" spans="1:11" ht="18.75" x14ac:dyDescent="0.25">
      <c r="A2" s="40">
        <v>43897</v>
      </c>
      <c r="B2" s="42"/>
      <c r="C2" s="42">
        <v>2</v>
      </c>
      <c r="D2" s="42"/>
      <c r="E2" s="42"/>
      <c r="F2" s="42">
        <v>1</v>
      </c>
      <c r="G2" s="36">
        <v>2</v>
      </c>
      <c r="H2" s="36"/>
      <c r="I2" s="36"/>
      <c r="J2" s="36"/>
      <c r="K2" s="41"/>
    </row>
    <row r="3" spans="1:11" ht="18.75" x14ac:dyDescent="0.25">
      <c r="A3" s="37">
        <v>43898</v>
      </c>
      <c r="B3" s="36"/>
      <c r="C3" s="36">
        <v>2</v>
      </c>
      <c r="D3" s="36"/>
      <c r="E3" s="36"/>
      <c r="F3" s="36">
        <v>1</v>
      </c>
      <c r="G3" s="36">
        <v>2</v>
      </c>
      <c r="H3" s="36"/>
      <c r="I3" s="36"/>
      <c r="J3" s="36"/>
      <c r="K3" s="41"/>
    </row>
    <row r="4" spans="1:11" ht="18.75" x14ac:dyDescent="0.25">
      <c r="A4" s="35">
        <v>43899</v>
      </c>
      <c r="B4" s="36"/>
      <c r="C4" s="36">
        <v>3</v>
      </c>
      <c r="D4" s="36"/>
      <c r="E4" s="36"/>
      <c r="F4" s="36">
        <v>1</v>
      </c>
      <c r="G4" s="36">
        <v>2</v>
      </c>
      <c r="H4" s="36"/>
      <c r="I4" s="36"/>
      <c r="J4" s="36"/>
      <c r="K4" s="41"/>
    </row>
    <row r="5" spans="1:11" ht="18.75" x14ac:dyDescent="0.25">
      <c r="A5" s="35">
        <v>43900</v>
      </c>
      <c r="B5" s="36"/>
      <c r="C5" s="36">
        <v>4</v>
      </c>
      <c r="D5" s="36"/>
      <c r="E5" s="36"/>
      <c r="F5" s="36">
        <v>1</v>
      </c>
      <c r="G5" s="36">
        <v>2</v>
      </c>
      <c r="H5" s="36"/>
      <c r="I5" s="36"/>
      <c r="J5" s="36"/>
      <c r="K5" s="41"/>
    </row>
    <row r="6" spans="1:11" x14ac:dyDescent="0.25">
      <c r="A6" s="35">
        <v>43901</v>
      </c>
      <c r="B6" s="36"/>
      <c r="C6" s="36">
        <v>4</v>
      </c>
      <c r="D6" s="36"/>
      <c r="E6" s="36"/>
      <c r="F6" s="36">
        <v>1</v>
      </c>
      <c r="G6" s="36">
        <v>2</v>
      </c>
      <c r="H6" s="36"/>
      <c r="I6" s="36">
        <v>2</v>
      </c>
      <c r="J6" s="36">
        <v>3</v>
      </c>
      <c r="K6" s="44"/>
    </row>
    <row r="7" spans="1:11" x14ac:dyDescent="0.25">
      <c r="A7" s="35">
        <v>43902</v>
      </c>
      <c r="B7" s="36">
        <v>1</v>
      </c>
      <c r="C7" s="36">
        <v>7</v>
      </c>
      <c r="D7" s="36"/>
      <c r="E7" s="36"/>
      <c r="F7" s="36">
        <v>1</v>
      </c>
      <c r="G7" s="36">
        <v>2</v>
      </c>
      <c r="H7" s="36"/>
      <c r="I7" s="36">
        <v>2</v>
      </c>
      <c r="J7" s="36">
        <v>3</v>
      </c>
      <c r="K7" s="44"/>
    </row>
    <row r="8" spans="1:11" x14ac:dyDescent="0.25">
      <c r="A8" s="35">
        <v>43903</v>
      </c>
      <c r="B8" s="36">
        <v>3</v>
      </c>
      <c r="C8" s="36">
        <v>12</v>
      </c>
      <c r="D8" s="36">
        <v>2</v>
      </c>
      <c r="E8" s="36">
        <v>2</v>
      </c>
      <c r="F8" s="36">
        <v>2</v>
      </c>
      <c r="G8" s="36">
        <v>3</v>
      </c>
      <c r="H8" s="36">
        <v>1</v>
      </c>
      <c r="I8" s="36">
        <v>2</v>
      </c>
      <c r="J8" s="36">
        <v>3</v>
      </c>
      <c r="K8" s="36"/>
    </row>
    <row r="9" spans="1:11" x14ac:dyDescent="0.25">
      <c r="A9" s="35">
        <v>43904</v>
      </c>
      <c r="B9" s="36">
        <v>13</v>
      </c>
      <c r="C9" s="36">
        <v>22</v>
      </c>
      <c r="D9" s="36">
        <v>5</v>
      </c>
      <c r="E9" s="36">
        <v>2</v>
      </c>
      <c r="F9" s="36">
        <v>5</v>
      </c>
      <c r="G9" s="36">
        <v>4</v>
      </c>
      <c r="H9" s="36">
        <v>1</v>
      </c>
      <c r="I9" s="36">
        <v>2</v>
      </c>
      <c r="J9" s="36">
        <v>3</v>
      </c>
      <c r="K9" s="36"/>
    </row>
    <row r="10" spans="1:11" x14ac:dyDescent="0.25">
      <c r="A10" s="37">
        <v>43905</v>
      </c>
      <c r="B10" s="36">
        <v>20</v>
      </c>
      <c r="C10" s="36">
        <v>37</v>
      </c>
      <c r="D10" s="36">
        <v>5</v>
      </c>
      <c r="E10" s="36">
        <v>3</v>
      </c>
      <c r="F10" s="36">
        <v>5</v>
      </c>
      <c r="G10" s="36">
        <v>5</v>
      </c>
      <c r="H10" s="36">
        <v>4</v>
      </c>
      <c r="I10" s="36">
        <v>2</v>
      </c>
      <c r="J10" s="36">
        <v>5</v>
      </c>
      <c r="K10" s="36"/>
    </row>
    <row r="11" spans="1:11" x14ac:dyDescent="0.25">
      <c r="A11" s="35">
        <v>43906</v>
      </c>
      <c r="B11" s="36">
        <v>25</v>
      </c>
      <c r="C11" s="36">
        <v>43</v>
      </c>
      <c r="D11" s="36">
        <v>9</v>
      </c>
      <c r="E11" s="36">
        <v>5</v>
      </c>
      <c r="F11" s="36">
        <v>5</v>
      </c>
      <c r="G11" s="36">
        <v>6</v>
      </c>
      <c r="H11" s="36">
        <v>5</v>
      </c>
      <c r="I11" s="36">
        <v>4</v>
      </c>
      <c r="J11" s="36">
        <v>6</v>
      </c>
      <c r="K11" s="36">
        <v>1</v>
      </c>
    </row>
    <row r="12" spans="1:11" x14ac:dyDescent="0.25">
      <c r="A12" s="35">
        <v>43907</v>
      </c>
      <c r="B12" s="36">
        <v>49</v>
      </c>
      <c r="C12" s="36">
        <v>51</v>
      </c>
      <c r="D12" s="36">
        <v>12</v>
      </c>
      <c r="E12" s="36">
        <v>6</v>
      </c>
      <c r="F12" s="36">
        <v>10</v>
      </c>
      <c r="G12" s="36">
        <v>8</v>
      </c>
      <c r="H12" s="36">
        <v>8</v>
      </c>
      <c r="I12" s="36">
        <v>5</v>
      </c>
      <c r="J12" s="36">
        <v>7</v>
      </c>
      <c r="K12" s="36">
        <v>1</v>
      </c>
    </row>
    <row r="13" spans="1:11" x14ac:dyDescent="0.25">
      <c r="A13" s="35">
        <v>43908</v>
      </c>
      <c r="B13" s="36">
        <v>72</v>
      </c>
      <c r="C13" s="36">
        <v>78</v>
      </c>
      <c r="D13" s="36">
        <v>20</v>
      </c>
      <c r="E13" s="36">
        <v>11</v>
      </c>
      <c r="F13" s="36">
        <v>12</v>
      </c>
      <c r="G13" s="36">
        <v>10</v>
      </c>
      <c r="H13" s="36">
        <v>11</v>
      </c>
      <c r="I13" s="36">
        <v>12</v>
      </c>
      <c r="J13" s="36">
        <v>11</v>
      </c>
      <c r="K13" s="36">
        <v>1</v>
      </c>
    </row>
    <row r="14" spans="1:11" x14ac:dyDescent="0.25">
      <c r="A14" s="35">
        <v>43909</v>
      </c>
      <c r="B14" s="36">
        <v>90</v>
      </c>
      <c r="C14" s="36">
        <v>92</v>
      </c>
      <c r="D14" s="36">
        <v>24</v>
      </c>
      <c r="E14" s="36">
        <v>15</v>
      </c>
      <c r="F14" s="36">
        <v>17</v>
      </c>
      <c r="G14" s="36">
        <v>12</v>
      </c>
      <c r="H14" s="36">
        <v>12</v>
      </c>
      <c r="I14" s="36">
        <v>16</v>
      </c>
      <c r="J14" s="36">
        <v>16</v>
      </c>
      <c r="K14" s="36">
        <v>1</v>
      </c>
    </row>
    <row r="15" spans="1:11" x14ac:dyDescent="0.25">
      <c r="A15" s="35">
        <v>43910</v>
      </c>
      <c r="B15" s="36">
        <v>112</v>
      </c>
      <c r="C15" s="36">
        <v>122</v>
      </c>
      <c r="D15" s="36">
        <v>37</v>
      </c>
      <c r="E15" s="36">
        <v>20</v>
      </c>
      <c r="F15" s="36">
        <v>31</v>
      </c>
      <c r="G15" s="36">
        <v>13</v>
      </c>
      <c r="H15" s="36">
        <v>16</v>
      </c>
      <c r="I15" s="36">
        <v>20</v>
      </c>
      <c r="J15" s="36">
        <v>24</v>
      </c>
      <c r="K15" s="36">
        <v>3</v>
      </c>
    </row>
    <row r="16" spans="1:11" x14ac:dyDescent="0.25">
      <c r="A16" s="35">
        <v>43911</v>
      </c>
      <c r="B16" s="36">
        <v>159</v>
      </c>
      <c r="C16" s="36">
        <v>161</v>
      </c>
      <c r="D16" s="36">
        <v>51</v>
      </c>
      <c r="E16" s="36">
        <v>24</v>
      </c>
      <c r="F16" s="36">
        <v>46</v>
      </c>
      <c r="G16" s="36">
        <v>17</v>
      </c>
      <c r="H16" s="36">
        <v>31</v>
      </c>
      <c r="I16" s="36">
        <v>27</v>
      </c>
      <c r="J16" s="36">
        <v>25</v>
      </c>
      <c r="K16" s="36">
        <v>6</v>
      </c>
    </row>
    <row r="17" spans="1:11" x14ac:dyDescent="0.25">
      <c r="A17" s="37">
        <v>43912</v>
      </c>
      <c r="B17" s="36">
        <v>243</v>
      </c>
      <c r="C17" s="36">
        <v>226</v>
      </c>
      <c r="D17" s="36">
        <v>79</v>
      </c>
      <c r="E17" s="36">
        <v>33</v>
      </c>
      <c r="F17" s="36">
        <v>60</v>
      </c>
      <c r="G17" s="36">
        <v>27</v>
      </c>
      <c r="H17" s="36">
        <v>38</v>
      </c>
      <c r="I17" s="36">
        <v>36</v>
      </c>
      <c r="J17" s="36">
        <v>30</v>
      </c>
      <c r="K17" s="36">
        <v>8</v>
      </c>
    </row>
    <row r="18" spans="1:11" x14ac:dyDescent="0.25">
      <c r="A18" s="35">
        <v>43913</v>
      </c>
      <c r="B18" s="36">
        <v>282</v>
      </c>
      <c r="C18" s="36">
        <v>266</v>
      </c>
      <c r="D18" s="36">
        <v>86</v>
      </c>
      <c r="E18" s="36">
        <v>44</v>
      </c>
      <c r="F18" s="36">
        <v>78</v>
      </c>
      <c r="G18" s="36">
        <v>28</v>
      </c>
      <c r="H18" s="36">
        <v>45</v>
      </c>
      <c r="I18" s="36">
        <v>40</v>
      </c>
      <c r="J18" s="36">
        <v>32</v>
      </c>
      <c r="K18" s="36">
        <v>13</v>
      </c>
    </row>
    <row r="19" spans="1:11" x14ac:dyDescent="0.25">
      <c r="A19" s="35">
        <v>43914</v>
      </c>
      <c r="B19" s="36">
        <v>370</v>
      </c>
      <c r="C19" s="36">
        <v>305</v>
      </c>
      <c r="D19" s="36">
        <v>101</v>
      </c>
      <c r="E19" s="36">
        <v>66</v>
      </c>
      <c r="F19" s="36">
        <v>94</v>
      </c>
      <c r="G19" s="36">
        <v>37</v>
      </c>
      <c r="H19" s="36">
        <v>46</v>
      </c>
      <c r="I19" s="36">
        <v>44</v>
      </c>
      <c r="J19" s="36">
        <v>38</v>
      </c>
      <c r="K19" s="36">
        <v>26</v>
      </c>
    </row>
    <row r="20" spans="1:11" x14ac:dyDescent="0.25">
      <c r="A20" s="35">
        <v>43915</v>
      </c>
      <c r="B20" s="36">
        <v>516</v>
      </c>
      <c r="C20" s="36">
        <v>431</v>
      </c>
      <c r="D20" s="36">
        <v>139</v>
      </c>
      <c r="E20" s="36">
        <v>91</v>
      </c>
      <c r="F20" s="36">
        <v>129</v>
      </c>
      <c r="G20" s="36">
        <v>50</v>
      </c>
      <c r="H20" s="36">
        <v>55</v>
      </c>
      <c r="I20" s="36">
        <v>52</v>
      </c>
      <c r="J20" s="36">
        <v>53</v>
      </c>
      <c r="K20" s="36">
        <v>31</v>
      </c>
    </row>
    <row r="21" spans="1:11" x14ac:dyDescent="0.25">
      <c r="A21" s="35">
        <v>43916</v>
      </c>
      <c r="B21" s="36">
        <v>681</v>
      </c>
      <c r="C21" s="36">
        <v>524</v>
      </c>
      <c r="D21" s="36">
        <v>167</v>
      </c>
      <c r="E21" s="36">
        <v>132</v>
      </c>
      <c r="F21" s="36">
        <v>150</v>
      </c>
      <c r="G21" s="36">
        <v>70</v>
      </c>
      <c r="H21" s="36">
        <v>76</v>
      </c>
      <c r="I21" s="36">
        <v>66</v>
      </c>
      <c r="J21" s="36">
        <v>67</v>
      </c>
      <c r="K21" s="36">
        <v>33</v>
      </c>
    </row>
    <row r="22" spans="1:11" x14ac:dyDescent="0.25">
      <c r="A22" s="35">
        <v>43917</v>
      </c>
      <c r="B22" s="36">
        <v>875</v>
      </c>
      <c r="C22" s="36">
        <v>625</v>
      </c>
      <c r="D22" s="36">
        <v>239</v>
      </c>
      <c r="E22" s="36">
        <v>182</v>
      </c>
      <c r="F22" s="36">
        <v>176</v>
      </c>
      <c r="G22" s="36">
        <v>89</v>
      </c>
      <c r="H22" s="36">
        <v>102</v>
      </c>
      <c r="I22" s="36">
        <v>78</v>
      </c>
      <c r="J22" s="36">
        <v>77</v>
      </c>
      <c r="K22" s="36">
        <v>42</v>
      </c>
    </row>
    <row r="23" spans="1:11" x14ac:dyDescent="0.25">
      <c r="A23" s="35">
        <v>43918</v>
      </c>
      <c r="B23" s="36">
        <v>1145</v>
      </c>
      <c r="C23" s="36">
        <v>775</v>
      </c>
      <c r="D23" s="36">
        <v>313</v>
      </c>
      <c r="E23" s="36">
        <v>215</v>
      </c>
      <c r="F23" s="36">
        <v>204</v>
      </c>
      <c r="G23" s="36">
        <v>116</v>
      </c>
      <c r="H23" s="36">
        <v>118</v>
      </c>
      <c r="I23" s="36">
        <v>96</v>
      </c>
      <c r="J23" s="36">
        <v>79</v>
      </c>
      <c r="K23" s="36">
        <v>43</v>
      </c>
    </row>
    <row r="24" spans="1:11" x14ac:dyDescent="0.25">
      <c r="A24" s="37">
        <v>43919</v>
      </c>
      <c r="B24" s="36">
        <v>1495</v>
      </c>
      <c r="C24" s="36">
        <v>966</v>
      </c>
      <c r="D24" s="36">
        <v>382</v>
      </c>
      <c r="E24" s="36">
        <v>263</v>
      </c>
      <c r="F24" s="36">
        <v>221</v>
      </c>
      <c r="G24" s="36">
        <v>145</v>
      </c>
      <c r="H24" s="36">
        <v>137</v>
      </c>
      <c r="I24" s="36">
        <v>102</v>
      </c>
      <c r="J24" s="36">
        <v>95</v>
      </c>
      <c r="K24" s="36">
        <v>52</v>
      </c>
    </row>
    <row r="25" spans="1:11" x14ac:dyDescent="0.25">
      <c r="A25" s="35">
        <v>43920</v>
      </c>
      <c r="B25" s="36">
        <v>1676</v>
      </c>
      <c r="C25" s="36">
        <v>1113</v>
      </c>
      <c r="D25" s="36">
        <v>458</v>
      </c>
      <c r="E25" s="36">
        <v>280</v>
      </c>
      <c r="F25" s="36">
        <v>265</v>
      </c>
      <c r="G25" s="36">
        <v>164</v>
      </c>
      <c r="H25" s="36">
        <v>163</v>
      </c>
      <c r="I25" s="36">
        <v>117</v>
      </c>
      <c r="J25" s="36">
        <v>114</v>
      </c>
      <c r="K25" s="36">
        <v>61</v>
      </c>
    </row>
    <row r="26" spans="1:11" x14ac:dyDescent="0.25">
      <c r="A26" s="35">
        <v>43921</v>
      </c>
      <c r="B26" s="36">
        <v>1676</v>
      </c>
      <c r="C26" s="36">
        <v>1113</v>
      </c>
      <c r="D26" s="36">
        <v>488</v>
      </c>
      <c r="E26" s="36">
        <v>280</v>
      </c>
      <c r="F26" s="36">
        <v>265</v>
      </c>
      <c r="G26" s="36">
        <v>164</v>
      </c>
      <c r="H26" s="36">
        <v>191</v>
      </c>
      <c r="I26" s="36">
        <v>127</v>
      </c>
      <c r="J26" s="36">
        <v>120</v>
      </c>
      <c r="K26" s="36">
        <v>63</v>
      </c>
    </row>
    <row r="27" spans="1:11" x14ac:dyDescent="0.25">
      <c r="A27" s="35">
        <v>43922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1:11" x14ac:dyDescent="0.25">
      <c r="A28" s="35">
        <v>43923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1" x14ac:dyDescent="0.25">
      <c r="K30" s="3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94AC-7856-4299-8D89-2680F61C6C4E}">
  <dimension ref="A1:U30"/>
  <sheetViews>
    <sheetView zoomScale="70" zoomScaleNormal="70" workbookViewId="0">
      <pane xSplit="1" topLeftCell="B1" activePane="topRight" state="frozen"/>
      <selection pane="topRight" activeCell="O37" sqref="O37"/>
    </sheetView>
  </sheetViews>
  <sheetFormatPr defaultRowHeight="15" x14ac:dyDescent="0.25"/>
  <cols>
    <col min="1" max="21" width="15.7109375" customWidth="1"/>
  </cols>
  <sheetData>
    <row r="1" spans="1:21" ht="56.25" x14ac:dyDescent="0.25">
      <c r="A1" s="2" t="s">
        <v>104</v>
      </c>
      <c r="B1" s="2" t="s">
        <v>108</v>
      </c>
      <c r="C1" s="2" t="s">
        <v>109</v>
      </c>
      <c r="D1" s="2" t="s">
        <v>110</v>
      </c>
      <c r="E1" s="38" t="s">
        <v>111</v>
      </c>
      <c r="F1" s="38" t="s">
        <v>112</v>
      </c>
      <c r="G1" s="38" t="s">
        <v>113</v>
      </c>
      <c r="H1" s="38" t="s">
        <v>115</v>
      </c>
      <c r="I1" s="38" t="s">
        <v>116</v>
      </c>
      <c r="J1" s="38" t="s">
        <v>117</v>
      </c>
      <c r="K1" s="38" t="s">
        <v>118</v>
      </c>
      <c r="L1" s="38" t="s">
        <v>122</v>
      </c>
      <c r="M1" s="38" t="s">
        <v>119</v>
      </c>
      <c r="N1" s="38" t="s">
        <v>123</v>
      </c>
      <c r="O1" s="38" t="s">
        <v>120</v>
      </c>
      <c r="P1" s="38" t="s">
        <v>124</v>
      </c>
      <c r="Q1" s="38" t="s">
        <v>121</v>
      </c>
      <c r="R1" s="38" t="s">
        <v>125</v>
      </c>
      <c r="S1" s="38" t="s">
        <v>126</v>
      </c>
      <c r="T1" s="39" t="s">
        <v>127</v>
      </c>
      <c r="U1" s="39" t="s">
        <v>128</v>
      </c>
    </row>
    <row r="2" spans="1:21" ht="18.75" x14ac:dyDescent="0.25">
      <c r="A2" s="40">
        <v>43897</v>
      </c>
      <c r="B2" s="42"/>
      <c r="C2" s="42"/>
      <c r="D2" s="42">
        <v>2</v>
      </c>
      <c r="E2" s="42">
        <v>2</v>
      </c>
      <c r="F2" s="42"/>
      <c r="G2" s="42"/>
      <c r="H2" s="42"/>
      <c r="I2" s="42"/>
      <c r="J2" s="42"/>
      <c r="K2" s="42">
        <v>1</v>
      </c>
      <c r="L2" s="36">
        <v>2</v>
      </c>
      <c r="M2" s="36">
        <v>2</v>
      </c>
      <c r="T2" s="46"/>
      <c r="U2" s="46"/>
    </row>
    <row r="3" spans="1:21" ht="18.75" x14ac:dyDescent="0.25">
      <c r="A3" s="37">
        <v>43898</v>
      </c>
      <c r="B3" s="36"/>
      <c r="C3" s="36"/>
      <c r="D3" s="36"/>
      <c r="E3" s="36">
        <v>2</v>
      </c>
      <c r="K3" s="36">
        <v>1</v>
      </c>
      <c r="L3" s="36"/>
      <c r="M3" s="36">
        <v>2</v>
      </c>
      <c r="T3" s="46"/>
      <c r="U3" s="46"/>
    </row>
    <row r="4" spans="1:21" ht="18.75" x14ac:dyDescent="0.25">
      <c r="A4" s="35">
        <v>43899</v>
      </c>
      <c r="B4" s="36"/>
      <c r="C4" s="36"/>
      <c r="D4" s="36">
        <v>1</v>
      </c>
      <c r="E4" s="36">
        <v>3</v>
      </c>
      <c r="K4" s="36">
        <v>1</v>
      </c>
      <c r="L4" s="36"/>
      <c r="M4" s="36">
        <v>2</v>
      </c>
      <c r="T4" s="46"/>
      <c r="U4" s="46"/>
    </row>
    <row r="5" spans="1:21" ht="18.75" x14ac:dyDescent="0.25">
      <c r="A5" s="35">
        <v>43900</v>
      </c>
      <c r="B5" s="36"/>
      <c r="C5" s="36"/>
      <c r="D5" s="36">
        <v>1</v>
      </c>
      <c r="E5" s="36">
        <v>4</v>
      </c>
      <c r="K5" s="36">
        <v>1</v>
      </c>
      <c r="L5" s="36"/>
      <c r="M5" s="36">
        <v>2</v>
      </c>
      <c r="T5" s="46"/>
      <c r="U5" s="46"/>
    </row>
    <row r="6" spans="1:21" x14ac:dyDescent="0.25">
      <c r="A6" s="35">
        <v>43901</v>
      </c>
      <c r="B6" s="36"/>
      <c r="C6" s="36"/>
      <c r="D6" s="36"/>
      <c r="E6" s="36">
        <v>4</v>
      </c>
      <c r="K6" s="36">
        <v>1</v>
      </c>
      <c r="L6" s="36"/>
      <c r="M6" s="36">
        <v>2</v>
      </c>
      <c r="P6">
        <v>2</v>
      </c>
      <c r="Q6">
        <v>2</v>
      </c>
      <c r="R6">
        <v>3</v>
      </c>
      <c r="S6">
        <v>3</v>
      </c>
      <c r="T6" s="47"/>
      <c r="U6" s="47"/>
    </row>
    <row r="7" spans="1:21" x14ac:dyDescent="0.25">
      <c r="A7" s="35">
        <v>43902</v>
      </c>
      <c r="B7" s="36">
        <v>1</v>
      </c>
      <c r="C7" s="36">
        <v>1</v>
      </c>
      <c r="D7" s="36">
        <v>3</v>
      </c>
      <c r="E7" s="36">
        <v>7</v>
      </c>
      <c r="K7" s="36">
        <v>1</v>
      </c>
      <c r="L7" s="36"/>
      <c r="M7" s="36">
        <v>2</v>
      </c>
      <c r="Q7">
        <v>2</v>
      </c>
      <c r="S7">
        <v>3</v>
      </c>
      <c r="T7" s="47"/>
      <c r="U7" s="47"/>
    </row>
    <row r="8" spans="1:21" x14ac:dyDescent="0.25">
      <c r="A8" s="35">
        <v>43903</v>
      </c>
      <c r="B8" s="36">
        <v>2</v>
      </c>
      <c r="C8" s="36">
        <v>3</v>
      </c>
      <c r="D8" s="36">
        <v>5</v>
      </c>
      <c r="E8" s="36">
        <v>12</v>
      </c>
      <c r="F8" s="36">
        <v>2</v>
      </c>
      <c r="G8" s="36">
        <v>2</v>
      </c>
      <c r="H8" s="36">
        <v>2</v>
      </c>
      <c r="I8" s="36">
        <v>2</v>
      </c>
      <c r="J8" s="36">
        <v>1</v>
      </c>
      <c r="K8" s="36">
        <v>2</v>
      </c>
      <c r="L8" s="36">
        <v>1</v>
      </c>
      <c r="M8" s="36">
        <v>3</v>
      </c>
      <c r="N8" s="36">
        <v>1</v>
      </c>
      <c r="O8" s="36">
        <v>1</v>
      </c>
      <c r="Q8" s="36">
        <v>2</v>
      </c>
      <c r="S8" s="36">
        <v>3</v>
      </c>
      <c r="T8" s="36"/>
      <c r="U8" s="36"/>
    </row>
    <row r="9" spans="1:21" x14ac:dyDescent="0.25">
      <c r="A9" s="35">
        <v>43904</v>
      </c>
      <c r="B9" s="36">
        <v>10</v>
      </c>
      <c r="C9" s="36">
        <v>13</v>
      </c>
      <c r="D9" s="36">
        <v>10</v>
      </c>
      <c r="E9" s="36">
        <v>22</v>
      </c>
      <c r="F9" s="36">
        <v>3</v>
      </c>
      <c r="G9" s="36">
        <v>5</v>
      </c>
      <c r="I9" s="36">
        <v>2</v>
      </c>
      <c r="J9" s="36">
        <v>3</v>
      </c>
      <c r="K9" s="36">
        <v>5</v>
      </c>
      <c r="L9" s="36">
        <v>1</v>
      </c>
      <c r="M9" s="36">
        <v>4</v>
      </c>
      <c r="O9" s="36">
        <v>1</v>
      </c>
      <c r="Q9" s="36">
        <v>2</v>
      </c>
      <c r="S9">
        <v>3</v>
      </c>
      <c r="T9" s="36"/>
      <c r="U9" s="36"/>
    </row>
    <row r="10" spans="1:21" x14ac:dyDescent="0.25">
      <c r="A10" s="37">
        <v>43905</v>
      </c>
      <c r="B10" s="36">
        <v>7</v>
      </c>
      <c r="C10" s="36">
        <v>20</v>
      </c>
      <c r="D10" s="36">
        <v>15</v>
      </c>
      <c r="E10" s="36">
        <v>37</v>
      </c>
      <c r="G10" s="36">
        <v>5</v>
      </c>
      <c r="H10" s="36">
        <v>1</v>
      </c>
      <c r="I10" s="36">
        <v>3</v>
      </c>
      <c r="K10" s="36">
        <v>5</v>
      </c>
      <c r="L10" s="36">
        <v>1</v>
      </c>
      <c r="M10" s="36">
        <v>5</v>
      </c>
      <c r="N10" s="36">
        <v>3</v>
      </c>
      <c r="O10" s="36">
        <v>4</v>
      </c>
      <c r="Q10" s="36">
        <v>2</v>
      </c>
      <c r="R10" s="36">
        <v>2</v>
      </c>
      <c r="S10" s="36">
        <v>5</v>
      </c>
      <c r="T10" s="36"/>
      <c r="U10" s="36"/>
    </row>
    <row r="11" spans="1:21" x14ac:dyDescent="0.25">
      <c r="A11" s="35">
        <v>43906</v>
      </c>
      <c r="B11" s="36">
        <v>5</v>
      </c>
      <c r="C11" s="36">
        <v>25</v>
      </c>
      <c r="D11" s="36">
        <v>6</v>
      </c>
      <c r="E11" s="36">
        <v>43</v>
      </c>
      <c r="F11" s="36">
        <v>4</v>
      </c>
      <c r="G11" s="36">
        <v>9</v>
      </c>
      <c r="H11" s="36">
        <v>2</v>
      </c>
      <c r="I11" s="36">
        <v>5</v>
      </c>
      <c r="K11" s="36">
        <v>5</v>
      </c>
      <c r="L11" s="36">
        <v>1</v>
      </c>
      <c r="M11" s="36">
        <v>6</v>
      </c>
      <c r="N11" s="36">
        <v>1</v>
      </c>
      <c r="O11" s="36">
        <v>5</v>
      </c>
      <c r="P11" s="36">
        <v>2</v>
      </c>
      <c r="Q11" s="36">
        <v>4</v>
      </c>
      <c r="R11" s="36">
        <v>1</v>
      </c>
      <c r="S11" s="36">
        <v>6</v>
      </c>
      <c r="T11" s="36">
        <v>1</v>
      </c>
      <c r="U11" s="36">
        <v>1</v>
      </c>
    </row>
    <row r="12" spans="1:21" x14ac:dyDescent="0.25">
      <c r="A12" s="35">
        <v>43907</v>
      </c>
      <c r="B12" s="36">
        <v>24</v>
      </c>
      <c r="C12" s="36">
        <v>49</v>
      </c>
      <c r="D12" s="36">
        <v>8</v>
      </c>
      <c r="E12" s="36">
        <v>51</v>
      </c>
      <c r="F12" s="36">
        <v>3</v>
      </c>
      <c r="G12" s="36">
        <v>12</v>
      </c>
      <c r="H12" s="36">
        <v>1</v>
      </c>
      <c r="I12" s="36">
        <v>6</v>
      </c>
      <c r="J12" s="36">
        <v>5</v>
      </c>
      <c r="K12" s="36">
        <v>10</v>
      </c>
      <c r="L12" s="36">
        <v>2</v>
      </c>
      <c r="M12" s="36">
        <v>8</v>
      </c>
      <c r="N12" s="36">
        <v>3</v>
      </c>
      <c r="O12" s="36">
        <v>8</v>
      </c>
      <c r="P12" s="36">
        <v>1</v>
      </c>
      <c r="Q12" s="36">
        <v>5</v>
      </c>
      <c r="R12" s="36">
        <v>1</v>
      </c>
      <c r="S12" s="36">
        <v>7</v>
      </c>
      <c r="T12" s="36"/>
      <c r="U12" s="36">
        <v>1</v>
      </c>
    </row>
    <row r="13" spans="1:21" x14ac:dyDescent="0.25">
      <c r="A13" s="35">
        <v>43908</v>
      </c>
      <c r="B13" s="36">
        <v>23</v>
      </c>
      <c r="C13" s="36">
        <v>72</v>
      </c>
      <c r="D13" s="36">
        <v>27</v>
      </c>
      <c r="E13" s="36">
        <v>78</v>
      </c>
      <c r="F13" s="36">
        <v>8</v>
      </c>
      <c r="G13" s="36">
        <v>20</v>
      </c>
      <c r="H13" s="36">
        <v>5</v>
      </c>
      <c r="I13" s="36">
        <v>11</v>
      </c>
      <c r="J13" s="36">
        <v>2</v>
      </c>
      <c r="K13" s="36">
        <v>12</v>
      </c>
      <c r="L13" s="36">
        <v>2</v>
      </c>
      <c r="M13" s="36">
        <v>10</v>
      </c>
      <c r="N13" s="36">
        <v>3</v>
      </c>
      <c r="O13" s="36">
        <v>11</v>
      </c>
      <c r="P13" s="36">
        <v>7</v>
      </c>
      <c r="Q13" s="36">
        <v>12</v>
      </c>
      <c r="R13" s="36">
        <v>4</v>
      </c>
      <c r="S13" s="36">
        <v>11</v>
      </c>
      <c r="T13" s="36"/>
      <c r="U13" s="36">
        <v>1</v>
      </c>
    </row>
    <row r="14" spans="1:21" x14ac:dyDescent="0.25">
      <c r="A14" s="35">
        <v>43909</v>
      </c>
      <c r="B14" s="36">
        <v>18</v>
      </c>
      <c r="C14" s="36">
        <v>90</v>
      </c>
      <c r="D14" s="36">
        <v>14</v>
      </c>
      <c r="E14" s="36">
        <v>92</v>
      </c>
      <c r="F14" s="36">
        <v>4</v>
      </c>
      <c r="G14" s="36">
        <v>24</v>
      </c>
      <c r="H14" s="36">
        <v>4</v>
      </c>
      <c r="I14" s="36">
        <v>15</v>
      </c>
      <c r="J14" s="36">
        <v>5</v>
      </c>
      <c r="K14" s="36">
        <v>17</v>
      </c>
      <c r="L14" s="36">
        <v>2</v>
      </c>
      <c r="M14" s="36">
        <v>12</v>
      </c>
      <c r="N14" s="36">
        <v>1</v>
      </c>
      <c r="O14" s="36">
        <v>12</v>
      </c>
      <c r="P14" s="36">
        <v>4</v>
      </c>
      <c r="Q14" s="36">
        <v>16</v>
      </c>
      <c r="R14" s="36">
        <v>5</v>
      </c>
      <c r="S14" s="36">
        <v>16</v>
      </c>
      <c r="T14" s="36"/>
      <c r="U14" s="36">
        <v>1</v>
      </c>
    </row>
    <row r="15" spans="1:21" x14ac:dyDescent="0.25">
      <c r="A15" s="35">
        <v>43910</v>
      </c>
      <c r="B15" s="36">
        <v>22</v>
      </c>
      <c r="C15" s="36">
        <v>112</v>
      </c>
      <c r="D15" s="36">
        <v>30</v>
      </c>
      <c r="E15" s="36">
        <v>122</v>
      </c>
      <c r="F15" s="36">
        <v>13</v>
      </c>
      <c r="G15" s="36">
        <v>37</v>
      </c>
      <c r="H15" s="36">
        <v>5</v>
      </c>
      <c r="I15" s="36">
        <v>20</v>
      </c>
      <c r="J15" s="36">
        <v>14</v>
      </c>
      <c r="K15" s="36">
        <v>31</v>
      </c>
      <c r="L15" s="36">
        <v>1</v>
      </c>
      <c r="M15" s="36">
        <v>13</v>
      </c>
      <c r="N15" s="36">
        <v>4</v>
      </c>
      <c r="O15" s="36">
        <v>16</v>
      </c>
      <c r="P15" s="36">
        <v>4</v>
      </c>
      <c r="Q15" s="36">
        <v>20</v>
      </c>
      <c r="R15" s="36">
        <v>8</v>
      </c>
      <c r="S15" s="36">
        <v>24</v>
      </c>
      <c r="T15" s="36">
        <v>2</v>
      </c>
      <c r="U15" s="36">
        <v>3</v>
      </c>
    </row>
    <row r="16" spans="1:21" x14ac:dyDescent="0.25">
      <c r="A16" s="35">
        <v>43911</v>
      </c>
      <c r="B16" s="36">
        <v>47</v>
      </c>
      <c r="C16" s="36">
        <v>159</v>
      </c>
      <c r="D16" s="36">
        <v>39</v>
      </c>
      <c r="E16" s="36">
        <v>161</v>
      </c>
      <c r="F16" s="36">
        <v>14</v>
      </c>
      <c r="G16" s="36">
        <v>51</v>
      </c>
      <c r="H16" s="36">
        <v>4</v>
      </c>
      <c r="I16" s="36">
        <v>24</v>
      </c>
      <c r="J16" s="36">
        <v>15</v>
      </c>
      <c r="K16" s="36">
        <v>46</v>
      </c>
      <c r="L16" s="36">
        <v>4</v>
      </c>
      <c r="M16" s="36">
        <v>17</v>
      </c>
      <c r="N16" s="36">
        <v>15</v>
      </c>
      <c r="O16" s="36">
        <v>31</v>
      </c>
      <c r="P16" s="36">
        <v>7</v>
      </c>
      <c r="Q16" s="36">
        <v>27</v>
      </c>
      <c r="R16" s="36">
        <v>1</v>
      </c>
      <c r="S16" s="36">
        <v>25</v>
      </c>
      <c r="T16" s="36">
        <v>3</v>
      </c>
      <c r="U16" s="36">
        <v>6</v>
      </c>
    </row>
    <row r="17" spans="1:21" x14ac:dyDescent="0.25">
      <c r="A17" s="37">
        <v>43912</v>
      </c>
      <c r="B17" s="36">
        <v>84</v>
      </c>
      <c r="C17" s="36">
        <v>243</v>
      </c>
      <c r="D17" s="36">
        <v>65</v>
      </c>
      <c r="E17" s="36">
        <v>226</v>
      </c>
      <c r="F17" s="36">
        <v>28</v>
      </c>
      <c r="G17" s="36">
        <v>79</v>
      </c>
      <c r="H17" s="36">
        <v>9</v>
      </c>
      <c r="I17" s="36">
        <v>33</v>
      </c>
      <c r="J17" s="36">
        <v>14</v>
      </c>
      <c r="K17" s="36">
        <v>60</v>
      </c>
      <c r="L17" s="36">
        <v>10</v>
      </c>
      <c r="M17" s="36">
        <v>27</v>
      </c>
      <c r="N17" s="36">
        <v>7</v>
      </c>
      <c r="O17" s="36">
        <v>38</v>
      </c>
      <c r="P17" s="36">
        <v>9</v>
      </c>
      <c r="Q17" s="36">
        <v>36</v>
      </c>
      <c r="R17" s="36">
        <v>5</v>
      </c>
      <c r="S17" s="36">
        <v>30</v>
      </c>
      <c r="T17" s="36">
        <v>2</v>
      </c>
      <c r="U17" s="36">
        <v>8</v>
      </c>
    </row>
    <row r="18" spans="1:21" x14ac:dyDescent="0.25">
      <c r="A18" s="35">
        <v>43913</v>
      </c>
      <c r="B18" s="36">
        <v>39</v>
      </c>
      <c r="C18" s="36">
        <v>282</v>
      </c>
      <c r="D18" s="36">
        <v>40</v>
      </c>
      <c r="E18" s="36">
        <v>266</v>
      </c>
      <c r="F18" s="36">
        <v>7</v>
      </c>
      <c r="G18" s="36">
        <v>86</v>
      </c>
      <c r="H18" s="36">
        <v>11</v>
      </c>
      <c r="I18" s="36">
        <v>44</v>
      </c>
      <c r="J18" s="36">
        <v>18</v>
      </c>
      <c r="K18" s="36">
        <v>78</v>
      </c>
      <c r="L18" s="36">
        <v>1</v>
      </c>
      <c r="M18" s="36">
        <v>28</v>
      </c>
      <c r="N18" s="36">
        <v>7</v>
      </c>
      <c r="O18" s="36">
        <v>45</v>
      </c>
      <c r="P18" s="36">
        <v>4</v>
      </c>
      <c r="Q18" s="36">
        <v>40</v>
      </c>
      <c r="R18" s="36">
        <v>2</v>
      </c>
      <c r="S18" s="36">
        <v>32</v>
      </c>
      <c r="T18" s="36">
        <v>5</v>
      </c>
      <c r="U18" s="36">
        <v>13</v>
      </c>
    </row>
    <row r="19" spans="1:21" x14ac:dyDescent="0.25">
      <c r="A19" s="35">
        <v>43914</v>
      </c>
      <c r="B19" s="36">
        <v>88</v>
      </c>
      <c r="C19" s="36">
        <v>370</v>
      </c>
      <c r="D19" s="36">
        <v>39</v>
      </c>
      <c r="E19" s="36">
        <v>305</v>
      </c>
      <c r="F19" s="36">
        <v>15</v>
      </c>
      <c r="G19" s="36">
        <v>101</v>
      </c>
      <c r="H19" s="36">
        <v>22</v>
      </c>
      <c r="I19" s="36">
        <v>66</v>
      </c>
      <c r="J19" s="36">
        <v>16</v>
      </c>
      <c r="K19" s="36">
        <v>94</v>
      </c>
      <c r="L19" s="36">
        <v>9</v>
      </c>
      <c r="M19" s="36">
        <v>37</v>
      </c>
      <c r="N19" s="36">
        <v>1</v>
      </c>
      <c r="O19" s="36">
        <v>46</v>
      </c>
      <c r="P19" s="36">
        <v>4</v>
      </c>
      <c r="Q19" s="36">
        <v>44</v>
      </c>
      <c r="R19" s="36">
        <v>6</v>
      </c>
      <c r="S19" s="36">
        <v>38</v>
      </c>
      <c r="T19" s="36">
        <v>13</v>
      </c>
      <c r="U19" s="36">
        <v>26</v>
      </c>
    </row>
    <row r="20" spans="1:21" x14ac:dyDescent="0.25">
      <c r="A20" s="35">
        <v>43915</v>
      </c>
      <c r="B20" s="36">
        <v>146</v>
      </c>
      <c r="C20" s="36">
        <v>516</v>
      </c>
      <c r="D20" s="36">
        <v>126</v>
      </c>
      <c r="E20" s="36">
        <v>431</v>
      </c>
      <c r="F20" s="36">
        <v>38</v>
      </c>
      <c r="G20" s="36">
        <v>139</v>
      </c>
      <c r="H20" s="36">
        <v>25</v>
      </c>
      <c r="I20" s="36">
        <v>91</v>
      </c>
      <c r="J20" s="36">
        <v>35</v>
      </c>
      <c r="K20" s="36">
        <v>129</v>
      </c>
      <c r="L20" s="36">
        <v>13</v>
      </c>
      <c r="M20" s="36">
        <v>50</v>
      </c>
      <c r="N20" s="36">
        <v>9</v>
      </c>
      <c r="O20" s="36">
        <v>55</v>
      </c>
      <c r="P20" s="36">
        <v>8</v>
      </c>
      <c r="Q20" s="36">
        <v>52</v>
      </c>
      <c r="R20" s="36">
        <v>15</v>
      </c>
      <c r="S20" s="36">
        <v>53</v>
      </c>
      <c r="T20" s="36">
        <v>5</v>
      </c>
      <c r="U20" s="36">
        <v>31</v>
      </c>
    </row>
    <row r="21" spans="1:21" x14ac:dyDescent="0.25">
      <c r="A21" s="35">
        <v>43916</v>
      </c>
      <c r="B21" s="36">
        <v>165</v>
      </c>
      <c r="C21" s="36">
        <v>681</v>
      </c>
      <c r="D21" s="36">
        <v>93</v>
      </c>
      <c r="E21" s="36">
        <v>524</v>
      </c>
      <c r="F21" s="36">
        <v>28</v>
      </c>
      <c r="G21" s="36">
        <v>167</v>
      </c>
      <c r="H21" s="36">
        <v>41</v>
      </c>
      <c r="I21" s="36">
        <v>132</v>
      </c>
      <c r="J21" s="36">
        <v>21</v>
      </c>
      <c r="K21" s="36">
        <v>150</v>
      </c>
      <c r="L21" s="36">
        <v>20</v>
      </c>
      <c r="M21" s="36">
        <v>70</v>
      </c>
      <c r="N21" s="36">
        <v>21</v>
      </c>
      <c r="O21" s="36">
        <v>76</v>
      </c>
      <c r="P21" s="36">
        <v>14</v>
      </c>
      <c r="Q21" s="36">
        <v>66</v>
      </c>
      <c r="R21" s="36">
        <v>14</v>
      </c>
      <c r="S21" s="36">
        <v>67</v>
      </c>
      <c r="T21" s="36">
        <v>2</v>
      </c>
      <c r="U21" s="36">
        <v>33</v>
      </c>
    </row>
    <row r="22" spans="1:21" x14ac:dyDescent="0.25">
      <c r="A22" s="35">
        <v>43917</v>
      </c>
      <c r="B22" s="36">
        <v>194</v>
      </c>
      <c r="C22" s="36">
        <v>875</v>
      </c>
      <c r="D22" s="36">
        <v>101</v>
      </c>
      <c r="E22" s="36">
        <v>625</v>
      </c>
      <c r="F22" s="36">
        <v>72</v>
      </c>
      <c r="G22" s="36">
        <v>239</v>
      </c>
      <c r="H22" s="36">
        <v>50</v>
      </c>
      <c r="I22" s="36">
        <v>182</v>
      </c>
      <c r="J22" s="36">
        <v>26</v>
      </c>
      <c r="K22" s="36">
        <v>176</v>
      </c>
      <c r="L22" s="36">
        <v>19</v>
      </c>
      <c r="M22" s="36">
        <v>89</v>
      </c>
      <c r="N22" s="36">
        <v>26</v>
      </c>
      <c r="O22" s="36">
        <v>102</v>
      </c>
      <c r="P22" s="36">
        <v>12</v>
      </c>
      <c r="Q22" s="36">
        <v>78</v>
      </c>
      <c r="R22" s="36">
        <v>10</v>
      </c>
      <c r="S22" s="36">
        <v>77</v>
      </c>
      <c r="T22" s="36">
        <v>9</v>
      </c>
      <c r="U22" s="36">
        <v>42</v>
      </c>
    </row>
    <row r="23" spans="1:21" x14ac:dyDescent="0.25">
      <c r="A23" s="35">
        <v>43918</v>
      </c>
      <c r="B23" s="36">
        <v>270</v>
      </c>
      <c r="C23" s="36">
        <v>1145</v>
      </c>
      <c r="D23" s="36">
        <v>150</v>
      </c>
      <c r="E23" s="36">
        <v>775</v>
      </c>
      <c r="F23" s="36">
        <v>74</v>
      </c>
      <c r="G23" s="36">
        <v>313</v>
      </c>
      <c r="H23" s="36">
        <v>33</v>
      </c>
      <c r="I23" s="36">
        <v>215</v>
      </c>
      <c r="J23" s="36">
        <v>28</v>
      </c>
      <c r="K23" s="36">
        <v>204</v>
      </c>
      <c r="L23" s="36">
        <v>27</v>
      </c>
      <c r="M23" s="36">
        <v>116</v>
      </c>
      <c r="N23" s="36">
        <v>16</v>
      </c>
      <c r="O23" s="36">
        <v>118</v>
      </c>
      <c r="P23" s="36">
        <v>18</v>
      </c>
      <c r="Q23" s="36">
        <v>96</v>
      </c>
      <c r="R23" s="36">
        <v>2</v>
      </c>
      <c r="S23" s="36">
        <v>79</v>
      </c>
      <c r="T23" s="36">
        <v>1</v>
      </c>
      <c r="U23" s="36">
        <v>43</v>
      </c>
    </row>
    <row r="24" spans="1:21" x14ac:dyDescent="0.25">
      <c r="A24" s="37">
        <v>43919</v>
      </c>
      <c r="B24" s="36">
        <v>350</v>
      </c>
      <c r="C24" s="36">
        <v>1495</v>
      </c>
      <c r="D24" s="36">
        <v>191</v>
      </c>
      <c r="E24" s="36">
        <v>966</v>
      </c>
      <c r="F24" s="36">
        <v>69</v>
      </c>
      <c r="G24" s="36">
        <v>382</v>
      </c>
      <c r="H24" s="36">
        <v>48</v>
      </c>
      <c r="I24" s="36">
        <v>263</v>
      </c>
      <c r="J24" s="36">
        <v>17</v>
      </c>
      <c r="K24" s="36">
        <v>221</v>
      </c>
      <c r="L24" s="36">
        <v>29</v>
      </c>
      <c r="M24" s="36">
        <v>145</v>
      </c>
      <c r="N24" s="36">
        <v>19</v>
      </c>
      <c r="O24" s="36">
        <v>137</v>
      </c>
      <c r="P24" s="36">
        <v>6</v>
      </c>
      <c r="Q24" s="36">
        <v>102</v>
      </c>
      <c r="R24" s="36">
        <v>16</v>
      </c>
      <c r="S24" s="36">
        <v>95</v>
      </c>
      <c r="T24" s="36">
        <v>9</v>
      </c>
      <c r="U24" s="36">
        <v>52</v>
      </c>
    </row>
    <row r="25" spans="1:21" x14ac:dyDescent="0.25">
      <c r="A25" s="35">
        <v>43920</v>
      </c>
      <c r="B25" s="36">
        <v>180</v>
      </c>
      <c r="C25" s="36">
        <v>1676</v>
      </c>
      <c r="D25" s="36">
        <v>147</v>
      </c>
      <c r="E25" s="36">
        <v>1113</v>
      </c>
      <c r="F25" s="36">
        <v>76</v>
      </c>
      <c r="G25" s="36">
        <v>458</v>
      </c>
      <c r="H25" s="36">
        <v>16</v>
      </c>
      <c r="I25" s="36">
        <v>280</v>
      </c>
      <c r="J25" s="36">
        <v>44</v>
      </c>
      <c r="K25" s="36">
        <v>265</v>
      </c>
      <c r="L25" s="36">
        <v>18</v>
      </c>
      <c r="M25" s="36">
        <v>164</v>
      </c>
      <c r="N25" s="36">
        <v>26</v>
      </c>
      <c r="O25" s="36">
        <v>163</v>
      </c>
      <c r="P25" s="36">
        <v>15</v>
      </c>
      <c r="Q25" s="36">
        <v>117</v>
      </c>
      <c r="R25" s="36">
        <v>19</v>
      </c>
      <c r="S25" s="36">
        <v>114</v>
      </c>
      <c r="T25" s="36">
        <v>9</v>
      </c>
      <c r="U25" s="36">
        <v>61</v>
      </c>
    </row>
    <row r="26" spans="1:21" x14ac:dyDescent="0.25">
      <c r="A26" s="35">
        <v>43921</v>
      </c>
      <c r="B26" s="36"/>
      <c r="C26" s="36"/>
      <c r="D26" s="36"/>
      <c r="F26" s="36">
        <v>30</v>
      </c>
      <c r="G26" s="36">
        <v>488</v>
      </c>
      <c r="L26" s="36"/>
      <c r="M26" s="36"/>
      <c r="N26" s="36">
        <v>28</v>
      </c>
      <c r="O26" s="36">
        <v>191</v>
      </c>
      <c r="P26" s="36">
        <v>10</v>
      </c>
      <c r="Q26" s="36">
        <v>127</v>
      </c>
      <c r="R26" s="36">
        <v>6</v>
      </c>
      <c r="S26" s="36">
        <v>120</v>
      </c>
      <c r="T26" s="36">
        <v>2</v>
      </c>
      <c r="U26" s="36">
        <v>63</v>
      </c>
    </row>
    <row r="27" spans="1:21" x14ac:dyDescent="0.25">
      <c r="A27" s="35">
        <v>43922</v>
      </c>
      <c r="B27" s="36"/>
      <c r="C27" s="36"/>
      <c r="D27" s="36"/>
      <c r="L27" s="36"/>
      <c r="M27" s="36"/>
      <c r="T27" s="36">
        <v>5</v>
      </c>
      <c r="U27" s="36">
        <v>68</v>
      </c>
    </row>
    <row r="28" spans="1:21" x14ac:dyDescent="0.25">
      <c r="A28" s="35">
        <v>43923</v>
      </c>
      <c r="B28" s="36"/>
      <c r="C28" s="36"/>
      <c r="D28" s="36"/>
      <c r="T28" s="36">
        <v>6</v>
      </c>
      <c r="U28" s="36">
        <v>74</v>
      </c>
    </row>
    <row r="29" spans="1:21" x14ac:dyDescent="0.25">
      <c r="T29" s="36"/>
      <c r="U29" s="36"/>
    </row>
    <row r="30" spans="1:21" x14ac:dyDescent="0.25">
      <c r="T30" s="36"/>
      <c r="U30" s="3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 COVID Data 3.31</vt:lpstr>
      <vt:lpstr>Alachua vs Top</vt:lpstr>
      <vt:lpstr>Alachua Rolling Case Count</vt:lpstr>
      <vt:lpstr>Top Case Count</vt:lpstr>
      <vt:lpstr>Rolling Case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Ryan S</dc:creator>
  <cp:lastModifiedBy>McGuire, Ryan S</cp:lastModifiedBy>
  <dcterms:created xsi:type="dcterms:W3CDTF">2020-03-24T18:50:40Z</dcterms:created>
  <dcterms:modified xsi:type="dcterms:W3CDTF">2020-03-31T20:45:55Z</dcterms:modified>
</cp:coreProperties>
</file>