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ircks/Desktop/BEE 4270/FinalProject/"/>
    </mc:Choice>
  </mc:AlternateContent>
  <xr:revisionPtr revIDLastSave="0" documentId="13_ncr:1_{4A388125-F39E-2A40-B611-ECBEAAEAEB5F}" xr6:coauthVersionLast="47" xr6:coauthVersionMax="47" xr10:uidLastSave="{00000000-0000-0000-0000-000000000000}"/>
  <bookViews>
    <workbookView xWindow="0" yWindow="600" windowWidth="28800" windowHeight="16360" firstSheet="2" activeTab="10" xr2:uid="{00000000-000D-0000-FFFF-FFFF00000000}"/>
  </bookViews>
  <sheets>
    <sheet name="ALL YRS COMPLETE" sheetId="1" r:id="rId1"/>
    <sheet name="2005 COMPLETE" sheetId="2" r:id="rId2"/>
    <sheet name="2005 SIMP" sheetId="3" r:id="rId3"/>
    <sheet name="2006 complete" sheetId="4" r:id="rId4"/>
    <sheet name="2006 SIMP" sheetId="5" r:id="rId5"/>
    <sheet name="2007 complete" sheetId="6" r:id="rId6"/>
    <sheet name="2007 SIMP" sheetId="7" r:id="rId7"/>
    <sheet name="2008 complete" sheetId="8" r:id="rId8"/>
    <sheet name="2008 SIMP" sheetId="9" r:id="rId9"/>
    <sheet name="2009 complete" sheetId="10" r:id="rId10"/>
    <sheet name="2010 complete" sheetId="12" r:id="rId11"/>
    <sheet name="2011 complete" sheetId="14" r:id="rId12"/>
    <sheet name="2016 complete" sheetId="3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8" i="35" l="1"/>
  <c r="M258" i="35" s="1"/>
  <c r="L257" i="35"/>
  <c r="M257" i="35" s="1"/>
  <c r="L256" i="35"/>
  <c r="M256" i="35" s="1"/>
  <c r="L255" i="35"/>
  <c r="M255" i="35" s="1"/>
  <c r="L254" i="35"/>
  <c r="M254" i="35" s="1"/>
  <c r="L253" i="35"/>
  <c r="M253" i="35" s="1"/>
  <c r="L252" i="35"/>
  <c r="M252" i="35" s="1"/>
  <c r="M251" i="35"/>
  <c r="L251" i="35"/>
  <c r="L250" i="35"/>
  <c r="M250" i="35" s="1"/>
  <c r="L249" i="35"/>
  <c r="M249" i="35" s="1"/>
  <c r="H338" i="9"/>
  <c r="H337" i="9"/>
  <c r="H336" i="9"/>
  <c r="H335" i="9"/>
  <c r="H334" i="9"/>
  <c r="H333" i="9"/>
  <c r="H297" i="9"/>
  <c r="H296" i="9"/>
  <c r="H295" i="9"/>
  <c r="H294" i="9"/>
  <c r="H293" i="9"/>
  <c r="H292" i="9"/>
  <c r="H291" i="9"/>
  <c r="J338" i="8"/>
  <c r="J337" i="8"/>
  <c r="J336" i="8"/>
  <c r="J335" i="8"/>
  <c r="J334" i="8"/>
  <c r="J333" i="8"/>
  <c r="J297" i="8"/>
  <c r="J296" i="8"/>
  <c r="J295" i="8"/>
  <c r="J294" i="8"/>
  <c r="J293" i="8"/>
  <c r="J292" i="8"/>
  <c r="J291" i="8"/>
  <c r="H77" i="7"/>
  <c r="H76" i="7"/>
  <c r="H75" i="7"/>
  <c r="H74" i="7"/>
  <c r="H72" i="7"/>
  <c r="H70" i="7"/>
  <c r="H69" i="7"/>
  <c r="H55" i="7"/>
  <c r="H54" i="7"/>
  <c r="H53" i="7"/>
  <c r="H52" i="7"/>
  <c r="H51" i="7"/>
  <c r="H48" i="7"/>
  <c r="H47" i="7"/>
  <c r="H46" i="7"/>
  <c r="H45" i="7"/>
  <c r="H44" i="7"/>
  <c r="H40" i="7"/>
  <c r="H39" i="7"/>
  <c r="H38" i="7"/>
  <c r="H37" i="7"/>
  <c r="H36" i="7"/>
  <c r="H34" i="7"/>
  <c r="E34" i="7"/>
  <c r="H31" i="7"/>
  <c r="H28" i="7"/>
  <c r="H27" i="7"/>
  <c r="H26" i="7"/>
  <c r="H20" i="7"/>
  <c r="H19" i="7"/>
  <c r="H18" i="7"/>
  <c r="E18" i="7"/>
  <c r="H11" i="7"/>
  <c r="E11" i="7"/>
  <c r="J77" i="6"/>
  <c r="J76" i="6"/>
  <c r="J75" i="6"/>
  <c r="J74" i="6"/>
  <c r="J72" i="6"/>
  <c r="J70" i="6"/>
  <c r="J69" i="6"/>
  <c r="J55" i="6"/>
  <c r="J54" i="6"/>
  <c r="J53" i="6"/>
  <c r="J52" i="6"/>
  <c r="J51" i="6"/>
  <c r="J48" i="6"/>
  <c r="J47" i="6"/>
  <c r="J46" i="6"/>
  <c r="J45" i="6"/>
  <c r="J44" i="6"/>
  <c r="J40" i="6"/>
  <c r="J39" i="6"/>
  <c r="J38" i="6"/>
  <c r="J37" i="6"/>
  <c r="J36" i="6"/>
  <c r="J34" i="6"/>
  <c r="G34" i="6"/>
  <c r="J31" i="6"/>
  <c r="J28" i="6"/>
  <c r="J27" i="6"/>
  <c r="J26" i="6"/>
  <c r="J20" i="6"/>
  <c r="J19" i="6"/>
  <c r="J18" i="6"/>
  <c r="G18" i="6"/>
  <c r="J11" i="6"/>
  <c r="G11" i="6"/>
  <c r="L1358" i="1"/>
  <c r="M1358" i="1" s="1"/>
  <c r="L1357" i="1"/>
  <c r="M1357" i="1" s="1"/>
  <c r="L1356" i="1"/>
  <c r="M1356" i="1" s="1"/>
  <c r="L1355" i="1"/>
  <c r="M1355" i="1" s="1"/>
  <c r="L1354" i="1"/>
  <c r="M1354" i="1" s="1"/>
  <c r="M1353" i="1"/>
  <c r="L1353" i="1"/>
  <c r="M1352" i="1"/>
  <c r="L1352" i="1"/>
  <c r="L1351" i="1"/>
  <c r="M1351" i="1" s="1"/>
  <c r="L1350" i="1"/>
  <c r="M1350" i="1" s="1"/>
  <c r="M1349" i="1"/>
  <c r="L1349" i="1"/>
  <c r="J718" i="1"/>
  <c r="J717" i="1"/>
  <c r="J716" i="1"/>
  <c r="J715" i="1"/>
  <c r="J714" i="1"/>
  <c r="J713" i="1"/>
  <c r="J678" i="1"/>
  <c r="J677" i="1"/>
  <c r="J676" i="1"/>
  <c r="J675" i="1"/>
  <c r="J674" i="1"/>
  <c r="J673" i="1"/>
  <c r="J672" i="1"/>
  <c r="J228" i="1"/>
  <c r="J227" i="1"/>
  <c r="J226" i="1"/>
  <c r="J225" i="1"/>
  <c r="J223" i="1"/>
  <c r="J221" i="1"/>
  <c r="J220" i="1"/>
  <c r="J206" i="1"/>
  <c r="J205" i="1"/>
  <c r="J204" i="1"/>
  <c r="J203" i="1"/>
  <c r="J202" i="1"/>
  <c r="J199" i="1"/>
  <c r="J198" i="1"/>
  <c r="J197" i="1"/>
  <c r="J196" i="1"/>
  <c r="J195" i="1"/>
  <c r="J191" i="1"/>
  <c r="J190" i="1"/>
  <c r="J189" i="1"/>
  <c r="J188" i="1"/>
  <c r="J187" i="1"/>
  <c r="J185" i="1"/>
  <c r="G185" i="1"/>
  <c r="J182" i="1"/>
  <c r="J179" i="1"/>
  <c r="J178" i="1"/>
  <c r="J177" i="1"/>
  <c r="J171" i="1"/>
  <c r="J170" i="1"/>
  <c r="J169" i="1"/>
  <c r="G169" i="1"/>
  <c r="J162" i="1"/>
  <c r="G162" i="1"/>
</calcChain>
</file>

<file path=xl/sharedStrings.xml><?xml version="1.0" encoding="utf-8"?>
<sst xmlns="http://schemas.openxmlformats.org/spreadsheetml/2006/main" count="4116" uniqueCount="1222">
  <si>
    <t>Date</t>
  </si>
  <si>
    <t>Method/Number</t>
  </si>
  <si>
    <t>Times</t>
  </si>
  <si>
    <t>Location</t>
  </si>
  <si>
    <t>Conditions</t>
  </si>
  <si>
    <t>Wind Strength/Direction</t>
  </si>
  <si>
    <t>Air Temp (C)</t>
  </si>
  <si>
    <t>Secchi (M)</t>
  </si>
  <si>
    <t>Depth (M)</t>
  </si>
  <si>
    <t>Temp (C)</t>
  </si>
  <si>
    <t>pH</t>
  </si>
  <si>
    <t>DO (mg/l)</t>
  </si>
  <si>
    <t>SPC</t>
  </si>
  <si>
    <t>TDS</t>
  </si>
  <si>
    <t>Other information</t>
  </si>
  <si>
    <t>Plankton</t>
  </si>
  <si>
    <t>4.5/6.0</t>
  </si>
  <si>
    <t>Group ID - CAU</t>
  </si>
  <si>
    <t xml:space="preserve">Greens: Present </t>
  </si>
  <si>
    <t>Diatoms:</t>
  </si>
  <si>
    <t xml:space="preserve">Copepoda: </t>
  </si>
  <si>
    <t>Cladocera: Bosmia and more (kinds not recorded)</t>
  </si>
  <si>
    <t>Rotifera: Lots - kinds not recorded</t>
  </si>
  <si>
    <t>Blue-greens</t>
  </si>
  <si>
    <t>Other:</t>
  </si>
  <si>
    <t>4.5/5.0</t>
  </si>
  <si>
    <t>RUSS</t>
  </si>
  <si>
    <t xml:space="preserve">Partly Sunny </t>
  </si>
  <si>
    <t>7.0/7.5</t>
  </si>
  <si>
    <t>ID - Boynton 7</t>
  </si>
  <si>
    <t>Greens:</t>
  </si>
  <si>
    <t>Diatoms: Few</t>
  </si>
  <si>
    <t>Copepoda: Moderate number</t>
  </si>
  <si>
    <t>Cladocera: Moderate number of daphnia</t>
  </si>
  <si>
    <t>Rotifera:</t>
  </si>
  <si>
    <t>Blue-greens:</t>
  </si>
  <si>
    <t>Barr Hrbr</t>
  </si>
  <si>
    <t>Cloudy + wind</t>
  </si>
  <si>
    <t>7.5/8.0</t>
  </si>
  <si>
    <t>Greens: Present</t>
  </si>
  <si>
    <t>C + Rain (R)</t>
  </si>
  <si>
    <t>PS + wind</t>
  </si>
  <si>
    <t xml:space="preserve">Greens:  </t>
  </si>
  <si>
    <t>Cladocera: Large bosmina</t>
  </si>
  <si>
    <t xml:space="preserve">Rotifera: </t>
  </si>
  <si>
    <t>Other: Immature bi-volve</t>
  </si>
  <si>
    <t>C + wind</t>
  </si>
  <si>
    <t>ID  - Boynton 7</t>
  </si>
  <si>
    <t>WWTP</t>
  </si>
  <si>
    <t>Wind</t>
  </si>
  <si>
    <t>Bolton</t>
  </si>
  <si>
    <t>3.5/6</t>
  </si>
  <si>
    <t>Copepoda: daphnia/cladeceron</t>
  </si>
  <si>
    <t xml:space="preserve">Cladocera: </t>
  </si>
  <si>
    <t xml:space="preserve">Other: </t>
  </si>
  <si>
    <t>Light</t>
  </si>
  <si>
    <t>Copepoda: Many, DOM</t>
  </si>
  <si>
    <t>Other: Gastrapods (potentially ZML?)</t>
  </si>
  <si>
    <t>Cloudy</t>
  </si>
  <si>
    <t>Calm</t>
  </si>
  <si>
    <t>0.5/2.5</t>
  </si>
  <si>
    <t>Gradual t decline</t>
  </si>
  <si>
    <t>Greens: Many</t>
  </si>
  <si>
    <t>Copepoda: Few</t>
  </si>
  <si>
    <t>Rotifera: Present</t>
  </si>
  <si>
    <t>Other: Ceuloprorium (10). Best population @ 5m</t>
  </si>
  <si>
    <t>IA WWTP</t>
  </si>
  <si>
    <t>Sun, calm</t>
  </si>
  <si>
    <t>E. Shore</t>
  </si>
  <si>
    <t>Grp ID  - CAU</t>
  </si>
  <si>
    <t xml:space="preserve">Greens: </t>
  </si>
  <si>
    <t>Copepoda: Colonial cyclopoid copepods</t>
  </si>
  <si>
    <t>Cladocera: Bosmina</t>
  </si>
  <si>
    <t>Rotifera: Keratela</t>
  </si>
  <si>
    <t>Blue-greens: Possible spirulina</t>
  </si>
  <si>
    <t>Inlet</t>
  </si>
  <si>
    <t>Rainy, calm</t>
  </si>
  <si>
    <t>AI WWTP</t>
  </si>
  <si>
    <t>McKinney</t>
  </si>
  <si>
    <t>IAWWTP</t>
  </si>
  <si>
    <t>Breeze, hazy</t>
  </si>
  <si>
    <t>NW</t>
  </si>
  <si>
    <t>ID- CAU</t>
  </si>
  <si>
    <t>Cladocera: Leptadora</t>
  </si>
  <si>
    <t>Rotifera: Present - colonial and single</t>
  </si>
  <si>
    <t>Blue-greens: Spiriluna</t>
  </si>
  <si>
    <t>Sun, breeze</t>
  </si>
  <si>
    <t>Greens: Lots, volvox</t>
  </si>
  <si>
    <t>Cladocera: Daphnia</t>
  </si>
  <si>
    <t>Rotifera: Few colonial, some others present</t>
  </si>
  <si>
    <t>Calm, sun</t>
  </si>
  <si>
    <t>ID- Science Center camp</t>
  </si>
  <si>
    <t>Taugh Cr.</t>
  </si>
  <si>
    <t>calm, hot</t>
  </si>
  <si>
    <t>Silty bottom sample (45m)</t>
  </si>
  <si>
    <t>N. of Salmon Creek</t>
  </si>
  <si>
    <t>Sun, haze</t>
  </si>
  <si>
    <t>ID- WW</t>
  </si>
  <si>
    <t xml:space="preserve">Loon Pt. </t>
  </si>
  <si>
    <t>Hot, haze</t>
  </si>
  <si>
    <t>ID- WW, max plankton activity at 10 m</t>
  </si>
  <si>
    <t>Salmon Creek</t>
  </si>
  <si>
    <t>Calm, cloudy</t>
  </si>
  <si>
    <t>ID- Groton MS</t>
  </si>
  <si>
    <t>Diatoms: Many</t>
  </si>
  <si>
    <t>Copepoda: cyclopiods</t>
  </si>
  <si>
    <t>Rotifera: Many</t>
  </si>
  <si>
    <t>Other: richterella</t>
  </si>
  <si>
    <t xml:space="preserve">Salmon Creek </t>
  </si>
  <si>
    <t>Windy, cloudy</t>
  </si>
  <si>
    <t xml:space="preserve">Diatoms: </t>
  </si>
  <si>
    <t>Cladocera: Daphnia, bosmina</t>
  </si>
  <si>
    <t>Taugh Mouth</t>
  </si>
  <si>
    <t>Cool, sun, ligth breeze</t>
  </si>
  <si>
    <t>Mid-Lake</t>
  </si>
  <si>
    <t>RUSS?</t>
  </si>
  <si>
    <t>ID- HIS</t>
  </si>
  <si>
    <t>Rotifera: DOM - Keratella</t>
  </si>
  <si>
    <t>Sunny, calm</t>
  </si>
  <si>
    <t>Diatoms: Asterionella</t>
  </si>
  <si>
    <t>Copepoda: Cyclopiods</t>
  </si>
  <si>
    <t>Other: Eubranchipus</t>
  </si>
  <si>
    <t>N. of Salmon Cr.</t>
  </si>
  <si>
    <t>ID- Lansing</t>
  </si>
  <si>
    <t>Greens: Volvox, small greens</t>
  </si>
  <si>
    <t>Rotifera: DOM - Keratella, others</t>
  </si>
  <si>
    <t>Sunny, Calm</t>
  </si>
  <si>
    <t>Fishy Smell + green blue water</t>
  </si>
  <si>
    <t>HAB??</t>
  </si>
  <si>
    <t>Diatoms: Asterionella DOM</t>
  </si>
  <si>
    <t>Other: Some smaller phytoplankton</t>
  </si>
  <si>
    <t>1 Mile N. or Salmon Cr</t>
  </si>
  <si>
    <t>LSC Intake?  (from Myers)</t>
  </si>
  <si>
    <t>LSC Intake again?</t>
  </si>
  <si>
    <t>Mid-Lake from Taugh</t>
  </si>
  <si>
    <t>Daphnia present</t>
  </si>
  <si>
    <t>Group ID - Boynton</t>
  </si>
  <si>
    <t>Clean</t>
  </si>
  <si>
    <t>Light N</t>
  </si>
  <si>
    <t>Taugh Cr. Mouth</t>
  </si>
  <si>
    <t>Clear</t>
  </si>
  <si>
    <t>Light S.</t>
  </si>
  <si>
    <t>Mid-lake</t>
  </si>
  <si>
    <t>clear</t>
  </si>
  <si>
    <t>LSC Intake</t>
  </si>
  <si>
    <t>Calm, Clear</t>
  </si>
  <si>
    <t>81.0F</t>
  </si>
  <si>
    <t>2.5 M</t>
  </si>
  <si>
    <t>76.2F</t>
  </si>
  <si>
    <t>Greens: Abundunt</t>
  </si>
  <si>
    <t>75.1F</t>
  </si>
  <si>
    <t xml:space="preserve">75.0F </t>
  </si>
  <si>
    <t>Copepoda: DOM</t>
  </si>
  <si>
    <t xml:space="preserve">69.6F </t>
  </si>
  <si>
    <t>Cladocera: Bosmina, Daphnia, leptadora</t>
  </si>
  <si>
    <t xml:space="preserve">67.6F </t>
  </si>
  <si>
    <t>Rotifera: DOM</t>
  </si>
  <si>
    <t xml:space="preserve">55.0F </t>
  </si>
  <si>
    <t xml:space="preserve">51.8F </t>
  </si>
  <si>
    <t xml:space="preserve">50.9F </t>
  </si>
  <si>
    <t>Steambt landing</t>
  </si>
  <si>
    <t>Overcast</t>
  </si>
  <si>
    <t>WWTP outfall</t>
  </si>
  <si>
    <t>Overcast, lgt breeze</t>
  </si>
  <si>
    <t>Dense sample</t>
  </si>
  <si>
    <t>Greens: Several types present</t>
  </si>
  <si>
    <t>Copepoda: Cyclopoids</t>
  </si>
  <si>
    <t>10m sample same but less dense</t>
  </si>
  <si>
    <t>Copepoda: Cyclepoids</t>
  </si>
  <si>
    <t>Cladocera: Daphnia, bosmina, leptadora</t>
  </si>
  <si>
    <t>Inlet @ dock</t>
  </si>
  <si>
    <t>part sun</t>
  </si>
  <si>
    <t>CH WWTP</t>
  </si>
  <si>
    <t xml:space="preserve">humid, sun </t>
  </si>
  <si>
    <t>S breeze</t>
  </si>
  <si>
    <t>Group ID- WW</t>
  </si>
  <si>
    <t>10m sample less dense</t>
  </si>
  <si>
    <t>Greens: Combs, round, filimentous</t>
  </si>
  <si>
    <t>Copepoda: Cyclopoids (w/egg sacks)</t>
  </si>
  <si>
    <t>Rotifera: Very few</t>
  </si>
  <si>
    <t>overcast</t>
  </si>
  <si>
    <t>calm</t>
  </si>
  <si>
    <t>sun</t>
  </si>
  <si>
    <t xml:space="preserve"> S. wind</t>
  </si>
  <si>
    <t>pt. Cloud, warm</t>
  </si>
  <si>
    <t>S. Breeze</t>
  </si>
  <si>
    <t>16m sample</t>
  </si>
  <si>
    <t>Greens: DOM</t>
  </si>
  <si>
    <t>ID- Cornell intro oceanography</t>
  </si>
  <si>
    <t>Copepoda: Cyclopoids and others present</t>
  </si>
  <si>
    <t>Other: Many ZML, spiny water fleas</t>
  </si>
  <si>
    <t>IAWWTP Outfall</t>
  </si>
  <si>
    <t>clear, hazy</t>
  </si>
  <si>
    <t xml:space="preserve"> light N. breeze</t>
  </si>
  <si>
    <t>3+</t>
  </si>
  <si>
    <t>ID - EAC 7th/8th</t>
  </si>
  <si>
    <t>Max plankt - 10m</t>
  </si>
  <si>
    <t>Max zoo plankt - 10/20m</t>
  </si>
  <si>
    <t>light N. breeze</t>
  </si>
  <si>
    <t>RUSS (500M north)</t>
  </si>
  <si>
    <t>light wind, ripples</t>
  </si>
  <si>
    <t>5.5-6.0</t>
  </si>
  <si>
    <t>Max zoo plankt- 5m</t>
  </si>
  <si>
    <t>C.H.WWTP</t>
  </si>
  <si>
    <t>clouds, calm</t>
  </si>
  <si>
    <t>S. breeze</t>
  </si>
  <si>
    <t>ID- Boynton</t>
  </si>
  <si>
    <t>S. 10 mph</t>
  </si>
  <si>
    <t>N. of Willow Pt</t>
  </si>
  <si>
    <t>S. 5 mph</t>
  </si>
  <si>
    <t>Cladeceron: Bosmina</t>
  </si>
  <si>
    <t>Blue-greens: Dolichospermum</t>
  </si>
  <si>
    <t>N. of RUSS</t>
  </si>
  <si>
    <t>ID- Boynton 7</t>
  </si>
  <si>
    <t>clouds, calm, drizzle</t>
  </si>
  <si>
    <t>5.0/6.5</t>
  </si>
  <si>
    <t>cloudy</t>
  </si>
  <si>
    <t>ID- BOCES</t>
  </si>
  <si>
    <t xml:space="preserve">cloudy </t>
  </si>
  <si>
    <t>S 10mph</t>
  </si>
  <si>
    <t>Taugh. Transect</t>
  </si>
  <si>
    <t>South</t>
  </si>
  <si>
    <t>Russ</t>
  </si>
  <si>
    <t>Light S</t>
  </si>
  <si>
    <t>Taughannock</t>
  </si>
  <si>
    <t>south</t>
  </si>
  <si>
    <t>Overcaste</t>
  </si>
  <si>
    <t>Greens: Asterionella</t>
  </si>
  <si>
    <t>Copepoda: Calaniods</t>
  </si>
  <si>
    <t xml:space="preserve">Cladeceron: </t>
  </si>
  <si>
    <t xml:space="preserve">Blue-greens: </t>
  </si>
  <si>
    <t>Other: Mystery octopi</t>
  </si>
  <si>
    <t>Salmon Cr./Bolton</t>
  </si>
  <si>
    <t>Greens: Filimentous</t>
  </si>
  <si>
    <t>Copepoda: Calaniod, cyclipoid</t>
  </si>
  <si>
    <t>Wells/Mid-Lake</t>
  </si>
  <si>
    <t>ID- Wells</t>
  </si>
  <si>
    <t>n/a</t>
  </si>
  <si>
    <t>ID- Southern Cayuga</t>
  </si>
  <si>
    <t>Greens: Filimentous and others</t>
  </si>
  <si>
    <t>Diatoms: Many, asterionella and others</t>
  </si>
  <si>
    <t>Highest diatom conc @15</t>
  </si>
  <si>
    <t>Wells, beyond dock</t>
  </si>
  <si>
    <t>4 M</t>
  </si>
  <si>
    <t>ID- Newfield 6th</t>
  </si>
  <si>
    <t>sunny</t>
  </si>
  <si>
    <t>3+ M</t>
  </si>
  <si>
    <t>Sunny</t>
  </si>
  <si>
    <t>?</t>
  </si>
  <si>
    <t>s. wind</t>
  </si>
  <si>
    <t>Hazy Sun</t>
  </si>
  <si>
    <t>Light ESE</t>
  </si>
  <si>
    <t>ID- Tburg HS</t>
  </si>
  <si>
    <t>Diatoms: Dom, Ntizschia</t>
  </si>
  <si>
    <t>Greens: Volvox</t>
  </si>
  <si>
    <t>Diatoms: Dom - may be peaking. Asterionella, ntizschia frigida, thalassiosira</t>
  </si>
  <si>
    <t>North 5-10</t>
  </si>
  <si>
    <t>ID- Dryden Rec.</t>
  </si>
  <si>
    <t>Greens: Volvox, others</t>
  </si>
  <si>
    <t>Diatoms: DOM</t>
  </si>
  <si>
    <t>Copepoda: Many small copepods</t>
  </si>
  <si>
    <t>Mod. North</t>
  </si>
  <si>
    <t>Diatoms: Nitschia DOM</t>
  </si>
  <si>
    <t>Copepoda: Nauplius</t>
  </si>
  <si>
    <t>Lt. Rain</t>
  </si>
  <si>
    <t>Crowbar point</t>
  </si>
  <si>
    <t>Copepoda: Present</t>
  </si>
  <si>
    <t>Heavy West</t>
  </si>
  <si>
    <t>48 Deg. F.</t>
  </si>
  <si>
    <t>4M</t>
  </si>
  <si>
    <t>calm-north</t>
  </si>
  <si>
    <t>Salmon Cr mouth</t>
  </si>
  <si>
    <t>Loon point</t>
  </si>
  <si>
    <t>High Wind</t>
  </si>
  <si>
    <t>3-4 M</t>
  </si>
  <si>
    <t>ID- Boynton 7th</t>
  </si>
  <si>
    <t xml:space="preserve">Greens: Filimentous sp. </t>
  </si>
  <si>
    <t>Dark green-blue h2o</t>
  </si>
  <si>
    <t>Copepoda: Calaniod</t>
  </si>
  <si>
    <t>Rotifera: Asplanchna</t>
  </si>
  <si>
    <t>Loon Point</t>
  </si>
  <si>
    <t>10+ North</t>
  </si>
  <si>
    <t>Copepoda: Many</t>
  </si>
  <si>
    <t>Rotifera: Some asplanchna</t>
  </si>
  <si>
    <t>55.5.</t>
  </si>
  <si>
    <t>10:00am</t>
  </si>
  <si>
    <t>NNW- moderate</t>
  </si>
  <si>
    <t>Greens: Few</t>
  </si>
  <si>
    <t>Diatoms: None</t>
  </si>
  <si>
    <t>Copepoda: Copepods + Nauplius DOM</t>
  </si>
  <si>
    <t>Blue-greens: Possible Spirilina</t>
  </si>
  <si>
    <t>12:00pm</t>
  </si>
  <si>
    <t>Loon Pt.</t>
  </si>
  <si>
    <t>NNW-mod.</t>
  </si>
  <si>
    <t>Greens: Few, volvox</t>
  </si>
  <si>
    <t>Cladeceron: Daphnia, bosmina</t>
  </si>
  <si>
    <t>Other: ZML</t>
  </si>
  <si>
    <t>Greens: Volvox, filimentous</t>
  </si>
  <si>
    <t>Cladeceron: Bosmina, daphnia</t>
  </si>
  <si>
    <t>Rotifera: Numerous, colonial</t>
  </si>
  <si>
    <t>Blue-greens: Possible microsystis</t>
  </si>
  <si>
    <t>Other: Dinobryon, blooming?</t>
  </si>
  <si>
    <t>CHWWTP</t>
  </si>
  <si>
    <t>Other: Dinobryon</t>
  </si>
  <si>
    <t>Greens: Filimentous algae, volvox</t>
  </si>
  <si>
    <t>Copepoda: Cyclopoid, nauplia</t>
  </si>
  <si>
    <t>Rotifera: Asplanchna, keratella, euchlanis</t>
  </si>
  <si>
    <t>ID- Dryden afterschool</t>
  </si>
  <si>
    <t>Other: ZML (10 m and up), few dinobryon</t>
  </si>
  <si>
    <t>Light South</t>
  </si>
  <si>
    <t>Greens: Volvox, filimentous sp</t>
  </si>
  <si>
    <t>Diatoms: Asterionella, nitzchia</t>
  </si>
  <si>
    <t>Rotifera: Many, asplanchna</t>
  </si>
  <si>
    <t>Other: ZML DOM</t>
  </si>
  <si>
    <t>Pt. Cloud</t>
  </si>
  <si>
    <t>North Mod.</t>
  </si>
  <si>
    <t>Copepoda: Nauplia, many small</t>
  </si>
  <si>
    <t>Other: Many ZML, mystery critter</t>
  </si>
  <si>
    <t>S. of Yatch Club</t>
  </si>
  <si>
    <t>Pt. Cloudy</t>
  </si>
  <si>
    <t>Greens: Filamentous, volvox, pediastrum</t>
  </si>
  <si>
    <t>Diatoms: Present</t>
  </si>
  <si>
    <t>Rotifera: Asplanchna, others</t>
  </si>
  <si>
    <t>Blue-greens: Possible spirulina and blue greens</t>
  </si>
  <si>
    <t>light rain</t>
  </si>
  <si>
    <t>light N</t>
  </si>
  <si>
    <t>NO3 - 2.13</t>
  </si>
  <si>
    <t>NO3 - 2.25</t>
  </si>
  <si>
    <t>NO3 - 2.28</t>
  </si>
  <si>
    <t>NO3 - 2.27</t>
  </si>
  <si>
    <t>NO3 - 2.66</t>
  </si>
  <si>
    <t>NO3 - 2.75</t>
  </si>
  <si>
    <t>NO3 - 3.19</t>
  </si>
  <si>
    <t>NO3 - 3.29</t>
  </si>
  <si>
    <t>NO3 - 3.09</t>
  </si>
  <si>
    <t>NO3 - 3.35</t>
  </si>
  <si>
    <t>NO3 - 3.54</t>
  </si>
  <si>
    <t>11:00am</t>
  </si>
  <si>
    <t>3.5/4</t>
  </si>
  <si>
    <t>light Nw</t>
  </si>
  <si>
    <t>Cladeceron: Leptidora</t>
  </si>
  <si>
    <t>Other: Water fleas, ZML</t>
  </si>
  <si>
    <t>Wells college</t>
  </si>
  <si>
    <t>light south</t>
  </si>
  <si>
    <t>N. of Russ</t>
  </si>
  <si>
    <t>light, south</t>
  </si>
  <si>
    <t>Greens: Pediastrum, volvox</t>
  </si>
  <si>
    <t>Copepoda: Calaniods, cyclipoids</t>
  </si>
  <si>
    <t>Cladeceron: Daphnia, bosmina, polyphemus, leptadora</t>
  </si>
  <si>
    <t>Rotifera: Colonial, asplanchna, trichocera, fragillaria</t>
  </si>
  <si>
    <t>Blue-greens: Microcystis</t>
  </si>
  <si>
    <t>Other: Spiny water fleas, ZML</t>
  </si>
  <si>
    <t>south-lgt.</t>
  </si>
  <si>
    <t xml:space="preserve">clear </t>
  </si>
  <si>
    <t>south-10mph</t>
  </si>
  <si>
    <t>Copepoda: Dom, Copes, branchiopods</t>
  </si>
  <si>
    <t>South, light</t>
  </si>
  <si>
    <t>3.5+</t>
  </si>
  <si>
    <t>south, mod</t>
  </si>
  <si>
    <t>Heavy zoo concentration</t>
  </si>
  <si>
    <t>Rotifera: Keratella</t>
  </si>
  <si>
    <t>Other: branchipods</t>
  </si>
  <si>
    <t>Blue-greens: Microsystis</t>
  </si>
  <si>
    <t>north-mod.</t>
  </si>
  <si>
    <t>Greens: Pediastrum, fragillaria</t>
  </si>
  <si>
    <t>none</t>
  </si>
  <si>
    <t>Off Long Point</t>
  </si>
  <si>
    <t>overcaste</t>
  </si>
  <si>
    <t>Mod-W</t>
  </si>
  <si>
    <t>Greens: Fragillaria</t>
  </si>
  <si>
    <t>warmer</t>
  </si>
  <si>
    <t>Copepoda: Calaniod and cyclopoid</t>
  </si>
  <si>
    <t>cooler</t>
  </si>
  <si>
    <t>Cladeceron: Daphnia, bosmina, leptadora</t>
  </si>
  <si>
    <t>Blue-greens: Microsystis (Dom)</t>
  </si>
  <si>
    <t>Other: spiny water fleas (dom)</t>
  </si>
  <si>
    <t>1 mi N. or Russ</t>
  </si>
  <si>
    <t>Cool, clear</t>
  </si>
  <si>
    <t>N, mod.</t>
  </si>
  <si>
    <t>Greens: fargillaria (dom), protococcus</t>
  </si>
  <si>
    <t>Diatoms: Nitzchia, pediastrum</t>
  </si>
  <si>
    <t>Copepoda: Calaniods, naulpia</t>
  </si>
  <si>
    <t>Rotifera: Many small, conochilus, keratella</t>
  </si>
  <si>
    <t>Other: Coccoid, zebra mussels, dinobryon</t>
  </si>
  <si>
    <t>Mid-lake, Wells</t>
  </si>
  <si>
    <t>N. 10 mph</t>
  </si>
  <si>
    <t>11:30am</t>
  </si>
  <si>
    <t>Stony Pt.</t>
  </si>
  <si>
    <t>light cloud</t>
  </si>
  <si>
    <t>High. S.</t>
  </si>
  <si>
    <t>ID- S. Cayuga 10</t>
  </si>
  <si>
    <t>Mid-lake/Wells</t>
  </si>
  <si>
    <t>ID- S Cayuga</t>
  </si>
  <si>
    <t>1 M. north of Russ</t>
  </si>
  <si>
    <t>Diatoms: Fragillaria (DOM)</t>
  </si>
  <si>
    <t>Cladeceron: Bosmina, others</t>
  </si>
  <si>
    <t>Rotifera: Small rotes (DOM)</t>
  </si>
  <si>
    <t>Other: ZML veligers</t>
  </si>
  <si>
    <t>Other: ZML veligers, dinobryon</t>
  </si>
  <si>
    <t>Mouth of Inlet</t>
  </si>
  <si>
    <t>Inlet at IFM dock</t>
  </si>
  <si>
    <t>1 M. N of Inlet</t>
  </si>
  <si>
    <t>S. High</t>
  </si>
  <si>
    <t>North of RUSS</t>
  </si>
  <si>
    <t>S, High</t>
  </si>
  <si>
    <t>Long Point- Shore</t>
  </si>
  <si>
    <t>Long Point- Mid</t>
  </si>
  <si>
    <t>Clearing</t>
  </si>
  <si>
    <t>S. Light</t>
  </si>
  <si>
    <t>E. shore marina dock</t>
  </si>
  <si>
    <t>mod- N</t>
  </si>
  <si>
    <t>Diatoms:  tabularia, fragillaria</t>
  </si>
  <si>
    <t>Greens:  single pediastrum, filaments?  (red &amp; blue... plastic?)</t>
  </si>
  <si>
    <t>Blue-green:</t>
  </si>
  <si>
    <t>Rotifers:  keratella, trichocerca, polyarthra</t>
  </si>
  <si>
    <t>Clads:  (few) bosmina, nauplia,</t>
  </si>
  <si>
    <t>Mystery Seastar....</t>
  </si>
  <si>
    <t>Trans 2 - Myers</t>
  </si>
  <si>
    <t>Diatoms:  tabularia, fragillaria, asterionella</t>
  </si>
  <si>
    <t>Greens:  single pediastrum,</t>
  </si>
  <si>
    <t xml:space="preserve">Rotifers:  </t>
  </si>
  <si>
    <t xml:space="preserve">Clads:  </t>
  </si>
  <si>
    <t>Trans 1 - midlake</t>
  </si>
  <si>
    <t>et</t>
  </si>
  <si>
    <t>Diatoms: flagillaria, asterionella</t>
  </si>
  <si>
    <t>Greens: spirogyra, cladophora, microspora, filamentous green algae</t>
  </si>
  <si>
    <t>Blue-green: anabaena,</t>
  </si>
  <si>
    <t>Rotifers:  karatella, asplanchna, brachiones</t>
  </si>
  <si>
    <t>Clads:  Bosmina, daphnia,</t>
  </si>
  <si>
    <t>Etc.: Ceratium, copopods (cyclopoids, cnoplias)</t>
  </si>
  <si>
    <t>Mid-Lake Salmon Creek</t>
  </si>
  <si>
    <t>calm, rain</t>
  </si>
  <si>
    <t>light west</t>
  </si>
  <si>
    <t>2.5/3</t>
  </si>
  <si>
    <t>Dinobryon has all but dissappeared.  Rotifers looking stressed/pink/hungry.</t>
  </si>
  <si>
    <t>Diatoms:  very few- asterionella</t>
  </si>
  <si>
    <t>Greens: very few- volvox, EUGLENA? (green swimmies)</t>
  </si>
  <si>
    <t>Blue-green: microcystis &amp; anabaena- just a few,</t>
  </si>
  <si>
    <t>Brown-Yellow:  dinobryon – few</t>
  </si>
  <si>
    <t>Rotifers:  MANY- small:karatella, synchaeta, brachiones, conochilus</t>
  </si>
  <si>
    <t>Clads:  Bosmina, nauplia, cyclopoids</t>
  </si>
  <si>
    <t>Fishhook water flea.</t>
  </si>
  <si>
    <t>Trans 1 - myers</t>
  </si>
  <si>
    <t>3/3.5</t>
  </si>
  <si>
    <t>Trans 1</t>
  </si>
  <si>
    <t>None</t>
  </si>
  <si>
    <t xml:space="preserve">Rotifers: DOMINANT, VERY stressed:  Keratella, asplanchna, notholca, brachionus, conochlius, tricocerca      </t>
  </si>
  <si>
    <t>clads: nauplius, leptodora, bosmina, ceriodaphnia</t>
  </si>
  <si>
    <t>fishhook water fleas – many</t>
  </si>
  <si>
    <t>Greens: very few filamentous</t>
  </si>
  <si>
    <t>Blue-green: microcystis &amp; anabaena- very few,</t>
  </si>
  <si>
    <t>Brown-Yellow:  dinobryon – trace</t>
  </si>
  <si>
    <t>Trans 1 - bolton</t>
  </si>
  <si>
    <t>light north</t>
  </si>
  <si>
    <t>Trans 1 - Bolton</t>
  </si>
  <si>
    <t>high end of calm</t>
  </si>
  <si>
    <t>Greens: Pediastrum</t>
  </si>
  <si>
    <t>Copepoda: leptadora, calanoid</t>
  </si>
  <si>
    <t>Rotifera: Asplanchna, keratella</t>
  </si>
  <si>
    <t>Other: Filina, gastropus</t>
  </si>
  <si>
    <t>West Shore</t>
  </si>
  <si>
    <t>slight wind</t>
  </si>
  <si>
    <t>Copepoda: Naupulus, leptadora</t>
  </si>
  <si>
    <t>Other: Fishhook water flea, cida</t>
  </si>
  <si>
    <t>east shore above/past Bolton Point</t>
  </si>
  <si>
    <t>Cladeceron: Bosmina, nauplai, cyclopois, daphnia</t>
  </si>
  <si>
    <t>Rotifera: Keratella, asplanchna, brachionus, conochilus</t>
  </si>
  <si>
    <t>Other: fishhook water flea</t>
  </si>
  <si>
    <t>North of Bolton mid lake</t>
  </si>
  <si>
    <t>high wind</t>
  </si>
  <si>
    <t xml:space="preserve">Diatoms:  </t>
  </si>
  <si>
    <t>Greens:  single pediastrum, asterionella, dinobryon</t>
  </si>
  <si>
    <t>Blue-green: anabaena, microcystis</t>
  </si>
  <si>
    <t>Rotifers:  keratella, polyarthra, gastropus</t>
  </si>
  <si>
    <t>Copepoda:</t>
  </si>
  <si>
    <t>By yellow marker mid lake N*28.629, W*31.258</t>
  </si>
  <si>
    <t>no wind</t>
  </si>
  <si>
    <t>2.75 (off shade side</t>
  </si>
  <si>
    <t>Bolton mid lake</t>
  </si>
  <si>
    <t>semi clear</t>
  </si>
  <si>
    <t>low wind</t>
  </si>
  <si>
    <t>3.5/3.75</t>
  </si>
  <si>
    <t>Greens: dinobryon, asterionella, tabellaria, volvox, ceratium, pediastrum, fragellaria</t>
  </si>
  <si>
    <t>Rotifers:keratella, nauplius, kellicottia, conachilla, asplanchna</t>
  </si>
  <si>
    <t>Clads:Bosmina</t>
  </si>
  <si>
    <t>Copepods: Cyclopoid</t>
  </si>
  <si>
    <t>other: Zebra mussel larvae</t>
  </si>
  <si>
    <t>West shore</t>
  </si>
  <si>
    <t>Stormy</t>
  </si>
  <si>
    <t>Windy</t>
  </si>
  <si>
    <t>T1 - Mid Lake</t>
  </si>
  <si>
    <t>slight north</t>
  </si>
  <si>
    <t>Diatoms:  fragillaria, tabellaria</t>
  </si>
  <si>
    <t>Greens:  single pediastrum, dinobryon, synura</t>
  </si>
  <si>
    <t>Rotifers:  keratella, asplanchna, other randoms</t>
  </si>
  <si>
    <t>Clads:  bosmina, nauplia, zebra mussel larvae</t>
  </si>
  <si>
    <t>other: fishhook water fleas</t>
  </si>
  <si>
    <t>FIRST MUSSEL LARVAE, last couple of days have been packed.</t>
  </si>
  <si>
    <t>Bolton Mid-lake</t>
  </si>
  <si>
    <t>Diatoms: Asterionella, Tabellaria, Fragillaria</t>
  </si>
  <si>
    <t>Greens; Dinobryon, Volvox, Pediastrum, Filamentous</t>
  </si>
  <si>
    <t>Blue-green: Microcystis (Not as much as aroura)</t>
  </si>
  <si>
    <t>Rotifers:  Synchaeta, asplanchna</t>
  </si>
  <si>
    <t>Clads:  Daphnia Bosmina Leptadora</t>
  </si>
  <si>
    <t>Copepods: Nauplius</t>
  </si>
  <si>
    <t>Other: Zebra Mussles</t>
  </si>
  <si>
    <t>midlake myers point</t>
  </si>
  <si>
    <t>light wind</t>
  </si>
  <si>
    <t>Clads: Daphnia, Bosmina, Nauplius, Leptadora</t>
  </si>
  <si>
    <t>Rotifers:  keratella, asplanchna</t>
  </si>
  <si>
    <t>Copepods:</t>
  </si>
  <si>
    <t>Greens: Fillamentous spp., volvox, pediastrum</t>
  </si>
  <si>
    <t>Diatoms: Asterionella, tabellaria, fragillaria</t>
  </si>
  <si>
    <t>Other: Zebra Mussel Larvae</t>
  </si>
  <si>
    <t>Mid-lake Bolton-IYC</t>
  </si>
  <si>
    <t>light s.</t>
  </si>
  <si>
    <t>Greens; Dinobryon, Pediastrum...</t>
  </si>
  <si>
    <t>Blue-green: Microcystis... reforming population?</t>
  </si>
  <si>
    <t>Rotifers:  not many.... polyarthra, keratells</t>
  </si>
  <si>
    <t>Clads:  Polyphemus (many), daphnia, ceriodaph, bosmina...</t>
  </si>
  <si>
    <t>Copepods: Nauplius, calanoid, cyclopoid,  MANY diapose egg casings...</t>
  </si>
  <si>
    <t>Other: Zebra Mussles, BRYOZOAN cells</t>
  </si>
  <si>
    <t>little to none</t>
  </si>
  <si>
    <t>NA</t>
  </si>
  <si>
    <t>diatoms: asterioinella, fragillaria</t>
  </si>
  <si>
    <t>blue greens: microcystis</t>
  </si>
  <si>
    <t>green algae: filamentous spp, pediastrum</t>
  </si>
  <si>
    <t>rotifers: keratella, asplanchna, synchaeta, dinobryan</t>
  </si>
  <si>
    <t>Cladoceran: seed shrimp daphnia bosmina</t>
  </si>
  <si>
    <t>Copepods: calanoid</t>
  </si>
  <si>
    <t>Other: zebra mussel larvae, fishhook water flea</t>
  </si>
  <si>
    <t>Midlake</t>
  </si>
  <si>
    <t>light south wind</t>
  </si>
  <si>
    <t>diatoms: asterionella, fragillaria, tabellaria</t>
  </si>
  <si>
    <t>blue greens: microcystis, coelosphaerium</t>
  </si>
  <si>
    <t>green algae: pediastrum, volvox, spirogyra, dinobryon</t>
  </si>
  <si>
    <t>rotifers: keratella, asplanchna, polyarthra, trichocerca</t>
  </si>
  <si>
    <t>cladocerans:  seed shrimp, daphnia bosmina</t>
  </si>
  <si>
    <t>Copepods: Cyclopoid, calanoid, nauplius</t>
  </si>
  <si>
    <t>Other: zebra mussel larvae, leptadora, ceratium</t>
  </si>
  <si>
    <t>west shore</t>
  </si>
  <si>
    <t>12 knots west/northwest</t>
  </si>
  <si>
    <t>green algae: pediastrum, dinobryon</t>
  </si>
  <si>
    <t>rotifers: keratella, synchaeta</t>
  </si>
  <si>
    <t>cladocerans:  daphnia bosmina</t>
  </si>
  <si>
    <t>Other: zebra mussel larvae, ceratium</t>
  </si>
  <si>
    <t>Aurora</t>
  </si>
  <si>
    <t>diatoms: asterionella, fragillaria,</t>
  </si>
  <si>
    <t>blue greens: microcystis, anabaena</t>
  </si>
  <si>
    <t>green algae: pediastrum</t>
  </si>
  <si>
    <t>rotifers: keratella, trichocerca, polyarthra</t>
  </si>
  <si>
    <t>Other:  ceratium</t>
  </si>
  <si>
    <t>Yacht club</t>
  </si>
  <si>
    <t>10 knots</t>
  </si>
  <si>
    <t xml:space="preserve">diatoms: tabellaria, fragillaria (dominant)  </t>
  </si>
  <si>
    <t>TC3</t>
  </si>
  <si>
    <t>green algae: pediastrum, dinobryon,</t>
  </si>
  <si>
    <t>rotifers: keratella, polyarthra</t>
  </si>
  <si>
    <t>Copepods: Nauplius, calanoid, cyclopoid</t>
  </si>
  <si>
    <t>Mid-Lake transect 1</t>
  </si>
  <si>
    <t>diatoms: tabularia and fragillaria,, but not much</t>
  </si>
  <si>
    <t>blue greens: MICROCYSTIS</t>
  </si>
  <si>
    <t>green algae: PEDIASTRUM- A LOT! Dictosphaerium, dinobryon</t>
  </si>
  <si>
    <t>rotifers: keratella, trichocerca, synchaeta, polyarthra....</t>
  </si>
  <si>
    <t>cladocerans:  daphnia  bosmina, others</t>
  </si>
  <si>
    <t>Copepods: Nauplius, calanoid,</t>
  </si>
  <si>
    <t>Other: ceratium, ZML veligers</t>
  </si>
  <si>
    <t>West Shelf</t>
  </si>
  <si>
    <t>15 knots from the west</t>
  </si>
  <si>
    <t>diatoms: tabularia and fragillaria, (on the decline but more found in western lake samples)</t>
  </si>
  <si>
    <t>green algae: pediastrum, dinobryon, asterionella (on the rise)</t>
  </si>
  <si>
    <t>rotifers: keratella, polyarthra, gastropus</t>
  </si>
  <si>
    <t xml:space="preserve">protozoans: ceratium,  </t>
  </si>
  <si>
    <t>Wells College Dock</t>
  </si>
  <si>
    <t xml:space="preserve"> cloudy</t>
  </si>
  <si>
    <t>diatoms: tabellaria and fragillaria</t>
  </si>
  <si>
    <t>green algae: pediastrum, dinobryon, asterionella</t>
  </si>
  <si>
    <t>rotifers: keratella, testudinella, chromogaster, asplanchna</t>
  </si>
  <si>
    <t>cladocerans:  daphnia  bosmina,</t>
  </si>
  <si>
    <t>Transect 1 – midlake</t>
  </si>
  <si>
    <t>S- 10k</t>
  </si>
  <si>
    <t>diatoms: tabellaria, FRAGILLARIA, asterionella</t>
  </si>
  <si>
    <t>blue greens: microcystis , anabaena</t>
  </si>
  <si>
    <t>green algae: pediastrum, spyrogyra...</t>
  </si>
  <si>
    <t>rotifers: keratella, synchaeta,</t>
  </si>
  <si>
    <t>protozoans:</t>
  </si>
  <si>
    <t>other: MUSSEL VELIGERS – MANY</t>
  </si>
  <si>
    <t>Transect 1 – bolton</t>
  </si>
  <si>
    <t>overcast, rain</t>
  </si>
  <si>
    <t>diatoms: TABULARIA, FRAGILLARIA, ASTERIONELLA</t>
  </si>
  <si>
    <t>blue greens: microcystis , anabaena (declining_</t>
  </si>
  <si>
    <t>green algae: pediastrum, spirogyra, cladophora and possibly ulothrix</t>
  </si>
  <si>
    <t>rotifers: keratella, synchaeta, poloyarthra, aasplanchna</t>
  </si>
  <si>
    <t>Copepods: Nauplius, calanoid only</t>
  </si>
  <si>
    <t>protozoans:  maybe?</t>
  </si>
  <si>
    <t>other: MUSSEL VELIGERS – Moderate</t>
  </si>
  <si>
    <t>T1 - Mid-lake</t>
  </si>
  <si>
    <t>5-10k</t>
  </si>
  <si>
    <t>STOP</t>
  </si>
  <si>
    <t>Method/Type</t>
  </si>
  <si>
    <t>DO</t>
  </si>
  <si>
    <t>Plankton (P) + Secchi</t>
  </si>
  <si>
    <t>Secchi (S)</t>
  </si>
  <si>
    <t>VanDorn (VD) + P</t>
  </si>
  <si>
    <t>Partly Sunny (PS)</t>
  </si>
  <si>
    <t>Cloudy (C) + wind</t>
  </si>
  <si>
    <t>Chem</t>
  </si>
  <si>
    <t>pH - 8</t>
  </si>
  <si>
    <t>Other: closterium</t>
  </si>
  <si>
    <t>pH - 8.4</t>
  </si>
  <si>
    <t>pH - 7.7</t>
  </si>
  <si>
    <t>pH - 7.8</t>
  </si>
  <si>
    <t>pH - 8.5</t>
  </si>
  <si>
    <t>pH - 7.9</t>
  </si>
  <si>
    <t>pH - 7</t>
  </si>
  <si>
    <t>pH - 8.7</t>
  </si>
  <si>
    <t>pH - 8.2</t>
  </si>
  <si>
    <t xml:space="preserve"> pH - 8</t>
  </si>
  <si>
    <t xml:space="preserve"> pH - 8.5</t>
  </si>
  <si>
    <t xml:space="preserve">  pH - 8.5</t>
  </si>
  <si>
    <t>pH - 9</t>
  </si>
  <si>
    <t>pH - 7.4</t>
  </si>
  <si>
    <t xml:space="preserve"> pH - 8.2</t>
  </si>
  <si>
    <t xml:space="preserve"> pH - 7.7</t>
  </si>
  <si>
    <t xml:space="preserve"> pH - 7.75</t>
  </si>
  <si>
    <t xml:space="preserve"> pH - 8.6</t>
  </si>
  <si>
    <t xml:space="preserve"> pH - 8.6 DO - 4</t>
  </si>
  <si>
    <t xml:space="preserve"> pH - 8.4</t>
  </si>
  <si>
    <t>pH - 8.9</t>
  </si>
  <si>
    <t>pH - 8.5, DO - 8</t>
  </si>
  <si>
    <t>pH - 8, DO - 6</t>
  </si>
  <si>
    <t>pH - 8.5, DO - 6</t>
  </si>
  <si>
    <t>pH - 8, DO - 8</t>
  </si>
  <si>
    <t>pH - 8.5 DO - 6</t>
  </si>
  <si>
    <t>pH - 8, DO - 9</t>
  </si>
  <si>
    <t xml:space="preserve"> pH- 7.8, DO- 10</t>
  </si>
  <si>
    <t>Ph- 8, DO- 10</t>
  </si>
  <si>
    <t>pH- 8.3</t>
  </si>
  <si>
    <t>pH- 8.7</t>
  </si>
  <si>
    <t>pH- 8.2</t>
  </si>
  <si>
    <t>pH- 8</t>
  </si>
  <si>
    <t>pH- 7.5</t>
  </si>
  <si>
    <t>pH- 8.25</t>
  </si>
  <si>
    <t>pH- 8.5</t>
  </si>
  <si>
    <t>pH- 8.1</t>
  </si>
  <si>
    <t>pH- 8.6</t>
  </si>
  <si>
    <t>pH- 7.7</t>
  </si>
  <si>
    <t>pH- 85, DO- 8</t>
  </si>
  <si>
    <t>pH- 7.9</t>
  </si>
  <si>
    <t>pH- 7.6</t>
  </si>
  <si>
    <t>pH- 8.4</t>
  </si>
  <si>
    <t>pH- 7.8</t>
  </si>
  <si>
    <t>pH- 8.8, DO- 7</t>
  </si>
  <si>
    <t>pH- 8.7, DO- 7</t>
  </si>
  <si>
    <t>pH- 8, DO- 8</t>
  </si>
  <si>
    <t>pH- 7.6, DO- 8</t>
  </si>
  <si>
    <t>pH- 8, DO- 6</t>
  </si>
  <si>
    <t>pH- 8, DO- 7</t>
  </si>
  <si>
    <t xml:space="preserve">S. </t>
  </si>
  <si>
    <t>S.</t>
  </si>
  <si>
    <t>Light ESE.</t>
  </si>
  <si>
    <t>5-10 N.</t>
  </si>
  <si>
    <t>Mod N.</t>
  </si>
  <si>
    <t xml:space="preserve">Heavy W. </t>
  </si>
  <si>
    <t xml:space="preserve">Calm N. </t>
  </si>
  <si>
    <t xml:space="preserve">Mod N. </t>
  </si>
  <si>
    <t>Strong</t>
  </si>
  <si>
    <t xml:space="preserve">10mph N. </t>
  </si>
  <si>
    <t>Mid-Lake T1</t>
  </si>
  <si>
    <t xml:space="preserve">Mod NNW. </t>
  </si>
  <si>
    <t xml:space="preserve">Light N. </t>
  </si>
  <si>
    <t>Light N.</t>
  </si>
  <si>
    <t xml:space="preserve">Light S. </t>
  </si>
  <si>
    <t>Light rain</t>
  </si>
  <si>
    <t>Light NW.</t>
  </si>
  <si>
    <t>10 mph S</t>
  </si>
  <si>
    <t>Mod S</t>
  </si>
  <si>
    <t>Mod N</t>
  </si>
  <si>
    <t>Clear, W light s.</t>
  </si>
  <si>
    <t xml:space="preserve">Overcast, W s. </t>
  </si>
  <si>
    <t>Overcast, W s.</t>
  </si>
  <si>
    <t xml:space="preserve"> pH- 8</t>
  </si>
  <si>
    <t>clear, calm</t>
  </si>
  <si>
    <t>sunny, calm</t>
  </si>
  <si>
    <t xml:space="preserve">Cloudy, W s. </t>
  </si>
  <si>
    <t>Hazy Sun, W light ESE</t>
  </si>
  <si>
    <t>Hazy Sun, W. light ESE</t>
  </si>
  <si>
    <t>pH- 7.75</t>
  </si>
  <si>
    <t>Clear, W n. 5-10</t>
  </si>
  <si>
    <t>Overcast, W n.</t>
  </si>
  <si>
    <t>Lt. Rain, calm</t>
  </si>
  <si>
    <t>Overcast, W w.</t>
  </si>
  <si>
    <t>Overcast, calm</t>
  </si>
  <si>
    <t xml:space="preserve">Clear, W n. </t>
  </si>
  <si>
    <t>pH- 8, DO- 10</t>
  </si>
  <si>
    <t>Overcast, W strong</t>
  </si>
  <si>
    <t>Clear, W n. 10+</t>
  </si>
  <si>
    <t xml:space="preserve">Clear, W nnw. </t>
  </si>
  <si>
    <t>DO- 8</t>
  </si>
  <si>
    <t>Clear, calm</t>
  </si>
  <si>
    <t xml:space="preserve">Overcast, W n. </t>
  </si>
  <si>
    <t>Pt. Cloud, W n. MOD</t>
  </si>
  <si>
    <t>Pt. Cloudy, W n. MOD</t>
  </si>
  <si>
    <t xml:space="preserve">light rain, W n. </t>
  </si>
  <si>
    <t>pH- 8.5, DO- 10.2</t>
  </si>
  <si>
    <t>pH- 8.4, D0- 10.4</t>
  </si>
  <si>
    <t>pH- 8.4, DO- 10.7</t>
  </si>
  <si>
    <t>pH- 8.4, DO- 10.1</t>
  </si>
  <si>
    <t>pH- 8.4, DO- 9.91</t>
  </si>
  <si>
    <t>pH- 8.1. DO, 10.7</t>
  </si>
  <si>
    <t>pH- 8.2, DO- 11.5</t>
  </si>
  <si>
    <t>pH- 7.9, DO- 11</t>
  </si>
  <si>
    <t>pH- 7.8, DO- 11</t>
  </si>
  <si>
    <t>pH- 8.0, DO- 11.5</t>
  </si>
  <si>
    <t>pH- 7.9, DO- 11.6</t>
  </si>
  <si>
    <t>pH- 7.8, DO- 11.9</t>
  </si>
  <si>
    <t xml:space="preserve">clear W n. </t>
  </si>
  <si>
    <t>pH- 8.5, DO- 10</t>
  </si>
  <si>
    <t>pH- 8.5, DO- 10.1</t>
  </si>
  <si>
    <t>pH- 8.5, DO- 10.5</t>
  </si>
  <si>
    <t>pH- 8.4, DO- 9.8</t>
  </si>
  <si>
    <t xml:space="preserve"> pH- 8.3, DO- 9.9</t>
  </si>
  <si>
    <t>pH- 8.2, DO- 9.8</t>
  </si>
  <si>
    <t>pH- 8.1, DO- 10.2</t>
  </si>
  <si>
    <t>cloudy, W s.</t>
  </si>
  <si>
    <t xml:space="preserve">cloudy, W s. </t>
  </si>
  <si>
    <t xml:space="preserve">clear, W s. </t>
  </si>
  <si>
    <t>clear, W s. 10mph</t>
  </si>
  <si>
    <t>clear, W s. MOD</t>
  </si>
  <si>
    <t>pH- 8.2, DO- 9</t>
  </si>
  <si>
    <t>pH- 8.1, DO- 8.7</t>
  </si>
  <si>
    <t>pH- 8, DO- 8.5</t>
  </si>
  <si>
    <t>pH- 7.8, DO- 8.3</t>
  </si>
  <si>
    <t>pH- 7.8, DO- 8.4</t>
  </si>
  <si>
    <t>pH- 7.6, DO- 8.3</t>
  </si>
  <si>
    <t>pH- 7.6. DO- 9</t>
  </si>
  <si>
    <t>clear, W n. MOD</t>
  </si>
  <si>
    <t>overcast, W w. MOD</t>
  </si>
  <si>
    <t>Cool, clear, W n. MOD</t>
  </si>
  <si>
    <t>pH- 7.8, DO- 9.9</t>
  </si>
  <si>
    <t xml:space="preserve"> pH- 7.9, DO- 9.6</t>
  </si>
  <si>
    <t>pH- 7.9, DO- 9.3</t>
  </si>
  <si>
    <t>pH- 7.9, DO- 9</t>
  </si>
  <si>
    <t>pH- 7.9, DO- 8.8</t>
  </si>
  <si>
    <t>clear, W n. 10mph</t>
  </si>
  <si>
    <t>light cloud, W s. strong</t>
  </si>
  <si>
    <t>Overcast, W s. strong</t>
  </si>
  <si>
    <t>Sunny, W s. strong</t>
  </si>
  <si>
    <t xml:space="preserve">Clearing, W s. </t>
  </si>
  <si>
    <t>Sun/Cloud</t>
  </si>
  <si>
    <t>Light WSW</t>
  </si>
  <si>
    <t>Newfield</t>
  </si>
  <si>
    <t>S. Shelf (East)</t>
  </si>
  <si>
    <t>Sun</t>
  </si>
  <si>
    <t>WSW</t>
  </si>
  <si>
    <t>wsw</t>
  </si>
  <si>
    <t>Copepoda: Copepods</t>
  </si>
  <si>
    <t>W. Shore</t>
  </si>
  <si>
    <t>Part Sun</t>
  </si>
  <si>
    <t>gusts, sw</t>
  </si>
  <si>
    <t>6+</t>
  </si>
  <si>
    <t>Other: Amphipods</t>
  </si>
  <si>
    <t>1,2,3</t>
  </si>
  <si>
    <t>Clouds</t>
  </si>
  <si>
    <t>Off Myers</t>
  </si>
  <si>
    <t>Diatoms: Tabularia, niztchia</t>
  </si>
  <si>
    <t>Cladeceron: Bosmina, Daphs</t>
  </si>
  <si>
    <t>pt. sun</t>
  </si>
  <si>
    <t>west</t>
  </si>
  <si>
    <t>Lansing</t>
  </si>
  <si>
    <t>Greens: Spyrogyra, filementous</t>
  </si>
  <si>
    <t>N-42.31.970</t>
  </si>
  <si>
    <t>Diatoms: Tabularia, fragillaria, asterionella</t>
  </si>
  <si>
    <t>W-76.33.848</t>
  </si>
  <si>
    <t>Myers/Center</t>
  </si>
  <si>
    <t>5.5-6</t>
  </si>
  <si>
    <t>Groton</t>
  </si>
  <si>
    <t>N42O32.623</t>
  </si>
  <si>
    <t>W76o33.94</t>
  </si>
  <si>
    <t>same</t>
  </si>
  <si>
    <t>North, nod.</t>
  </si>
  <si>
    <t>Greens: few</t>
  </si>
  <si>
    <t>Diatoms: few</t>
  </si>
  <si>
    <t xml:space="preserve">Copepoda: present </t>
  </si>
  <si>
    <t>Cladeceron: Daphnia (dom, stressed)</t>
  </si>
  <si>
    <t>5.0-6.0</t>
  </si>
  <si>
    <t>Diatoms: Asterionella (dom)</t>
  </si>
  <si>
    <t>5.5/6.5</t>
  </si>
  <si>
    <t>Myers</t>
  </si>
  <si>
    <t>Greens: volvox,filementous</t>
  </si>
  <si>
    <t>Taugh./Myers Centerline</t>
  </si>
  <si>
    <t>Calm W.</t>
  </si>
  <si>
    <t>Rotifera: many small</t>
  </si>
  <si>
    <t>Cloud/Sun</t>
  </si>
  <si>
    <t>calm W.</t>
  </si>
  <si>
    <t>3.5-4.75</t>
  </si>
  <si>
    <t>Aroura @ Mid-lake</t>
  </si>
  <si>
    <t>Maxwell/Waterloo…</t>
  </si>
  <si>
    <t>Greens: Filementous, volvox</t>
  </si>
  <si>
    <t>Copepoda: Napula, Cyclepoid</t>
  </si>
  <si>
    <t>10 mg/l</t>
  </si>
  <si>
    <t xml:space="preserve">Rotifera: many </t>
  </si>
  <si>
    <t>0vercast</t>
  </si>
  <si>
    <t>Immaculate</t>
  </si>
  <si>
    <t>Greens: volvox,filementous, others</t>
  </si>
  <si>
    <t>Other: Veligers (10m)</t>
  </si>
  <si>
    <t>Taugh, Mid-lake</t>
  </si>
  <si>
    <t>7.3?</t>
  </si>
  <si>
    <t>Caroline</t>
  </si>
  <si>
    <t>42-33.487N</t>
  </si>
  <si>
    <t>76-36.551W</t>
  </si>
  <si>
    <t>asterionella still dominant</t>
  </si>
  <si>
    <t>Enfield??</t>
  </si>
  <si>
    <t xml:space="preserve">veligers, bosmina numerous </t>
  </si>
  <si>
    <t>Portland Pt.</t>
  </si>
  <si>
    <t>Clearn</t>
  </si>
  <si>
    <t xml:space="preserve">Diatoms: Asterionella </t>
  </si>
  <si>
    <t>New- conicchilis and large ceriodaphnia or ostracod?</t>
  </si>
  <si>
    <t>nauplia, cyclopoidds, volvox, spirogyra, filamentous green…</t>
  </si>
  <si>
    <t xml:space="preserve">Other:  </t>
  </si>
  <si>
    <t>LSC</t>
  </si>
  <si>
    <t>mud</t>
  </si>
  <si>
    <t>more data in logbook ( CH1, NH4, NO3)</t>
  </si>
  <si>
    <t>Taugh.</t>
  </si>
  <si>
    <t>4.5-5</t>
  </si>
  <si>
    <t>Other: Paramecium, water fleas</t>
  </si>
  <si>
    <t>15mph North</t>
  </si>
  <si>
    <t>1.5-2M</t>
  </si>
  <si>
    <t>Windy day…</t>
  </si>
  <si>
    <t>RUSS area</t>
  </si>
  <si>
    <t>4/4.5</t>
  </si>
  <si>
    <t>Workforce NY &amp; Jose Lozano</t>
  </si>
  <si>
    <t>SW 5-8mph</t>
  </si>
  <si>
    <t>2.5-3M</t>
  </si>
  <si>
    <t>2 of 2</t>
  </si>
  <si>
    <t>3:00pm</t>
  </si>
  <si>
    <t>Heavy rain day prior</t>
  </si>
  <si>
    <t>(E. Shore)</t>
  </si>
  <si>
    <t>Cladeceron: bosmina, leptadora</t>
  </si>
  <si>
    <t>Blue-greens: micryosistis</t>
  </si>
  <si>
    <t>Other: Spiny water fleas, velligers</t>
  </si>
  <si>
    <t>Taugh/E. Shore</t>
  </si>
  <si>
    <t>Hydrolab profile</t>
  </si>
  <si>
    <t>42-33.326N</t>
  </si>
  <si>
    <t>76-34.778W</t>
  </si>
  <si>
    <t>2:00pm</t>
  </si>
  <si>
    <t>Inlet Mouth</t>
  </si>
  <si>
    <t>N- 10 mph</t>
  </si>
  <si>
    <t>0.6M</t>
  </si>
  <si>
    <t>Heavy rain on previous days…Park Fdn.</t>
  </si>
  <si>
    <t>SE Corner</t>
  </si>
  <si>
    <t>N - 5 mph</t>
  </si>
  <si>
    <t>N -5 mph</t>
  </si>
  <si>
    <t>Hydrolab Profile!</t>
  </si>
  <si>
    <t>42-29.691N</t>
  </si>
  <si>
    <t>Thermocline 10-15M</t>
  </si>
  <si>
    <t>76-31.575W</t>
  </si>
  <si>
    <t>Blue-greens: micryosistis BLOOM @AROURA</t>
  </si>
  <si>
    <t>Other: Velligers</t>
  </si>
  <si>
    <t>3/3.25</t>
  </si>
  <si>
    <t>Greens: Spirojyra</t>
  </si>
  <si>
    <t>S. shelf plant</t>
  </si>
  <si>
    <t>Diatoms: Pediastrom, many</t>
  </si>
  <si>
    <t>Copepoda: Many, naupulia</t>
  </si>
  <si>
    <t>Cladeceron: Leptadora, daphnia, bosmina</t>
  </si>
  <si>
    <t>Rotifera: present</t>
  </si>
  <si>
    <t>Other: Veligers, fishhook water fleas</t>
  </si>
  <si>
    <t>light N.</t>
  </si>
  <si>
    <t>1+</t>
  </si>
  <si>
    <t>heavy ferric iron sludge on bottom, plant community</t>
  </si>
  <si>
    <t>Diatoms: BLOOM (Fragellaria)</t>
  </si>
  <si>
    <t xml:space="preserve">light </t>
  </si>
  <si>
    <t>very light</t>
  </si>
  <si>
    <t>2/2.25</t>
  </si>
  <si>
    <t>some microcystis, greens… zoops included veligers at 5M  (ASSESSED from depth-specific van dorn samples!)</t>
  </si>
  <si>
    <t>Diatoms: Fragelaria DOM</t>
  </si>
  <si>
    <t>1:30pm</t>
  </si>
  <si>
    <t>Aurora/west shore</t>
  </si>
  <si>
    <t>clear/hazy</t>
  </si>
  <si>
    <t>moderate SE</t>
  </si>
  <si>
    <t>Taugh/Mid-lake</t>
  </si>
  <si>
    <t>mod. N</t>
  </si>
  <si>
    <t>Eco-cruise after 0.7" rain over 20 hrs.</t>
  </si>
  <si>
    <t>off Stewart P.</t>
  </si>
  <si>
    <t>Willow</t>
  </si>
  <si>
    <t>Rt. 34/cliffs</t>
  </si>
  <si>
    <t>W. shore</t>
  </si>
  <si>
    <t>Near IYC</t>
  </si>
  <si>
    <t>NH4, NO3, NO2, turbidity data also available…</t>
  </si>
  <si>
    <t>N42°29'30"</t>
  </si>
  <si>
    <t>Cornell BEE class</t>
  </si>
  <si>
    <t>W76°32'00"</t>
  </si>
  <si>
    <t>AUV transect- max root depth ~7.5M</t>
  </si>
  <si>
    <t>W. Shore across from Aurora</t>
  </si>
  <si>
    <t>clear/clouds</t>
  </si>
  <si>
    <t>mod. West</t>
  </si>
  <si>
    <t>Peachtown…</t>
  </si>
  <si>
    <t>branchiopods (daphnia, bosmina, other) are very common, as are copepods &amp; nauplia.  Some rotifers…  phyto- fragilaria, pediastrom, microsytis, filamentous, …</t>
  </si>
  <si>
    <t>HEAVY mussel colonization on declining milfoil.  (none on elodea)</t>
  </si>
  <si>
    <t>Colonization of milfoil COULD point to timing of when veligers were descendingn from the water column- elodea collected was more recent growth.</t>
  </si>
  <si>
    <t>Part Clouds</t>
  </si>
  <si>
    <t xml:space="preserve">mod s. </t>
  </si>
  <si>
    <t>6M</t>
  </si>
  <si>
    <t>Seneca Falls Excel and SURGE</t>
  </si>
  <si>
    <t>6m</t>
  </si>
  <si>
    <t>Paines Cr. Mouth</t>
  </si>
  <si>
    <t>Mid-lake/Aurora</t>
  </si>
  <si>
    <t>Clear/Cloud</t>
  </si>
  <si>
    <t>phyto-  mycrosystis at 5-20M dominating.  Also some pediastrum, etc.   Zooplankton- copepods numerous (lower) and branchiopods (upper).  Zebra mussels in one lower samples.  A few fishhook fleas.</t>
  </si>
  <si>
    <t>s. Cayuga</t>
  </si>
  <si>
    <t>9;30</t>
  </si>
  <si>
    <t>Mod west</t>
  </si>
  <si>
    <t>time</t>
  </si>
  <si>
    <t>air temp</t>
  </si>
  <si>
    <t>Secchi</t>
  </si>
  <si>
    <t>Depth</t>
  </si>
  <si>
    <t>Tempt</t>
  </si>
  <si>
    <t>D.O.</t>
  </si>
  <si>
    <t>Bio-notes…</t>
  </si>
  <si>
    <t>W. shore, N of Taughannock</t>
  </si>
  <si>
    <t>10Kn. So.</t>
  </si>
  <si>
    <t>T-burg</t>
  </si>
  <si>
    <t>Same as below…</t>
  </si>
  <si>
    <t>10:30am</t>
  </si>
  <si>
    <t>same as below, mussel veligers, too!</t>
  </si>
  <si>
    <t>a few leptadora…</t>
  </si>
  <si>
    <t>Taugh/Mid-Lake</t>
  </si>
  <si>
    <t xml:space="preserve">Light E. </t>
  </si>
  <si>
    <t>54.4 (12.2C)</t>
  </si>
  <si>
    <t>Max. Density, diversity at 5-10M: copepods (all), bosmina, daphnia, keratella are common… microsystis fading, diatoms, filalmentous greens, pediatrom, volvox noted, cladophora masses?</t>
  </si>
  <si>
    <t>10:30, 12:30</t>
  </si>
  <si>
    <t>8.5/9</t>
  </si>
  <si>
    <t>1 &amp; 2</t>
  </si>
  <si>
    <t>11:30, 1:30</t>
  </si>
  <si>
    <t>48?</t>
  </si>
  <si>
    <t>Taugh-Midlake</t>
  </si>
  <si>
    <t>asterionella- DOMINANT</t>
  </si>
  <si>
    <t>Dewitt</t>
  </si>
  <si>
    <t>N42-33.315</t>
  </si>
  <si>
    <t>other diatoms- tabelaria, fragilaria</t>
  </si>
  <si>
    <t>W76-35.248</t>
  </si>
  <si>
    <t>mod. North</t>
  </si>
  <si>
    <t>nauplia and adult calanoids</t>
  </si>
  <si>
    <t>bosmina?</t>
  </si>
  <si>
    <t>rotifers fairly numerous</t>
  </si>
  <si>
    <t>veligers- a few</t>
  </si>
  <si>
    <t>mystery critter from 2009</t>
  </si>
  <si>
    <t>N. of E. Shore…</t>
  </si>
  <si>
    <t>S. Mod</t>
  </si>
  <si>
    <t>low 50s</t>
  </si>
  <si>
    <t>asterionella dominant</t>
  </si>
  <si>
    <t>tabularia, fragilaria, Nitzchtia also</t>
  </si>
  <si>
    <t>calanoids &amp; nauplia + Cyclopoids (few)</t>
  </si>
  <si>
    <t>dinobryon</t>
  </si>
  <si>
    <t>bosmina, veligers</t>
  </si>
  <si>
    <t>possible daphnia</t>
  </si>
  <si>
    <t>mystery octo-critter frequent</t>
  </si>
  <si>
    <t>amphipods on milfoild from 15' benthics</t>
  </si>
  <si>
    <t>Salmon Cr. Mouth</t>
  </si>
  <si>
    <t>1 M</t>
  </si>
  <si>
    <t>nw 7mph</t>
  </si>
  <si>
    <t>asterionella, etc….</t>
  </si>
  <si>
    <t>9:30-11:00</t>
  </si>
  <si>
    <t>nw 10 mph</t>
  </si>
  <si>
    <t>Depths 1-15M consistant:  asterionella dominant, some rotifers, copepod nauplia, veligers.  Other diatoms.</t>
  </si>
  <si>
    <t>Lansing HS</t>
  </si>
  <si>
    <t>5./6.5</t>
  </si>
  <si>
    <t>Diatoms to 20M, dominant.</t>
  </si>
  <si>
    <t>Cyclopoid copepods, Veligers….</t>
  </si>
  <si>
    <t>Rotifers- small, but many at 10M</t>
  </si>
  <si>
    <t>10:30AM</t>
  </si>
  <si>
    <t>Mid-lake, s of Aurora</t>
  </si>
  <si>
    <t>S. Falls 7th</t>
  </si>
  <si>
    <t>fewer diatoms, more zoops:  rotifers, bosmina, calanoids.</t>
  </si>
  <si>
    <t>02 max, but hyper-saturated, out of calibration</t>
  </si>
  <si>
    <t>veligers mixed in…</t>
  </si>
  <si>
    <t>diatoms still plentiful</t>
  </si>
  <si>
    <t>Shoreline off Aurora</t>
  </si>
  <si>
    <t>Lights S</t>
  </si>
  <si>
    <t>6.5 (bottom)</t>
  </si>
  <si>
    <t>Mid-Lake, Taugh</t>
  </si>
  <si>
    <t xml:space="preserve">calm </t>
  </si>
  <si>
    <t>Lots of volvox, near surface… anything else?</t>
  </si>
  <si>
    <t>Mide-lake, Taugh</t>
  </si>
  <si>
    <t>79?</t>
  </si>
  <si>
    <t>W. Shore, south</t>
  </si>
  <si>
    <t>N 12mph</t>
  </si>
  <si>
    <t>4+</t>
  </si>
  <si>
    <t>Summer has arrived- volvox, motile green algal, conochilis, copepods, bosmina…. No diatoms.</t>
  </si>
  <si>
    <t>Belle S 5th</t>
  </si>
  <si>
    <t>Caddisfly larva, many indeeper samples, near plants…</t>
  </si>
  <si>
    <t>E. Shore, ledges</t>
  </si>
  <si>
    <t>clearing</t>
  </si>
  <si>
    <t>N 7 mph</t>
  </si>
  <si>
    <t>Some diatom left… otherwise similar to W. shore</t>
  </si>
  <si>
    <t>Rain inflow…. Pond was 7.6, puddle was 6.5</t>
  </si>
  <si>
    <t>Norht of RUSS</t>
  </si>
  <si>
    <t>4.+ - 5</t>
  </si>
  <si>
    <t>warmed to 63.5 for trip #2</t>
  </si>
  <si>
    <t>Calm N</t>
  </si>
  <si>
    <t>Dcombined samples:  rotifer, copepods plentiful.  Some diatoms re-emergent, spiny water flea (1) bosmina, volvox, mited green algae,  colonian rotifers… possible daphnia?</t>
  </si>
  <si>
    <t>vaious - CSI</t>
  </si>
  <si>
    <t>N 12 mph</t>
  </si>
  <si>
    <t>bosmina bloom- thnk w/'em!</t>
  </si>
  <si>
    <t>daphnia present, rotifers plentiful…copepods</t>
  </si>
  <si>
    <t>narrow-leaf pondweed monoculture in SW corner, in up to 10ft of water</t>
  </si>
  <si>
    <t>Curly-leafed, coontail in 15-30 ft.</t>
  </si>
  <si>
    <t>many hydra, caddis in plants…</t>
  </si>
  <si>
    <t>light</t>
  </si>
  <si>
    <t>compiled</t>
  </si>
  <si>
    <t>2.5/3.0</t>
  </si>
  <si>
    <t>green filamentous algae, rotifers-keratella, spiny flea, spirulina, volvox…not many bosmina</t>
  </si>
  <si>
    <t>mix of narrow leaf pondweed and milfoil by WWTP</t>
  </si>
  <si>
    <t>portland Pt.</t>
  </si>
  <si>
    <t>2/2.5</t>
  </si>
  <si>
    <t>whiting?  Filamentous greens and rotifers…</t>
  </si>
  <si>
    <t>Mouth of inlet</t>
  </si>
  <si>
    <t>miocystis dominating near surface- visible small particles in water.  Very few zoops.</t>
  </si>
  <si>
    <t>GIAC PT-Green</t>
  </si>
  <si>
    <t>microsystis on surface</t>
  </si>
  <si>
    <t>mix plankton at 5M- some daphnia?</t>
  </si>
  <si>
    <t>good diversity at themrocline…</t>
  </si>
  <si>
    <t>found a fairy shrimp!!</t>
  </si>
  <si>
    <t>W. Shore/Shallow</t>
  </si>
  <si>
    <t>plant samples- accentria observed, caddis, fly larvae, amphipods, plenaria…</t>
  </si>
  <si>
    <t>inlet mouth</t>
  </si>
  <si>
    <t>N wind</t>
  </si>
  <si>
    <t>verylittle micricystis, many copepods</t>
  </si>
  <si>
    <t>PI Point</t>
  </si>
  <si>
    <t>N breeze</t>
  </si>
  <si>
    <t>milfoil cdominant at 10-12ft, more elodea, coontail found at greater depth.</t>
  </si>
  <si>
    <t>ScienCenter</t>
  </si>
  <si>
    <t>microcystis, volvox, filamentous green</t>
  </si>
  <si>
    <t>eco-cruise</t>
  </si>
  <si>
    <t>W. shore, s of iYC</t>
  </si>
  <si>
    <t>cladecorons, copepods, rotifers, all… very dense.</t>
  </si>
  <si>
    <t>rain previous days</t>
  </si>
  <si>
    <t>Off inlet</t>
  </si>
  <si>
    <t>filamentous greens, fragillaria, veligers, a little microcystis, branchiopods, copepods</t>
  </si>
  <si>
    <t>Myers Mid-L</t>
  </si>
  <si>
    <t>Russ-west</t>
  </si>
  <si>
    <t>N-8mph</t>
  </si>
  <si>
    <t>heavy filamentous greens!</t>
  </si>
  <si>
    <t>n or fruss</t>
  </si>
  <si>
    <t>N-very light</t>
  </si>
  <si>
    <t>some filamentous green algae, bosmina, zebra mussel veligers</t>
  </si>
  <si>
    <t>heavy filamentous green algae, daphnia, bosmina</t>
  </si>
  <si>
    <t>south of IYC</t>
  </si>
  <si>
    <t>sunny,clouds</t>
  </si>
  <si>
    <t>strong N 16MPH</t>
  </si>
  <si>
    <t>heavy rotifer , calanoid , water fleas, volvx,fila algae, asterionella.</t>
  </si>
  <si>
    <t>Cornell data….</t>
  </si>
  <si>
    <t>5.5/6</t>
  </si>
  <si>
    <t>bosmina, dpahnia, dynobryon, vorticella, leptador, cyclopoinds, asplanchna, chonchilis, keratella-like rotifers, sessil rotifers on microsystis, microsystis, anabaena, peridastrum, volvox, fragillaria, tabelaria, ostrocods, green-dot algae, big cladoceron, waterflea, ceratium.</t>
  </si>
  <si>
    <t>N. 5</t>
  </si>
  <si>
    <t>80 overcast</t>
  </si>
  <si>
    <t>S. of IYB</t>
  </si>
  <si>
    <t>N-15mph</t>
  </si>
  <si>
    <t>max plankton @ 15-18m.</t>
  </si>
  <si>
    <t>aurora-deep</t>
  </si>
  <si>
    <t>lihght S.</t>
  </si>
  <si>
    <t>screamin' all around.</t>
  </si>
  <si>
    <t>Taugh-midlake</t>
  </si>
  <si>
    <t>microcycstis still prevalent, anabaena</t>
  </si>
  <si>
    <t>pediastrum common</t>
  </si>
  <si>
    <t>diatoms begin- fragillaria, asterionella</t>
  </si>
  <si>
    <t>zoops- high diversity of cold and warm water types- bosmina, calanoids, keratella, asplanchna… no colonials, tho.</t>
  </si>
  <si>
    <t>MANY nauplia present…</t>
  </si>
  <si>
    <t>Many veligers present…</t>
  </si>
  <si>
    <t>10am</t>
  </si>
  <si>
    <t>taugh mid lake</t>
  </si>
  <si>
    <t xml:space="preserve">overcast </t>
  </si>
  <si>
    <t>5 mph N.</t>
  </si>
  <si>
    <t>blue-greens persisting:  microsystis, anabaena near surface</t>
  </si>
  <si>
    <t>huge diversity- copepoda, rotifers.</t>
  </si>
  <si>
    <t>veligers at all depths…</t>
  </si>
  <si>
    <t>more asplanchna/rotifers present at 19M+  Very dense.</t>
  </si>
  <si>
    <t>MOUTH OF Taugh</t>
  </si>
  <si>
    <t>4.5/5</t>
  </si>
  <si>
    <t>Taugh Mid-lake</t>
  </si>
  <si>
    <t>60% overcaste</t>
  </si>
  <si>
    <t>NE-10mph</t>
  </si>
  <si>
    <t>same as yesterday… no observed change</t>
  </si>
  <si>
    <t>S. of Taugh</t>
  </si>
  <si>
    <t>N. 20mph</t>
  </si>
  <si>
    <t>S. Seneca 5th</t>
  </si>
  <si>
    <t>max plankton at 15+</t>
  </si>
  <si>
    <t>South Shelf/East</t>
  </si>
  <si>
    <t>Aurora/Mid-lake</t>
  </si>
  <si>
    <t>60 cloud</t>
  </si>
  <si>
    <t>WNW-light</t>
  </si>
  <si>
    <t>Surface to 15M sample</t>
  </si>
  <si>
    <t>Wells</t>
  </si>
  <si>
    <t>bosmina, daphnia, all copepods</t>
  </si>
  <si>
    <t xml:space="preserve">small rotifers, asplanchna, </t>
  </si>
  <si>
    <t>green potozoa (permecium-like) and ceratium</t>
  </si>
  <si>
    <t>pediastrum</t>
  </si>
  <si>
    <t>microsystis, anaebaena</t>
  </si>
  <si>
    <t>veligers</t>
  </si>
  <si>
    <t>diatoms- dominant asterionella, tabellaria, fragillaria….</t>
  </si>
  <si>
    <t>NW 15</t>
  </si>
  <si>
    <t>a few zoops…</t>
  </si>
  <si>
    <t>Boynton.</t>
  </si>
  <si>
    <t>S. of Yacht Club</t>
  </si>
  <si>
    <t>NW 15-25</t>
  </si>
  <si>
    <t>copepods, bosmina and a few daphs…</t>
  </si>
  <si>
    <t>deratium?</t>
  </si>
  <si>
    <t>Dense diatoms- fragillaria, asterionella, taburalia (few)</t>
  </si>
  <si>
    <t>bottom… amphipods plentiful on elodea.</t>
  </si>
  <si>
    <t>Oct. 31</t>
  </si>
  <si>
    <t>Off IYC</t>
  </si>
  <si>
    <t>NW 10+</t>
  </si>
  <si>
    <t>90% asterionella, less fragillaria…</t>
  </si>
  <si>
    <t>rotifers present now, calanoids at sveral stages, bosmina….</t>
  </si>
  <si>
    <t>N. Mod</t>
  </si>
  <si>
    <t>S. Shelf, CHWWTP</t>
  </si>
  <si>
    <t>1-3M:  MANY copepods/calanoid and cyclops</t>
  </si>
  <si>
    <t>H-Lab</t>
  </si>
  <si>
    <t>a few rotifers. Small</t>
  </si>
  <si>
    <t>Unk green phyto… causing green tint in samples</t>
  </si>
  <si>
    <t>5+ Meters:  diatoms, calanoid copepods only.</t>
  </si>
  <si>
    <t>Aurora/mid-lake</t>
  </si>
  <si>
    <t>low</t>
  </si>
  <si>
    <t>asterionella, tabularia dominant</t>
  </si>
  <si>
    <t>branchiopods, bosmina, daphnia?, nauplia, calanoid copepods</t>
  </si>
  <si>
    <t>Myers - Mid Lake?</t>
  </si>
  <si>
    <t>Nothin new!</t>
  </si>
  <si>
    <t>More in book</t>
  </si>
  <si>
    <t>Myers - E. shore</t>
  </si>
  <si>
    <t>N. of Mouth!</t>
  </si>
  <si>
    <t>Myers-Mid-Lake</t>
  </si>
  <si>
    <t>Rain</t>
  </si>
  <si>
    <t>Intermittant</t>
  </si>
  <si>
    <t>Asterionella dominant, some filamentous greens….</t>
  </si>
  <si>
    <t>Cycopoid, calanoid copes &amp; nauplia</t>
  </si>
  <si>
    <t xml:space="preserve">Daphnia (one) </t>
  </si>
  <si>
    <t>N-42-33.130</t>
  </si>
  <si>
    <t>W-76-35.062</t>
  </si>
  <si>
    <t>Bosmina….</t>
  </si>
  <si>
    <t>Rotifers_ few asplanchna, others</t>
  </si>
  <si>
    <t>Mystery "Sea Stars"</t>
  </si>
  <si>
    <t>"Little pills"- possilby dictosphaerium uplchellum, or new dinobryon??</t>
  </si>
  <si>
    <t>9 M+ - fragillaria, tabillaria common</t>
  </si>
  <si>
    <t>IntRain</t>
  </si>
  <si>
    <t>mod. N.</t>
  </si>
  <si>
    <t xml:space="preserve">Volvox-like critters in marina… </t>
  </si>
  <si>
    <t>daphnia?  Copepods (cyclops) accentra</t>
  </si>
  <si>
    <t>Boynton</t>
  </si>
  <si>
    <t>diatoms (fragillaria, asterionella)</t>
  </si>
  <si>
    <t>Sea-star critters…</t>
  </si>
  <si>
    <t>rotifers…?</t>
  </si>
  <si>
    <t>2,3</t>
  </si>
  <si>
    <t>80 clouds</t>
  </si>
  <si>
    <t>3.0/2.75</t>
  </si>
  <si>
    <t>MANY veligers</t>
  </si>
  <si>
    <t>390ppm</t>
  </si>
  <si>
    <t>Diatoms common</t>
  </si>
  <si>
    <t xml:space="preserve">to </t>
  </si>
  <si>
    <t>bosmina &amp; daphnia (1 or 2)</t>
  </si>
  <si>
    <t>400ppm</t>
  </si>
  <si>
    <t>copepods (calanoid &amp; cyclopoid) are numberous</t>
  </si>
  <si>
    <t>all the way/</t>
  </si>
  <si>
    <t>filamentous greens, very small</t>
  </si>
  <si>
    <t>tiny rotifers….</t>
  </si>
  <si>
    <t>mystery sea-star is common.</t>
  </si>
  <si>
    <t>South End/Mixed</t>
  </si>
  <si>
    <t>1.5 RUSS</t>
  </si>
  <si>
    <t>HUGE bloom of rotifers on E. side…. Keratella and others.</t>
  </si>
  <si>
    <t>0.75 east</t>
  </si>
  <si>
    <t>Greens:  dinobryon, Gmatozygon/filamentous, Protococcus? (new dinobryon?)</t>
  </si>
  <si>
    <t>2.0 west</t>
  </si>
  <si>
    <t>Diatoms (few):  asterionella, fragillaria</t>
  </si>
  <si>
    <t>Copepods:  some nauplia, cyclopoid,</t>
  </si>
  <si>
    <t>1 bosmina</t>
  </si>
  <si>
    <t>many rotifers (small, unk.)</t>
  </si>
  <si>
    <t>some copepods, veligers, asplanchna…</t>
  </si>
  <si>
    <t>DINOBRYON BLOOM</t>
  </si>
  <si>
    <t>Some volvox, filamentous greens</t>
  </si>
  <si>
    <t>Some asterionella, tabularia…</t>
  </si>
  <si>
    <t>Yacht Club area</t>
  </si>
  <si>
    <t>composite</t>
  </si>
  <si>
    <t>trip report available !</t>
  </si>
  <si>
    <t>asterionella dominant, tab. Frag. Also</t>
  </si>
  <si>
    <t>dinobryon doninant, volvox filamentous present</t>
  </si>
  <si>
    <t>rotifers- ASPLANCHNA, synchaeta, keratella</t>
  </si>
  <si>
    <t>Both copepods, nauplia, bosmina</t>
  </si>
  <si>
    <t>Mussel veligers</t>
  </si>
  <si>
    <t>East Shore Clud</t>
  </si>
  <si>
    <t>Mod. N</t>
  </si>
  <si>
    <t>South Shelf-East</t>
  </si>
  <si>
    <t>50% clear</t>
  </si>
  <si>
    <t>TDS level = 390ppm</t>
  </si>
  <si>
    <t>hazy</t>
  </si>
  <si>
    <t xml:space="preserve">Diatoms prevalent- asterionella, fragillaria, </t>
  </si>
  <si>
    <t>N42-28.937</t>
  </si>
  <si>
    <t>Volvox, filamentous and motile green algae present</t>
  </si>
  <si>
    <t>W76-31.110</t>
  </si>
  <si>
    <t>Asplanchna (many), keratella, synchaeta, large conochilus</t>
  </si>
  <si>
    <t>Bosmina, possible daphnia</t>
  </si>
  <si>
    <t>choppy</t>
  </si>
  <si>
    <t>CSI Eco-cruise</t>
  </si>
  <si>
    <t>S. Shelf/Middle</t>
  </si>
  <si>
    <t>LSC Outflow</t>
  </si>
  <si>
    <t>8-10, N</t>
  </si>
  <si>
    <t>asterionella still dominant, fragillaria…</t>
  </si>
  <si>
    <t>Upward Bound</t>
  </si>
  <si>
    <t>filamentous greens (some)</t>
  </si>
  <si>
    <t>cyclopoids, asplanchna, conochilis, bosmina</t>
  </si>
  <si>
    <t xml:space="preserve">daphnia?  </t>
  </si>
  <si>
    <t>polyphemus?</t>
  </si>
  <si>
    <t>300 feet depth</t>
  </si>
  <si>
    <t>Conochilis, large and plentiful!</t>
  </si>
  <si>
    <t>Keratella, Asplanchan present</t>
  </si>
  <si>
    <t>Chloride = 68ppm</t>
  </si>
  <si>
    <t>nauplia</t>
  </si>
  <si>
    <t>TDS = 390ppm</t>
  </si>
  <si>
    <t>Asterionella still present</t>
  </si>
  <si>
    <t xml:space="preserve">Fragillaria dominant!  </t>
  </si>
  <si>
    <t>s. Shelf, west</t>
  </si>
  <si>
    <t>More bosmina showing up!</t>
  </si>
  <si>
    <t>180' deep</t>
  </si>
  <si>
    <t>ManY rotifers…. Diatom colored samples….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</si>
</sst>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409]d\-mmm"/>
  </numFmts>
  <fonts count="2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80008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66CC"/>
      <name val="Arial"/>
      <family val="2"/>
    </font>
    <font>
      <sz val="10"/>
      <color rgb="FF008000"/>
      <name val="Arial"/>
      <family val="2"/>
    </font>
    <font>
      <sz val="10"/>
      <color rgb="FF993300"/>
      <name val="Arial"/>
      <family val="2"/>
    </font>
    <font>
      <b/>
      <sz val="10"/>
      <color rgb="FF800080"/>
      <name val="Arial"/>
      <family val="2"/>
    </font>
    <font>
      <b/>
      <sz val="10"/>
      <color rgb="FF0066CC"/>
      <name val="Arial"/>
      <family val="2"/>
    </font>
    <font>
      <b/>
      <sz val="10"/>
      <color rgb="FF008000"/>
      <name val="Arial"/>
      <family val="2"/>
    </font>
    <font>
      <b/>
      <sz val="10"/>
      <color rgb="FFFF0000"/>
      <name val="Arial"/>
      <family val="2"/>
    </font>
    <font>
      <b/>
      <sz val="10"/>
      <color rgb="FF99CC00"/>
      <name val="Arial"/>
      <family val="2"/>
    </font>
    <font>
      <sz val="10"/>
      <color rgb="FF99CC00"/>
      <name val="Arial"/>
      <family val="2"/>
    </font>
    <font>
      <sz val="10"/>
      <color rgb="FFE36C09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16" fontId="1" fillId="0" borderId="1" xfId="0" applyNumberFormat="1" applyFont="1" applyBorder="1" applyAlignment="1"/>
    <xf numFmtId="0" fontId="1" fillId="0" borderId="1" xfId="0" applyFont="1" applyBorder="1" applyAlignment="1"/>
    <xf numFmtId="18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2" xfId="0" applyFont="1" applyBorder="1" applyAlignment="1"/>
    <xf numFmtId="14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20" fontId="4" fillId="0" borderId="0" xfId="0" applyNumberFormat="1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/>
    <xf numFmtId="0" fontId="4" fillId="0" borderId="0" xfId="0" applyFont="1" applyAlignment="1"/>
    <xf numFmtId="0" fontId="7" fillId="0" borderId="0" xfId="0" applyFont="1"/>
    <xf numFmtId="20" fontId="3" fillId="0" borderId="0" xfId="0" applyNumberFormat="1" applyFont="1" applyAlignment="1"/>
    <xf numFmtId="0" fontId="3" fillId="0" borderId="2" xfId="0" applyFont="1" applyBorder="1" applyAlignment="1"/>
    <xf numFmtId="0" fontId="3" fillId="0" borderId="0" xfId="0" applyFont="1" applyAlignment="1">
      <alignment horizontal="center" wrapText="1"/>
    </xf>
    <xf numFmtId="20" fontId="3" fillId="0" borderId="0" xfId="0" applyNumberFormat="1" applyFont="1" applyAlignment="1">
      <alignment horizontal="right"/>
    </xf>
    <xf numFmtId="20" fontId="3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20" fontId="3" fillId="0" borderId="0" xfId="0" applyNumberFormat="1" applyFont="1" applyAlignment="1">
      <alignment horizontal="right"/>
    </xf>
    <xf numFmtId="0" fontId="9" fillId="0" borderId="0" xfId="0" applyFont="1" applyAlignment="1"/>
    <xf numFmtId="0" fontId="1" fillId="0" borderId="0" xfId="0" applyFont="1" applyAlignment="1"/>
    <xf numFmtId="0" fontId="3" fillId="0" borderId="3" xfId="0" applyFont="1" applyBorder="1" applyAlignment="1"/>
    <xf numFmtId="20" fontId="4" fillId="0" borderId="0" xfId="0" applyNumberFormat="1" applyFont="1" applyAlignment="1">
      <alignment horizontal="right"/>
    </xf>
    <xf numFmtId="0" fontId="7" fillId="0" borderId="0" xfId="0" applyFont="1" applyAlignment="1"/>
    <xf numFmtId="20" fontId="4" fillId="0" borderId="0" xfId="0" applyNumberFormat="1" applyFont="1" applyAlignment="1">
      <alignment horizontal="right"/>
    </xf>
    <xf numFmtId="20" fontId="4" fillId="0" borderId="0" xfId="0" applyNumberFormat="1" applyFont="1" applyAlignment="1"/>
    <xf numFmtId="20" fontId="4" fillId="0" borderId="0" xfId="0" applyNumberFormat="1" applyFont="1" applyAlignment="1">
      <alignment horizontal="right"/>
    </xf>
    <xf numFmtId="20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20" fontId="6" fillId="0" borderId="0" xfId="0" applyNumberFormat="1" applyFont="1" applyAlignment="1"/>
    <xf numFmtId="2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20" fontId="8" fillId="0" borderId="0" xfId="0" applyNumberFormat="1" applyFont="1" applyAlignment="1">
      <alignment horizontal="right"/>
    </xf>
    <xf numFmtId="0" fontId="8" fillId="0" borderId="0" xfId="0" applyFont="1" applyAlignment="1"/>
    <xf numFmtId="20" fontId="7" fillId="0" borderId="0" xfId="0" applyNumberFormat="1" applyFont="1" applyAlignment="1"/>
    <xf numFmtId="0" fontId="4" fillId="0" borderId="0" xfId="0" applyFont="1" applyAlignment="1">
      <alignment horizontal="center" wrapText="1"/>
    </xf>
    <xf numFmtId="0" fontId="3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Alignment="1">
      <alignment horizontal="right"/>
    </xf>
    <xf numFmtId="16" fontId="4" fillId="0" borderId="0" xfId="0" applyNumberFormat="1" applyFont="1" applyAlignment="1"/>
    <xf numFmtId="0" fontId="3" fillId="0" borderId="3" xfId="0" applyFont="1" applyBorder="1" applyAlignment="1">
      <alignment horizontal="right" wrapText="1"/>
    </xf>
    <xf numFmtId="16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18" fontId="10" fillId="0" borderId="0" xfId="0" applyNumberFormat="1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0" fillId="0" borderId="2" xfId="0" applyFont="1" applyBorder="1" applyAlignment="1"/>
    <xf numFmtId="164" fontId="10" fillId="0" borderId="0" xfId="0" applyNumberFormat="1" applyFont="1" applyAlignment="1"/>
    <xf numFmtId="0" fontId="10" fillId="0" borderId="2" xfId="0" applyFont="1" applyBorder="1" applyAlignment="1"/>
    <xf numFmtId="0" fontId="10" fillId="0" borderId="2" xfId="0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2" xfId="0" applyFont="1" applyBorder="1" applyAlignment="1"/>
    <xf numFmtId="2" fontId="10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 applyAlignment="1"/>
    <xf numFmtId="165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0" fontId="9" fillId="0" borderId="0" xfId="0" applyNumberFormat="1" applyFont="1" applyAlignment="1">
      <alignment horizontal="right"/>
    </xf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165" fontId="8" fillId="0" borderId="0" xfId="0" applyNumberFormat="1" applyFont="1" applyAlignment="1">
      <alignment horizontal="right"/>
    </xf>
    <xf numFmtId="20" fontId="8" fillId="0" borderId="0" xfId="0" applyNumberFormat="1" applyFont="1" applyAlignment="1">
      <alignment horizontal="right"/>
    </xf>
    <xf numFmtId="0" fontId="13" fillId="0" borderId="0" xfId="0" applyFont="1" applyAlignment="1"/>
    <xf numFmtId="0" fontId="9" fillId="0" borderId="0" xfId="0" applyFont="1" applyAlignment="1">
      <alignment wrapText="1"/>
    </xf>
    <xf numFmtId="20" fontId="3" fillId="0" borderId="0" xfId="0" applyNumberFormat="1" applyFont="1" applyAlignment="1"/>
    <xf numFmtId="0" fontId="14" fillId="0" borderId="0" xfId="0" applyFont="1" applyAlignment="1"/>
    <xf numFmtId="0" fontId="8" fillId="0" borderId="0" xfId="0" applyFont="1" applyAlignment="1">
      <alignment horizontal="center" wrapText="1"/>
    </xf>
    <xf numFmtId="0" fontId="13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/>
    <xf numFmtId="165" fontId="3" fillId="0" borderId="0" xfId="0" applyNumberFormat="1" applyFont="1" applyAlignment="1">
      <alignment horizontal="right"/>
    </xf>
    <xf numFmtId="16" fontId="3" fillId="0" borderId="0" xfId="0" applyNumberFormat="1" applyFont="1" applyAlignment="1"/>
    <xf numFmtId="20" fontId="1" fillId="0" borderId="0" xfId="0" applyNumberFormat="1" applyFont="1" applyAlignment="1">
      <alignment horizontal="right"/>
    </xf>
    <xf numFmtId="0" fontId="15" fillId="0" borderId="0" xfId="0" applyFont="1" applyAlignment="1"/>
    <xf numFmtId="165" fontId="16" fillId="0" borderId="0" xfId="0" applyNumberFormat="1" applyFont="1" applyAlignment="1">
      <alignment horizontal="right"/>
    </xf>
    <xf numFmtId="0" fontId="4" fillId="0" borderId="0" xfId="0" applyFont="1" applyAlignment="1"/>
    <xf numFmtId="165" fontId="3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0" fontId="17" fillId="0" borderId="0" xfId="0" applyFont="1" applyAlignment="1"/>
    <xf numFmtId="0" fontId="15" fillId="0" borderId="2" xfId="0" applyFont="1" applyBorder="1" applyAlignment="1"/>
    <xf numFmtId="0" fontId="18" fillId="0" borderId="0" xfId="0" applyFont="1" applyAlignment="1">
      <alignment wrapText="1"/>
    </xf>
    <xf numFmtId="0" fontId="18" fillId="2" borderId="0" xfId="0" applyFont="1" applyFill="1" applyAlignment="1">
      <alignment horizontal="left"/>
    </xf>
    <xf numFmtId="0" fontId="19" fillId="0" borderId="0" xfId="0" applyFont="1" applyAlignment="1"/>
    <xf numFmtId="17" fontId="1" fillId="0" borderId="0" xfId="0" applyNumberFormat="1" applyFont="1" applyAlignment="1">
      <alignment horizontal="right"/>
    </xf>
    <xf numFmtId="0" fontId="18" fillId="0" borderId="0" xfId="0" applyFont="1" applyAlignment="1">
      <alignment horizontal="center" wrapText="1"/>
    </xf>
    <xf numFmtId="20" fontId="3" fillId="0" borderId="0" xfId="0" applyNumberFormat="1" applyFont="1" applyAlignment="1">
      <alignment horizontal="right"/>
    </xf>
    <xf numFmtId="0" fontId="3" fillId="3" borderId="0" xfId="0" applyFont="1" applyFill="1" applyAlignment="1"/>
    <xf numFmtId="0" fontId="20" fillId="0" borderId="0" xfId="0" applyFont="1" applyAlignment="1"/>
    <xf numFmtId="0" fontId="3" fillId="0" borderId="4" xfId="0" applyFont="1" applyBorder="1" applyAlignment="1"/>
    <xf numFmtId="0" fontId="3" fillId="3" borderId="5" xfId="0" applyFont="1" applyFill="1" applyBorder="1" applyAlignment="1"/>
    <xf numFmtId="0" fontId="3" fillId="3" borderId="4" xfId="0" applyFont="1" applyFill="1" applyBorder="1" applyAlignment="1"/>
    <xf numFmtId="0" fontId="8" fillId="2" borderId="0" xfId="0" applyFont="1" applyFill="1" applyAlignment="1">
      <alignment horizontal="center"/>
    </xf>
    <xf numFmtId="20" fontId="4" fillId="0" borderId="0" xfId="0" applyNumberFormat="1" applyFont="1" applyAlignment="1">
      <alignment horizontal="right"/>
    </xf>
    <xf numFmtId="0" fontId="21" fillId="0" borderId="0" xfId="0" applyFont="1" applyAlignment="1"/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9" fillId="0" borderId="2" xfId="0" applyFont="1" applyBorder="1" applyAlignment="1"/>
    <xf numFmtId="16" fontId="11" fillId="0" borderId="0" xfId="0" applyNumberFormat="1" applyFont="1" applyAlignment="1"/>
    <xf numFmtId="0" fontId="11" fillId="0" borderId="3" xfId="0" applyFont="1" applyBorder="1" applyAlignment="1"/>
    <xf numFmtId="16" fontId="10" fillId="0" borderId="0" xfId="0" applyNumberFormat="1" applyFont="1" applyAlignment="1">
      <alignment horizontal="right"/>
    </xf>
    <xf numFmtId="20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20" fontId="11" fillId="0" borderId="0" xfId="0" applyNumberFormat="1" applyFont="1" applyAlignment="1"/>
    <xf numFmtId="0" fontId="10" fillId="0" borderId="0" xfId="0" applyFont="1" applyAlignment="1">
      <alignment horizontal="center" wrapText="1"/>
    </xf>
    <xf numFmtId="0" fontId="11" fillId="0" borderId="2" xfId="0" applyFont="1" applyBorder="1" applyAlignment="1"/>
    <xf numFmtId="0" fontId="23" fillId="0" borderId="0" xfId="0" applyFont="1" applyAlignment="1">
      <alignment horizontal="right"/>
    </xf>
    <xf numFmtId="16" fontId="10" fillId="0" borderId="0" xfId="0" applyNumberFormat="1" applyFont="1" applyAlignment="1">
      <alignment horizontal="right"/>
    </xf>
    <xf numFmtId="20" fontId="10" fillId="0" borderId="0" xfId="0" applyNumberFormat="1" applyFont="1" applyAlignment="1">
      <alignment horizontal="right"/>
    </xf>
    <xf numFmtId="20" fontId="11" fillId="0" borderId="0" xfId="0" applyNumberFormat="1" applyFont="1" applyAlignment="1"/>
    <xf numFmtId="0" fontId="24" fillId="0" borderId="0" xfId="0" applyFont="1" applyAlignment="1"/>
    <xf numFmtId="16" fontId="11" fillId="0" borderId="0" xfId="0" applyNumberFormat="1" applyFont="1" applyAlignment="1"/>
    <xf numFmtId="164" fontId="23" fillId="0" borderId="0" xfId="0" applyNumberFormat="1" applyFont="1" applyAlignment="1">
      <alignment horizontal="right"/>
    </xf>
    <xf numFmtId="0" fontId="25" fillId="0" borderId="0" xfId="0" applyFont="1" applyAlignment="1"/>
    <xf numFmtId="0" fontId="25" fillId="0" borderId="0" xfId="0" applyFont="1" applyAlignment="1">
      <alignment horizontal="right"/>
    </xf>
    <xf numFmtId="0" fontId="26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/>
    <xf numFmtId="0" fontId="9" fillId="0" borderId="0" xfId="0" applyFont="1" applyAlignment="1">
      <alignment horizontal="center" wrapText="1"/>
    </xf>
    <xf numFmtId="0" fontId="3" fillId="0" borderId="3" xfId="0" applyFont="1" applyBorder="1" applyAlignment="1"/>
    <xf numFmtId="0" fontId="2" fillId="0" borderId="3" xfId="0" applyFont="1" applyBorder="1"/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504"/>
  <sheetViews>
    <sheetView topLeftCell="A760" workbookViewId="0">
      <selection activeCell="D23" sqref="D23"/>
    </sheetView>
  </sheetViews>
  <sheetFormatPr baseColWidth="10" defaultColWidth="14.5" defaultRowHeight="15.75" customHeight="1" x14ac:dyDescent="0.15"/>
  <sheetData>
    <row r="1" spans="1:17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5" t="s">
        <v>14</v>
      </c>
      <c r="P1" s="6" t="s">
        <v>15</v>
      </c>
    </row>
    <row r="3" spans="1:17" ht="15.75" customHeight="1" x14ac:dyDescent="0.15">
      <c r="A3" s="7">
        <v>38567</v>
      </c>
      <c r="B3" s="8"/>
      <c r="C3" s="9">
        <v>0.5625</v>
      </c>
      <c r="D3" s="8"/>
      <c r="G3" s="8"/>
      <c r="H3" s="8" t="s">
        <v>16</v>
      </c>
      <c r="I3" s="8">
        <v>1</v>
      </c>
      <c r="J3" s="8">
        <v>22</v>
      </c>
      <c r="O3" s="10" t="s">
        <v>17</v>
      </c>
      <c r="P3" s="10" t="s">
        <v>18</v>
      </c>
      <c r="Q3" s="11"/>
    </row>
    <row r="4" spans="1:17" ht="15.75" customHeight="1" x14ac:dyDescent="0.15">
      <c r="O4" s="12"/>
      <c r="P4" s="13" t="s">
        <v>19</v>
      </c>
      <c r="Q4" s="11"/>
    </row>
    <row r="5" spans="1:17" ht="15.75" customHeight="1" x14ac:dyDescent="0.15">
      <c r="O5" s="10"/>
      <c r="P5" s="10" t="s">
        <v>20</v>
      </c>
      <c r="Q5" s="11"/>
    </row>
    <row r="6" spans="1:17" ht="15.75" customHeight="1" x14ac:dyDescent="0.15">
      <c r="O6" s="10"/>
      <c r="P6" s="10" t="s">
        <v>21</v>
      </c>
      <c r="Q6" s="11"/>
    </row>
    <row r="7" spans="1:17" ht="15.75" customHeight="1" x14ac:dyDescent="0.15">
      <c r="O7" s="12"/>
      <c r="P7" s="13" t="s">
        <v>22</v>
      </c>
      <c r="Q7" s="11"/>
    </row>
    <row r="8" spans="1:17" ht="15.75" customHeight="1" x14ac:dyDescent="0.15">
      <c r="O8" s="12"/>
      <c r="P8" s="13" t="s">
        <v>23</v>
      </c>
      <c r="Q8" s="11"/>
    </row>
    <row r="9" spans="1:17" ht="15.75" customHeight="1" x14ac:dyDescent="0.15">
      <c r="O9" s="12"/>
      <c r="P9" s="13" t="s">
        <v>24</v>
      </c>
      <c r="Q9" s="11"/>
    </row>
    <row r="10" spans="1:17" ht="15.75" customHeight="1" x14ac:dyDescent="0.15">
      <c r="A10" s="7">
        <v>38574</v>
      </c>
      <c r="H10" s="8" t="s">
        <v>25</v>
      </c>
    </row>
    <row r="11" spans="1:17" ht="15.75" customHeight="1" x14ac:dyDescent="0.15">
      <c r="A11" s="7"/>
      <c r="B11" s="8"/>
      <c r="H11" s="8"/>
    </row>
    <row r="12" spans="1:17" ht="15.75" customHeight="1" x14ac:dyDescent="0.15">
      <c r="A12" s="14">
        <v>38643</v>
      </c>
      <c r="B12" s="8">
        <v>1</v>
      </c>
      <c r="C12" s="9">
        <v>0.4375</v>
      </c>
      <c r="D12" s="8" t="s">
        <v>26</v>
      </c>
      <c r="E12" s="8" t="s">
        <v>27</v>
      </c>
      <c r="G12" s="8">
        <v>12.7</v>
      </c>
      <c r="H12" s="8" t="s">
        <v>28</v>
      </c>
      <c r="I12" s="15">
        <v>0.5</v>
      </c>
      <c r="J12" s="16">
        <v>15.6</v>
      </c>
      <c r="O12" s="8" t="s">
        <v>29</v>
      </c>
      <c r="P12" s="8" t="s">
        <v>30</v>
      </c>
    </row>
    <row r="13" spans="1:17" ht="15.75" customHeight="1" x14ac:dyDescent="0.15">
      <c r="I13" s="17">
        <v>3</v>
      </c>
      <c r="J13" s="16">
        <v>15.8</v>
      </c>
      <c r="P13" s="8" t="s">
        <v>31</v>
      </c>
    </row>
    <row r="14" spans="1:17" ht="15.75" customHeight="1" x14ac:dyDescent="0.15">
      <c r="I14" s="17">
        <v>10</v>
      </c>
      <c r="J14" s="16">
        <v>15.5</v>
      </c>
      <c r="P14" s="8" t="s">
        <v>32</v>
      </c>
    </row>
    <row r="15" spans="1:17" ht="15.75" customHeight="1" x14ac:dyDescent="0.15">
      <c r="P15" s="8" t="s">
        <v>33</v>
      </c>
    </row>
    <row r="16" spans="1:17" ht="15.75" customHeight="1" x14ac:dyDescent="0.15">
      <c r="P16" s="8" t="s">
        <v>34</v>
      </c>
    </row>
    <row r="17" spans="1:16" ht="15.75" customHeight="1" x14ac:dyDescent="0.15">
      <c r="P17" s="8" t="s">
        <v>35</v>
      </c>
    </row>
    <row r="18" spans="1:16" ht="15.75" customHeight="1" x14ac:dyDescent="0.15">
      <c r="P18" s="8" t="s">
        <v>24</v>
      </c>
    </row>
    <row r="19" spans="1:16" ht="15.75" customHeight="1" x14ac:dyDescent="0.15">
      <c r="P19" s="8"/>
    </row>
    <row r="20" spans="1:16" ht="15.75" customHeight="1" x14ac:dyDescent="0.15">
      <c r="B20" s="8">
        <v>2</v>
      </c>
      <c r="C20" s="9">
        <v>0.51388888888888884</v>
      </c>
      <c r="D20" s="8" t="s">
        <v>36</v>
      </c>
      <c r="E20" s="8" t="s">
        <v>37</v>
      </c>
      <c r="G20" s="8">
        <v>13.8</v>
      </c>
      <c r="H20" s="8" t="s">
        <v>38</v>
      </c>
      <c r="I20" s="17">
        <v>0.5</v>
      </c>
      <c r="J20" s="16">
        <v>15.5</v>
      </c>
      <c r="K20" s="8">
        <v>8</v>
      </c>
      <c r="O20" s="18" t="s">
        <v>29</v>
      </c>
      <c r="P20" s="8" t="s">
        <v>39</v>
      </c>
    </row>
    <row r="21" spans="1:16" ht="15.75" customHeight="1" x14ac:dyDescent="0.15">
      <c r="I21" s="17">
        <v>5</v>
      </c>
      <c r="J21" s="16">
        <v>16</v>
      </c>
      <c r="P21" s="8" t="s">
        <v>31</v>
      </c>
    </row>
    <row r="22" spans="1:16" ht="15.75" customHeight="1" x14ac:dyDescent="0.15">
      <c r="I22" s="17">
        <v>10</v>
      </c>
      <c r="J22" s="16">
        <v>15.5</v>
      </c>
      <c r="P22" s="8" t="s">
        <v>32</v>
      </c>
    </row>
    <row r="23" spans="1:16" ht="15.75" customHeight="1" x14ac:dyDescent="0.15">
      <c r="P23" s="8" t="s">
        <v>33</v>
      </c>
    </row>
    <row r="24" spans="1:16" ht="15.75" customHeight="1" x14ac:dyDescent="0.15">
      <c r="P24" s="8" t="s">
        <v>34</v>
      </c>
    </row>
    <row r="25" spans="1:16" ht="15.75" customHeight="1" x14ac:dyDescent="0.15">
      <c r="P25" s="8" t="s">
        <v>23</v>
      </c>
    </row>
    <row r="26" spans="1:16" ht="15.75" customHeight="1" x14ac:dyDescent="0.15">
      <c r="P26" s="8" t="s">
        <v>24</v>
      </c>
    </row>
    <row r="28" spans="1:16" ht="15.75" customHeight="1" x14ac:dyDescent="0.15">
      <c r="B28" s="8">
        <v>3</v>
      </c>
      <c r="C28" s="9">
        <v>0.5625</v>
      </c>
      <c r="D28" s="8" t="s">
        <v>36</v>
      </c>
      <c r="E28" s="8" t="s">
        <v>40</v>
      </c>
      <c r="G28" s="8">
        <v>15.5</v>
      </c>
      <c r="H28" s="8" t="s">
        <v>28</v>
      </c>
      <c r="I28" s="17">
        <v>10</v>
      </c>
      <c r="J28" s="16">
        <v>15.6</v>
      </c>
      <c r="O28" s="8" t="s">
        <v>29</v>
      </c>
    </row>
    <row r="29" spans="1:16" ht="15.75" customHeight="1" x14ac:dyDescent="0.15">
      <c r="I29" s="17">
        <v>15</v>
      </c>
      <c r="J29" s="16">
        <v>15</v>
      </c>
    </row>
    <row r="31" spans="1:16" ht="15.75" customHeight="1" x14ac:dyDescent="0.15">
      <c r="A31" s="14">
        <v>38644</v>
      </c>
      <c r="B31" s="8">
        <v>1</v>
      </c>
      <c r="C31" s="9">
        <v>0.4375</v>
      </c>
      <c r="D31" s="8" t="s">
        <v>26</v>
      </c>
      <c r="E31" s="8" t="s">
        <v>41</v>
      </c>
      <c r="G31" s="8">
        <v>15</v>
      </c>
      <c r="H31" s="8">
        <v>5</v>
      </c>
      <c r="I31" s="17">
        <v>0.5</v>
      </c>
      <c r="J31" s="16">
        <v>15</v>
      </c>
      <c r="O31" s="8" t="s">
        <v>29</v>
      </c>
      <c r="P31" s="10" t="s">
        <v>42</v>
      </c>
    </row>
    <row r="32" spans="1:16" ht="15.75" customHeight="1" x14ac:dyDescent="0.15">
      <c r="I32" s="17">
        <v>5</v>
      </c>
      <c r="J32" s="16">
        <v>15.2</v>
      </c>
      <c r="P32" s="13" t="s">
        <v>19</v>
      </c>
    </row>
    <row r="33" spans="1:16" ht="15.75" customHeight="1" x14ac:dyDescent="0.15">
      <c r="P33" s="10" t="s">
        <v>20</v>
      </c>
    </row>
    <row r="34" spans="1:16" ht="15.75" customHeight="1" x14ac:dyDescent="0.15">
      <c r="P34" s="10" t="s">
        <v>43</v>
      </c>
    </row>
    <row r="35" spans="1:16" ht="15.75" customHeight="1" x14ac:dyDescent="0.15">
      <c r="P35" s="13" t="s">
        <v>44</v>
      </c>
    </row>
    <row r="36" spans="1:16" ht="15.75" customHeight="1" x14ac:dyDescent="0.15">
      <c r="P36" s="13" t="s">
        <v>23</v>
      </c>
    </row>
    <row r="37" spans="1:16" ht="15.75" customHeight="1" x14ac:dyDescent="0.15">
      <c r="P37" s="13" t="s">
        <v>45</v>
      </c>
    </row>
    <row r="38" spans="1:16" ht="13" x14ac:dyDescent="0.15">
      <c r="P38" s="12"/>
    </row>
    <row r="39" spans="1:16" ht="13" x14ac:dyDescent="0.15">
      <c r="B39" s="8">
        <v>2</v>
      </c>
      <c r="C39" s="9">
        <v>0.51388888888888884</v>
      </c>
      <c r="D39" s="8" t="s">
        <v>26</v>
      </c>
      <c r="E39" s="8" t="s">
        <v>46</v>
      </c>
      <c r="G39" s="8">
        <v>16</v>
      </c>
      <c r="H39" s="8" t="s">
        <v>38</v>
      </c>
      <c r="I39" s="17">
        <v>0.5</v>
      </c>
      <c r="J39" s="16">
        <v>15</v>
      </c>
      <c r="O39" s="8" t="s">
        <v>47</v>
      </c>
    </row>
    <row r="40" spans="1:16" ht="13" x14ac:dyDescent="0.15">
      <c r="I40" s="17">
        <v>20</v>
      </c>
      <c r="J40" s="16">
        <v>15.3</v>
      </c>
    </row>
    <row r="42" spans="1:16" ht="13" x14ac:dyDescent="0.15">
      <c r="B42" s="8">
        <v>3</v>
      </c>
      <c r="C42" s="9">
        <v>0.5625</v>
      </c>
      <c r="D42" s="8" t="s">
        <v>26</v>
      </c>
      <c r="E42" s="8" t="s">
        <v>41</v>
      </c>
      <c r="G42" s="8">
        <v>18.2</v>
      </c>
      <c r="H42" s="8">
        <v>5.5</v>
      </c>
      <c r="I42" s="17">
        <v>3</v>
      </c>
      <c r="J42" s="16">
        <v>15</v>
      </c>
      <c r="O42" s="8" t="s">
        <v>47</v>
      </c>
    </row>
    <row r="43" spans="1:16" ht="13" x14ac:dyDescent="0.15">
      <c r="I43" s="17">
        <v>5</v>
      </c>
      <c r="J43" s="16">
        <v>15.1</v>
      </c>
    </row>
    <row r="44" spans="1:16" ht="13" x14ac:dyDescent="0.15">
      <c r="A44" s="7">
        <v>38853</v>
      </c>
      <c r="B44" s="8">
        <v>1</v>
      </c>
      <c r="C44" s="9">
        <v>0.54166666666666663</v>
      </c>
      <c r="D44" s="8" t="s">
        <v>48</v>
      </c>
      <c r="E44" s="8" t="s">
        <v>49</v>
      </c>
      <c r="H44" s="8">
        <v>4</v>
      </c>
    </row>
    <row r="46" spans="1:16" ht="13" x14ac:dyDescent="0.15">
      <c r="B46" s="8">
        <v>2</v>
      </c>
      <c r="C46" s="9">
        <v>0.55555555555555558</v>
      </c>
      <c r="D46" s="8" t="s">
        <v>50</v>
      </c>
      <c r="E46" s="8" t="s">
        <v>49</v>
      </c>
      <c r="G46" s="8">
        <v>15</v>
      </c>
      <c r="H46" s="8" t="s">
        <v>51</v>
      </c>
      <c r="I46" s="8">
        <v>1</v>
      </c>
      <c r="J46" s="8">
        <v>11</v>
      </c>
      <c r="K46" s="8">
        <v>8.4</v>
      </c>
      <c r="P46" s="10" t="s">
        <v>42</v>
      </c>
    </row>
    <row r="47" spans="1:16" ht="13" x14ac:dyDescent="0.15">
      <c r="I47" s="8">
        <v>2</v>
      </c>
      <c r="J47" s="8">
        <v>9</v>
      </c>
      <c r="P47" s="13" t="s">
        <v>19</v>
      </c>
    </row>
    <row r="48" spans="1:16" ht="13" x14ac:dyDescent="0.15">
      <c r="I48" s="8">
        <v>4</v>
      </c>
      <c r="J48" s="8">
        <v>8.6</v>
      </c>
      <c r="P48" s="10" t="s">
        <v>52</v>
      </c>
    </row>
    <row r="49" spans="1:17" ht="13" x14ac:dyDescent="0.15">
      <c r="I49" s="8">
        <v>40</v>
      </c>
      <c r="J49" s="8">
        <v>7</v>
      </c>
      <c r="P49" s="10" t="s">
        <v>53</v>
      </c>
    </row>
    <row r="50" spans="1:17" ht="13" x14ac:dyDescent="0.15">
      <c r="P50" s="13" t="s">
        <v>44</v>
      </c>
    </row>
    <row r="51" spans="1:17" ht="13" x14ac:dyDescent="0.15">
      <c r="P51" s="13" t="s">
        <v>23</v>
      </c>
    </row>
    <row r="52" spans="1:17" ht="13" x14ac:dyDescent="0.15">
      <c r="P52" s="13" t="s">
        <v>54</v>
      </c>
    </row>
    <row r="54" spans="1:17" ht="13" x14ac:dyDescent="0.15">
      <c r="A54" s="7">
        <v>38868</v>
      </c>
      <c r="C54" s="9">
        <v>0.4375</v>
      </c>
      <c r="D54" s="8" t="s">
        <v>50</v>
      </c>
      <c r="E54" s="8" t="s">
        <v>49</v>
      </c>
      <c r="F54" s="8" t="s">
        <v>55</v>
      </c>
      <c r="G54" s="8">
        <v>26.6</v>
      </c>
      <c r="I54" s="8">
        <v>5</v>
      </c>
      <c r="J54" s="8">
        <v>10.4</v>
      </c>
      <c r="P54" s="10" t="s">
        <v>42</v>
      </c>
      <c r="Q54" s="10"/>
    </row>
    <row r="55" spans="1:17" ht="13" x14ac:dyDescent="0.15">
      <c r="I55" s="8">
        <v>15</v>
      </c>
      <c r="J55" s="8">
        <v>9.1999999999999993</v>
      </c>
      <c r="P55" s="13" t="s">
        <v>19</v>
      </c>
      <c r="Q55" s="13"/>
    </row>
    <row r="56" spans="1:17" ht="13" x14ac:dyDescent="0.15">
      <c r="I56" s="8">
        <v>30</v>
      </c>
      <c r="J56" s="8">
        <v>5.0999999999999996</v>
      </c>
      <c r="P56" s="10" t="s">
        <v>56</v>
      </c>
      <c r="Q56" s="10"/>
    </row>
    <row r="57" spans="1:17" ht="13" x14ac:dyDescent="0.15">
      <c r="P57" s="10" t="s">
        <v>53</v>
      </c>
      <c r="Q57" s="10"/>
    </row>
    <row r="58" spans="1:17" ht="13" x14ac:dyDescent="0.15">
      <c r="P58" s="13" t="s">
        <v>44</v>
      </c>
      <c r="Q58" s="13"/>
    </row>
    <row r="59" spans="1:17" ht="13" x14ac:dyDescent="0.15">
      <c r="P59" s="13" t="s">
        <v>23</v>
      </c>
      <c r="Q59" s="13"/>
    </row>
    <row r="60" spans="1:17" ht="13" x14ac:dyDescent="0.15">
      <c r="P60" s="13" t="s">
        <v>57</v>
      </c>
      <c r="Q60" s="13"/>
    </row>
    <row r="62" spans="1:17" ht="13" x14ac:dyDescent="0.15">
      <c r="A62" s="7">
        <v>38869</v>
      </c>
      <c r="C62" s="9">
        <v>0.41666666666666669</v>
      </c>
      <c r="D62" s="8" t="s">
        <v>48</v>
      </c>
      <c r="E62" s="8" t="s">
        <v>58</v>
      </c>
      <c r="H62" s="8">
        <v>3.5</v>
      </c>
    </row>
    <row r="64" spans="1:17" ht="13" x14ac:dyDescent="0.15">
      <c r="A64" s="7">
        <v>38873</v>
      </c>
      <c r="B64" s="8">
        <v>1</v>
      </c>
      <c r="C64" s="9">
        <v>0.4375</v>
      </c>
      <c r="D64" s="8" t="s">
        <v>48</v>
      </c>
      <c r="E64" s="8" t="s">
        <v>59</v>
      </c>
      <c r="F64" s="8"/>
      <c r="G64" s="8">
        <v>22.2</v>
      </c>
      <c r="H64" s="8">
        <v>0.4</v>
      </c>
    </row>
    <row r="66" spans="1:17" ht="13" x14ac:dyDescent="0.15">
      <c r="B66" s="8">
        <v>2</v>
      </c>
      <c r="C66" s="9">
        <v>0.5</v>
      </c>
      <c r="D66" s="8" t="s">
        <v>50</v>
      </c>
      <c r="E66" s="8" t="s">
        <v>59</v>
      </c>
      <c r="F66" s="8"/>
      <c r="G66" s="8">
        <v>22.7</v>
      </c>
      <c r="H66" s="8" t="s">
        <v>60</v>
      </c>
      <c r="I66" s="8">
        <v>0</v>
      </c>
      <c r="J66" s="8">
        <v>19</v>
      </c>
      <c r="O66" s="8" t="s">
        <v>61</v>
      </c>
      <c r="P66" s="10" t="s">
        <v>62</v>
      </c>
      <c r="Q66" s="10"/>
    </row>
    <row r="67" spans="1:17" ht="13" x14ac:dyDescent="0.15">
      <c r="I67" s="8">
        <v>30</v>
      </c>
      <c r="J67" s="8">
        <v>8.3000000000000007</v>
      </c>
      <c r="P67" s="13" t="s">
        <v>19</v>
      </c>
      <c r="Q67" s="13"/>
    </row>
    <row r="68" spans="1:17" ht="13" x14ac:dyDescent="0.15">
      <c r="P68" s="10" t="s">
        <v>63</v>
      </c>
      <c r="Q68" s="10"/>
    </row>
    <row r="69" spans="1:17" ht="13" x14ac:dyDescent="0.15">
      <c r="P69" s="10" t="s">
        <v>53</v>
      </c>
      <c r="Q69" s="10"/>
    </row>
    <row r="70" spans="1:17" ht="13" x14ac:dyDescent="0.15">
      <c r="P70" s="13" t="s">
        <v>64</v>
      </c>
      <c r="Q70" s="13"/>
    </row>
    <row r="71" spans="1:17" ht="13" x14ac:dyDescent="0.15">
      <c r="P71" s="13" t="s">
        <v>23</v>
      </c>
      <c r="Q71" s="13"/>
    </row>
    <row r="72" spans="1:17" ht="13" x14ac:dyDescent="0.15">
      <c r="P72" s="13" t="s">
        <v>65</v>
      </c>
      <c r="Q72" s="13"/>
    </row>
    <row r="73" spans="1:17" ht="13" x14ac:dyDescent="0.15">
      <c r="P73" s="10"/>
      <c r="Q73" s="10"/>
    </row>
    <row r="74" spans="1:17" ht="13" x14ac:dyDescent="0.15">
      <c r="A74" s="7">
        <v>38908</v>
      </c>
      <c r="C74" s="9">
        <v>0.45833333333333331</v>
      </c>
      <c r="D74" s="8" t="s">
        <v>66</v>
      </c>
      <c r="E74" s="8" t="s">
        <v>67</v>
      </c>
      <c r="H74" s="8">
        <v>2.5</v>
      </c>
      <c r="I74" s="8">
        <v>1</v>
      </c>
      <c r="J74" s="8">
        <v>20.2</v>
      </c>
      <c r="K74" s="8">
        <v>7.7</v>
      </c>
      <c r="P74" s="13"/>
      <c r="Q74" s="13"/>
    </row>
    <row r="75" spans="1:17" ht="13" x14ac:dyDescent="0.15">
      <c r="P75" s="10"/>
      <c r="Q75" s="10"/>
    </row>
    <row r="76" spans="1:17" ht="13" x14ac:dyDescent="0.15">
      <c r="A76" s="7">
        <v>38909</v>
      </c>
      <c r="C76" s="9">
        <v>0.58333333333333337</v>
      </c>
      <c r="D76" s="8" t="s">
        <v>68</v>
      </c>
      <c r="G76" s="8">
        <v>23.6</v>
      </c>
      <c r="H76" s="8">
        <v>3</v>
      </c>
      <c r="I76" s="8">
        <v>1</v>
      </c>
      <c r="J76" s="8">
        <v>24.83</v>
      </c>
      <c r="O76" s="8" t="s">
        <v>69</v>
      </c>
      <c r="P76" s="10" t="s">
        <v>70</v>
      </c>
      <c r="Q76" s="10"/>
    </row>
    <row r="77" spans="1:17" ht="13" x14ac:dyDescent="0.15">
      <c r="I77" s="8">
        <v>3</v>
      </c>
      <c r="J77" s="8">
        <v>17.829999999999998</v>
      </c>
      <c r="P77" s="13" t="s">
        <v>19</v>
      </c>
      <c r="Q77" s="13"/>
    </row>
    <row r="78" spans="1:17" ht="13" x14ac:dyDescent="0.15">
      <c r="I78" s="8">
        <v>6</v>
      </c>
      <c r="J78" s="8">
        <v>15.78</v>
      </c>
      <c r="P78" s="10" t="s">
        <v>71</v>
      </c>
      <c r="Q78" s="13"/>
    </row>
    <row r="79" spans="1:17" ht="13" x14ac:dyDescent="0.15">
      <c r="I79" s="8">
        <v>10</v>
      </c>
      <c r="J79" s="8">
        <v>14.56</v>
      </c>
      <c r="P79" s="10" t="s">
        <v>72</v>
      </c>
      <c r="Q79" s="13"/>
    </row>
    <row r="80" spans="1:17" ht="13" x14ac:dyDescent="0.15">
      <c r="I80" s="8">
        <v>15</v>
      </c>
      <c r="J80" s="8">
        <v>11.39</v>
      </c>
      <c r="P80" s="13" t="s">
        <v>73</v>
      </c>
    </row>
    <row r="81" spans="1:16" ht="13" x14ac:dyDescent="0.15">
      <c r="I81" s="8">
        <v>20</v>
      </c>
      <c r="J81" s="8">
        <v>12.61</v>
      </c>
      <c r="P81" s="13" t="s">
        <v>74</v>
      </c>
    </row>
    <row r="82" spans="1:16" ht="13" x14ac:dyDescent="0.15">
      <c r="I82" s="8">
        <v>30</v>
      </c>
      <c r="J82" s="8">
        <v>11.56</v>
      </c>
      <c r="P82" s="13"/>
    </row>
    <row r="83" spans="1:16" ht="13" x14ac:dyDescent="0.15">
      <c r="I83" s="8"/>
      <c r="J83" s="8"/>
      <c r="P83" s="13"/>
    </row>
    <row r="84" spans="1:16" ht="13" x14ac:dyDescent="0.15">
      <c r="A84" s="7">
        <v>38910</v>
      </c>
      <c r="B84" s="8">
        <v>1</v>
      </c>
      <c r="C84" s="9">
        <v>0.39583333333333331</v>
      </c>
      <c r="D84" s="8" t="s">
        <v>75</v>
      </c>
      <c r="E84" s="8" t="s">
        <v>76</v>
      </c>
      <c r="G84" s="8">
        <v>21.6</v>
      </c>
      <c r="H84" s="8">
        <v>0.8</v>
      </c>
      <c r="I84" s="8">
        <v>1</v>
      </c>
      <c r="J84" s="8">
        <v>22.5</v>
      </c>
      <c r="K84" s="19">
        <v>7.8</v>
      </c>
      <c r="L84" s="19">
        <v>6</v>
      </c>
      <c r="P84" s="13" t="s">
        <v>24</v>
      </c>
    </row>
    <row r="85" spans="1:16" ht="13" x14ac:dyDescent="0.15">
      <c r="B85" s="8">
        <v>2</v>
      </c>
      <c r="C85" s="9">
        <v>0.45833333333333331</v>
      </c>
      <c r="D85" s="8" t="s">
        <v>77</v>
      </c>
      <c r="E85" s="10" t="s">
        <v>76</v>
      </c>
      <c r="G85" s="8">
        <v>21.6</v>
      </c>
      <c r="H85" s="8">
        <v>2.5</v>
      </c>
      <c r="I85" s="8">
        <v>1</v>
      </c>
      <c r="J85" s="8">
        <v>22</v>
      </c>
      <c r="K85" s="19">
        <v>7.8</v>
      </c>
      <c r="L85" s="11"/>
    </row>
    <row r="86" spans="1:16" ht="13" x14ac:dyDescent="0.15">
      <c r="B86" s="8">
        <v>3</v>
      </c>
      <c r="C86" s="9">
        <v>0.45833333333333331</v>
      </c>
      <c r="D86" s="11" t="s">
        <v>78</v>
      </c>
      <c r="E86" s="10" t="s">
        <v>76</v>
      </c>
      <c r="G86" s="8">
        <v>21.6</v>
      </c>
      <c r="H86" s="8">
        <v>3</v>
      </c>
      <c r="I86" s="8">
        <v>1</v>
      </c>
      <c r="J86" s="8">
        <v>21.7</v>
      </c>
      <c r="K86" s="19">
        <v>8.4</v>
      </c>
      <c r="L86" s="11"/>
    </row>
    <row r="87" spans="1:16" ht="13" x14ac:dyDescent="0.15">
      <c r="B87" s="8">
        <v>4</v>
      </c>
      <c r="C87" s="9">
        <v>0.45833333333333331</v>
      </c>
      <c r="D87" s="11" t="s">
        <v>50</v>
      </c>
      <c r="E87" s="10" t="s">
        <v>76</v>
      </c>
      <c r="G87" s="8">
        <v>21.6</v>
      </c>
      <c r="H87" s="8">
        <v>3</v>
      </c>
      <c r="I87" s="8">
        <v>1</v>
      </c>
      <c r="J87" s="8">
        <v>21.7</v>
      </c>
      <c r="K87" s="19">
        <v>8.5</v>
      </c>
      <c r="L87" s="11"/>
    </row>
    <row r="88" spans="1:16" ht="13" x14ac:dyDescent="0.15">
      <c r="C88" s="9"/>
      <c r="I88" s="20">
        <v>5</v>
      </c>
      <c r="J88" s="8">
        <v>21.3</v>
      </c>
      <c r="K88" s="11"/>
      <c r="L88" s="11"/>
    </row>
    <row r="89" spans="1:16" ht="13" x14ac:dyDescent="0.15">
      <c r="I89" s="20">
        <v>10</v>
      </c>
      <c r="J89" s="8">
        <v>19</v>
      </c>
      <c r="K89" s="11"/>
      <c r="L89" s="11"/>
    </row>
    <row r="90" spans="1:16" ht="13" x14ac:dyDescent="0.15">
      <c r="I90" s="20">
        <v>17</v>
      </c>
      <c r="J90" s="8">
        <v>15.6</v>
      </c>
      <c r="K90" s="11"/>
      <c r="L90" s="11"/>
    </row>
    <row r="91" spans="1:16" ht="13" x14ac:dyDescent="0.15">
      <c r="I91" s="20">
        <v>20</v>
      </c>
      <c r="J91" s="8">
        <v>14.7</v>
      </c>
      <c r="K91" s="19">
        <v>7.9</v>
      </c>
      <c r="L91" s="19">
        <v>8.9</v>
      </c>
    </row>
    <row r="92" spans="1:16" ht="13" x14ac:dyDescent="0.15">
      <c r="A92" s="14"/>
      <c r="C92" s="9">
        <v>0.5</v>
      </c>
      <c r="D92" s="8" t="s">
        <v>26</v>
      </c>
      <c r="E92" s="8" t="s">
        <v>76</v>
      </c>
      <c r="G92" s="8">
        <v>21.6</v>
      </c>
      <c r="H92" s="8">
        <v>4.8</v>
      </c>
      <c r="I92" s="8">
        <v>1</v>
      </c>
      <c r="J92" s="8">
        <v>21.7</v>
      </c>
      <c r="K92" s="8">
        <v>8.4</v>
      </c>
    </row>
    <row r="94" spans="1:16" ht="13" x14ac:dyDescent="0.15">
      <c r="A94" s="7">
        <v>38911</v>
      </c>
      <c r="B94" s="8">
        <v>1</v>
      </c>
      <c r="C94" s="9">
        <v>0.4375</v>
      </c>
      <c r="D94" s="8" t="s">
        <v>79</v>
      </c>
      <c r="E94" s="8" t="s">
        <v>80</v>
      </c>
      <c r="F94" s="8" t="s">
        <v>81</v>
      </c>
      <c r="H94" s="8">
        <v>2</v>
      </c>
      <c r="I94" s="8">
        <v>1</v>
      </c>
      <c r="J94" s="8">
        <v>21.7</v>
      </c>
      <c r="K94" s="8">
        <v>7.8</v>
      </c>
    </row>
    <row r="95" spans="1:16" ht="13" x14ac:dyDescent="0.15">
      <c r="A95" s="7"/>
      <c r="B95" s="8"/>
      <c r="C95" s="9"/>
      <c r="D95" s="8"/>
      <c r="E95" s="8"/>
      <c r="F95" s="8"/>
      <c r="H95" s="8"/>
      <c r="I95" s="8"/>
      <c r="J95" s="8"/>
      <c r="K95" s="8"/>
    </row>
    <row r="96" spans="1:16" ht="13" x14ac:dyDescent="0.15">
      <c r="B96" s="8">
        <v>2</v>
      </c>
      <c r="C96" s="9">
        <v>0.45833333333333331</v>
      </c>
      <c r="D96" s="8" t="s">
        <v>26</v>
      </c>
      <c r="E96" s="8" t="s">
        <v>80</v>
      </c>
      <c r="F96" s="8" t="s">
        <v>81</v>
      </c>
      <c r="H96" s="8">
        <v>4</v>
      </c>
      <c r="I96" s="8">
        <v>1</v>
      </c>
      <c r="J96" s="8">
        <v>21.2</v>
      </c>
      <c r="K96" s="8">
        <v>7.9</v>
      </c>
    </row>
    <row r="97" spans="1:19" ht="13" x14ac:dyDescent="0.15">
      <c r="I97" s="8">
        <v>15</v>
      </c>
      <c r="K97" s="8">
        <v>7</v>
      </c>
    </row>
    <row r="99" spans="1:19" ht="13" x14ac:dyDescent="0.15">
      <c r="A99" s="7">
        <v>38917</v>
      </c>
      <c r="C99" s="9">
        <v>0.58333333333333337</v>
      </c>
      <c r="D99" s="8" t="s">
        <v>26</v>
      </c>
      <c r="E99" s="8" t="s">
        <v>59</v>
      </c>
      <c r="G99" s="8">
        <v>27.5</v>
      </c>
      <c r="H99" s="8">
        <v>3</v>
      </c>
      <c r="I99" s="20">
        <v>1</v>
      </c>
      <c r="J99" s="8">
        <v>26</v>
      </c>
      <c r="K99" s="19">
        <v>8.6999999999999993</v>
      </c>
      <c r="O99" s="8" t="s">
        <v>82</v>
      </c>
      <c r="P99" s="10" t="s">
        <v>70</v>
      </c>
    </row>
    <row r="100" spans="1:19" ht="13" x14ac:dyDescent="0.15">
      <c r="I100" s="20">
        <v>10</v>
      </c>
      <c r="J100" s="8">
        <v>21.8</v>
      </c>
      <c r="K100" s="19">
        <v>8.1999999999999993</v>
      </c>
      <c r="P100" s="13" t="s">
        <v>19</v>
      </c>
    </row>
    <row r="101" spans="1:19" ht="13" x14ac:dyDescent="0.15">
      <c r="I101" s="20">
        <v>15</v>
      </c>
      <c r="J101" s="8">
        <v>20.399999999999999</v>
      </c>
      <c r="K101" s="19">
        <v>8</v>
      </c>
      <c r="P101" s="10" t="s">
        <v>20</v>
      </c>
    </row>
    <row r="102" spans="1:19" ht="13" x14ac:dyDescent="0.15">
      <c r="P102" s="10" t="s">
        <v>83</v>
      </c>
    </row>
    <row r="103" spans="1:19" ht="13" x14ac:dyDescent="0.15">
      <c r="P103" s="13" t="s">
        <v>84</v>
      </c>
    </row>
    <row r="104" spans="1:19" ht="13" x14ac:dyDescent="0.15">
      <c r="P104" s="13" t="s">
        <v>85</v>
      </c>
    </row>
    <row r="105" spans="1:19" ht="13" x14ac:dyDescent="0.15">
      <c r="P105" s="13" t="s">
        <v>24</v>
      </c>
    </row>
    <row r="107" spans="1:19" ht="13" x14ac:dyDescent="0.15">
      <c r="A107" s="7">
        <v>38923</v>
      </c>
      <c r="C107" s="9">
        <v>0.58333333333333337</v>
      </c>
      <c r="D107" s="8" t="s">
        <v>26</v>
      </c>
      <c r="E107" s="8" t="s">
        <v>86</v>
      </c>
      <c r="F107" s="8" t="s">
        <v>55</v>
      </c>
      <c r="G107" s="8">
        <v>30.5</v>
      </c>
      <c r="H107" s="8">
        <v>2</v>
      </c>
      <c r="I107" s="20">
        <v>0</v>
      </c>
      <c r="J107" s="8">
        <v>24</v>
      </c>
      <c r="O107" s="8" t="s">
        <v>82</v>
      </c>
      <c r="P107" s="10" t="s">
        <v>87</v>
      </c>
    </row>
    <row r="108" spans="1:19" ht="13" x14ac:dyDescent="0.15">
      <c r="I108" s="20">
        <v>10</v>
      </c>
      <c r="J108" s="8">
        <v>19.7</v>
      </c>
      <c r="P108" s="13" t="s">
        <v>19</v>
      </c>
    </row>
    <row r="109" spans="1:19" ht="13" x14ac:dyDescent="0.15">
      <c r="I109" s="20">
        <v>20</v>
      </c>
      <c r="J109" s="8">
        <v>12</v>
      </c>
      <c r="P109" s="10" t="s">
        <v>20</v>
      </c>
    </row>
    <row r="110" spans="1:19" ht="13" x14ac:dyDescent="0.15">
      <c r="I110" s="20">
        <v>30</v>
      </c>
      <c r="J110" s="8">
        <v>10.7</v>
      </c>
      <c r="P110" s="10" t="s">
        <v>88</v>
      </c>
    </row>
    <row r="111" spans="1:19" ht="13" x14ac:dyDescent="0.15">
      <c r="I111" s="20">
        <v>40</v>
      </c>
      <c r="J111" s="8">
        <v>9.6</v>
      </c>
      <c r="P111" s="13" t="s">
        <v>89</v>
      </c>
      <c r="S111" s="20"/>
    </row>
    <row r="112" spans="1:19" ht="13" x14ac:dyDescent="0.15">
      <c r="P112" s="13" t="s">
        <v>85</v>
      </c>
      <c r="S112" s="20"/>
    </row>
    <row r="113" spans="1:19" ht="13" x14ac:dyDescent="0.15">
      <c r="P113" s="13" t="s">
        <v>24</v>
      </c>
      <c r="S113" s="20"/>
    </row>
    <row r="115" spans="1:19" ht="13" x14ac:dyDescent="0.15">
      <c r="A115" s="7">
        <v>38924</v>
      </c>
      <c r="C115" s="9">
        <v>0.5625</v>
      </c>
      <c r="D115" s="8" t="s">
        <v>26</v>
      </c>
      <c r="E115" s="8" t="s">
        <v>90</v>
      </c>
      <c r="G115" s="8">
        <v>30.6</v>
      </c>
      <c r="H115" s="8">
        <v>1.3</v>
      </c>
      <c r="I115" s="21">
        <v>0.5</v>
      </c>
      <c r="J115" s="8">
        <v>24.5</v>
      </c>
      <c r="K115" s="8">
        <v>8</v>
      </c>
      <c r="O115" s="8" t="s">
        <v>91</v>
      </c>
    </row>
    <row r="116" spans="1:19" ht="13" x14ac:dyDescent="0.15">
      <c r="I116" s="20"/>
    </row>
    <row r="117" spans="1:19" ht="13" x14ac:dyDescent="0.15">
      <c r="A117" s="7">
        <v>38928</v>
      </c>
      <c r="C117" s="9">
        <v>0.58333333333333337</v>
      </c>
      <c r="D117" s="22" t="s">
        <v>92</v>
      </c>
      <c r="E117" s="22" t="s">
        <v>93</v>
      </c>
      <c r="G117" s="8">
        <v>33.299999999999997</v>
      </c>
      <c r="H117" s="8">
        <v>3</v>
      </c>
      <c r="I117" s="20">
        <v>3</v>
      </c>
      <c r="J117" s="8">
        <v>25.2</v>
      </c>
    </row>
    <row r="118" spans="1:19" ht="13" x14ac:dyDescent="0.15">
      <c r="I118" s="20">
        <v>12</v>
      </c>
      <c r="J118" s="8">
        <v>23.8</v>
      </c>
      <c r="K118" s="8">
        <v>8</v>
      </c>
      <c r="O118" s="8" t="s">
        <v>94</v>
      </c>
    </row>
    <row r="119" spans="1:19" ht="13" x14ac:dyDescent="0.15">
      <c r="I119" s="20">
        <v>45</v>
      </c>
      <c r="J119" s="8">
        <v>8.5</v>
      </c>
    </row>
    <row r="121" spans="1:19" ht="13" x14ac:dyDescent="0.15">
      <c r="A121" s="7">
        <v>38929</v>
      </c>
      <c r="C121" s="9">
        <v>0.58333333333333337</v>
      </c>
      <c r="D121" s="8" t="s">
        <v>95</v>
      </c>
      <c r="E121" s="8" t="s">
        <v>96</v>
      </c>
      <c r="G121" s="8">
        <v>30.1</v>
      </c>
      <c r="H121" s="8">
        <v>3</v>
      </c>
      <c r="I121" s="20">
        <v>0</v>
      </c>
      <c r="J121" s="23">
        <v>28.1</v>
      </c>
      <c r="K121" s="19">
        <v>8.5</v>
      </c>
      <c r="O121" s="8" t="s">
        <v>97</v>
      </c>
    </row>
    <row r="122" spans="1:19" ht="13" x14ac:dyDescent="0.15">
      <c r="I122" s="20">
        <v>1</v>
      </c>
      <c r="J122" s="23">
        <v>26.3</v>
      </c>
      <c r="K122" s="19">
        <v>8.5</v>
      </c>
    </row>
    <row r="123" spans="1:19" ht="13" x14ac:dyDescent="0.15">
      <c r="I123" s="20">
        <v>3</v>
      </c>
      <c r="J123" s="23">
        <v>24.5</v>
      </c>
      <c r="K123" s="11"/>
    </row>
    <row r="124" spans="1:19" ht="13" x14ac:dyDescent="0.15">
      <c r="I124" s="20">
        <v>10</v>
      </c>
      <c r="J124" s="23">
        <v>21.6</v>
      </c>
      <c r="K124" s="11"/>
    </row>
    <row r="125" spans="1:19" ht="13" x14ac:dyDescent="0.15">
      <c r="I125" s="20">
        <v>25</v>
      </c>
      <c r="J125" s="23">
        <v>21.2</v>
      </c>
      <c r="K125" s="19">
        <v>8.5</v>
      </c>
    </row>
    <row r="126" spans="1:19" ht="13" x14ac:dyDescent="0.15">
      <c r="I126" s="20">
        <v>35</v>
      </c>
      <c r="J126" s="23">
        <v>11.1</v>
      </c>
      <c r="K126" s="11"/>
    </row>
    <row r="127" spans="1:19" ht="13" x14ac:dyDescent="0.15">
      <c r="I127" s="20">
        <v>45</v>
      </c>
      <c r="J127" s="23">
        <v>8.5</v>
      </c>
      <c r="K127" s="19">
        <v>7.8</v>
      </c>
    </row>
    <row r="128" spans="1:19" ht="13" x14ac:dyDescent="0.15">
      <c r="I128" s="20"/>
      <c r="J128" s="23"/>
      <c r="K128" s="19"/>
    </row>
    <row r="129" spans="1:16" ht="13" x14ac:dyDescent="0.15">
      <c r="A129" s="7">
        <v>38931</v>
      </c>
      <c r="B129" s="8">
        <v>1</v>
      </c>
      <c r="C129" s="9">
        <v>0.5625</v>
      </c>
      <c r="D129" s="8" t="s">
        <v>98</v>
      </c>
      <c r="E129" s="8" t="s">
        <v>99</v>
      </c>
      <c r="G129" s="8">
        <v>35.5</v>
      </c>
      <c r="H129" s="8">
        <v>2.2999999999999998</v>
      </c>
      <c r="I129" s="20">
        <v>0</v>
      </c>
      <c r="J129" s="23">
        <v>27.3</v>
      </c>
      <c r="K129" s="19">
        <v>8.5</v>
      </c>
      <c r="O129" s="8" t="s">
        <v>100</v>
      </c>
    </row>
    <row r="130" spans="1:16" ht="13" x14ac:dyDescent="0.15">
      <c r="I130" s="20">
        <v>5</v>
      </c>
      <c r="J130" s="23">
        <v>25.4</v>
      </c>
      <c r="K130" s="11"/>
    </row>
    <row r="131" spans="1:16" ht="13" x14ac:dyDescent="0.15">
      <c r="I131" s="20">
        <v>10</v>
      </c>
      <c r="J131" s="23">
        <v>23.2</v>
      </c>
      <c r="K131" s="11"/>
    </row>
    <row r="132" spans="1:16" ht="13" x14ac:dyDescent="0.15">
      <c r="I132" s="20">
        <v>12</v>
      </c>
      <c r="J132" s="23">
        <v>17.7</v>
      </c>
      <c r="K132" s="19">
        <v>7.8</v>
      </c>
    </row>
    <row r="133" spans="1:16" ht="13" x14ac:dyDescent="0.15">
      <c r="I133" s="20">
        <v>15</v>
      </c>
      <c r="J133" s="23">
        <v>15</v>
      </c>
      <c r="K133" s="11"/>
    </row>
    <row r="134" spans="1:16" ht="13" x14ac:dyDescent="0.15">
      <c r="I134" s="20">
        <v>20</v>
      </c>
      <c r="J134" s="23">
        <v>13.2</v>
      </c>
      <c r="K134" s="19">
        <v>8</v>
      </c>
    </row>
    <row r="136" spans="1:16" ht="13" x14ac:dyDescent="0.15">
      <c r="B136" s="8">
        <v>2</v>
      </c>
      <c r="C136" s="9">
        <v>0.625</v>
      </c>
      <c r="D136" s="8" t="s">
        <v>101</v>
      </c>
      <c r="E136" s="8" t="s">
        <v>99</v>
      </c>
      <c r="G136" s="8">
        <v>36.6</v>
      </c>
      <c r="H136" s="8">
        <v>2.8</v>
      </c>
      <c r="I136" s="8">
        <v>1</v>
      </c>
      <c r="J136" s="8">
        <v>26.2</v>
      </c>
      <c r="K136" s="8">
        <v>9</v>
      </c>
      <c r="O136" s="8" t="s">
        <v>97</v>
      </c>
    </row>
    <row r="138" spans="1:16" ht="13" x14ac:dyDescent="0.15">
      <c r="A138" s="14">
        <v>39000</v>
      </c>
      <c r="B138" s="8">
        <v>1</v>
      </c>
      <c r="C138" s="9">
        <v>0.4375</v>
      </c>
      <c r="D138" s="8" t="s">
        <v>101</v>
      </c>
      <c r="E138" s="8" t="s">
        <v>102</v>
      </c>
      <c r="G138" s="8">
        <v>17.2</v>
      </c>
      <c r="H138" s="8">
        <v>5</v>
      </c>
      <c r="I138" s="20">
        <v>1</v>
      </c>
      <c r="J138" s="23">
        <v>16.600000000000001</v>
      </c>
      <c r="K138" s="11"/>
    </row>
    <row r="139" spans="1:16" ht="13" x14ac:dyDescent="0.15">
      <c r="I139" s="20">
        <v>15</v>
      </c>
      <c r="J139" s="23">
        <v>14.8</v>
      </c>
      <c r="K139" s="11"/>
    </row>
    <row r="140" spans="1:16" ht="13" x14ac:dyDescent="0.15">
      <c r="I140" s="20">
        <v>25</v>
      </c>
      <c r="J140" s="23">
        <v>14</v>
      </c>
      <c r="K140" s="19">
        <v>8</v>
      </c>
      <c r="O140" s="8" t="s">
        <v>103</v>
      </c>
      <c r="P140" s="10" t="s">
        <v>42</v>
      </c>
    </row>
    <row r="141" spans="1:16" ht="13" x14ac:dyDescent="0.15">
      <c r="I141" s="20">
        <v>40</v>
      </c>
      <c r="J141" s="23">
        <v>7.5</v>
      </c>
      <c r="K141" s="19">
        <v>8</v>
      </c>
      <c r="P141" s="13" t="s">
        <v>104</v>
      </c>
    </row>
    <row r="142" spans="1:16" ht="13" x14ac:dyDescent="0.15">
      <c r="P142" s="10" t="s">
        <v>105</v>
      </c>
    </row>
    <row r="143" spans="1:16" ht="13" x14ac:dyDescent="0.15">
      <c r="P143" s="10" t="s">
        <v>88</v>
      </c>
    </row>
    <row r="144" spans="1:16" ht="13" x14ac:dyDescent="0.15">
      <c r="P144" s="13" t="s">
        <v>106</v>
      </c>
    </row>
    <row r="145" spans="1:16" ht="13" x14ac:dyDescent="0.15">
      <c r="P145" s="13" t="s">
        <v>23</v>
      </c>
    </row>
    <row r="146" spans="1:16" ht="13" x14ac:dyDescent="0.15">
      <c r="P146" s="13" t="s">
        <v>107</v>
      </c>
    </row>
    <row r="147" spans="1:16" ht="13" x14ac:dyDescent="0.15">
      <c r="P147" s="12"/>
    </row>
    <row r="148" spans="1:16" ht="13" x14ac:dyDescent="0.15">
      <c r="B148" s="8">
        <v>2</v>
      </c>
      <c r="C148" s="9">
        <v>0.52083333333333337</v>
      </c>
      <c r="D148" s="8" t="s">
        <v>108</v>
      </c>
      <c r="E148" s="8" t="s">
        <v>109</v>
      </c>
      <c r="G148" s="8">
        <v>16</v>
      </c>
      <c r="H148" s="8">
        <v>6</v>
      </c>
      <c r="I148" s="20">
        <v>1</v>
      </c>
      <c r="J148" s="23">
        <v>16.3</v>
      </c>
      <c r="O148" s="8" t="s">
        <v>103</v>
      </c>
      <c r="P148" s="10" t="s">
        <v>42</v>
      </c>
    </row>
    <row r="149" spans="1:16" ht="13" x14ac:dyDescent="0.15">
      <c r="I149" s="20">
        <v>10</v>
      </c>
      <c r="J149" s="23">
        <v>15.6</v>
      </c>
      <c r="K149" s="8">
        <v>7.8</v>
      </c>
      <c r="P149" s="13" t="s">
        <v>110</v>
      </c>
    </row>
    <row r="150" spans="1:16" ht="13" x14ac:dyDescent="0.15">
      <c r="I150" s="20">
        <v>40</v>
      </c>
      <c r="J150" s="23">
        <v>15.7</v>
      </c>
      <c r="P150" s="10" t="s">
        <v>20</v>
      </c>
    </row>
    <row r="151" spans="1:16" ht="13" x14ac:dyDescent="0.15">
      <c r="I151" s="20">
        <v>50</v>
      </c>
      <c r="J151" s="23">
        <v>13.5</v>
      </c>
      <c r="P151" s="10" t="s">
        <v>111</v>
      </c>
    </row>
    <row r="153" spans="1:16" ht="13" x14ac:dyDescent="0.15">
      <c r="A153" s="7">
        <v>39209</v>
      </c>
      <c r="B153" s="24">
        <v>1</v>
      </c>
      <c r="C153" s="25">
        <v>0.41666666666666669</v>
      </c>
      <c r="D153" s="26" t="s">
        <v>112</v>
      </c>
      <c r="E153" s="27" t="s">
        <v>113</v>
      </c>
      <c r="F153" s="26"/>
      <c r="G153" s="28">
        <v>9</v>
      </c>
      <c r="H153" s="24">
        <v>9</v>
      </c>
      <c r="I153" s="24">
        <v>7</v>
      </c>
      <c r="J153" s="29">
        <v>7</v>
      </c>
      <c r="K153" s="24">
        <v>7.4</v>
      </c>
    </row>
    <row r="154" spans="1:16" ht="13" x14ac:dyDescent="0.15">
      <c r="B154" s="26"/>
      <c r="C154" s="26"/>
      <c r="D154" s="26"/>
      <c r="E154" s="26"/>
      <c r="F154" s="26"/>
      <c r="G154" s="26"/>
      <c r="H154" s="26"/>
      <c r="I154" s="24">
        <v>15</v>
      </c>
      <c r="J154" s="29">
        <v>7</v>
      </c>
      <c r="K154" s="24">
        <v>8.1999999999999993</v>
      </c>
    </row>
    <row r="155" spans="1:16" ht="13" x14ac:dyDescent="0.15">
      <c r="B155" s="26"/>
      <c r="C155" s="26"/>
      <c r="D155" s="26"/>
      <c r="E155" s="26"/>
      <c r="F155" s="26"/>
      <c r="G155" s="26"/>
      <c r="H155" s="26"/>
      <c r="I155" s="24">
        <v>20</v>
      </c>
      <c r="J155" s="29">
        <v>7.5</v>
      </c>
      <c r="K155" s="24">
        <v>8.1999999999999993</v>
      </c>
    </row>
    <row r="157" spans="1:16" ht="13" x14ac:dyDescent="0.15">
      <c r="B157" s="8">
        <v>2</v>
      </c>
      <c r="C157" s="25">
        <v>0.4861111111111111</v>
      </c>
      <c r="D157" s="26" t="s">
        <v>114</v>
      </c>
      <c r="E157" s="27" t="s">
        <v>113</v>
      </c>
      <c r="F157" s="26"/>
      <c r="G157" s="28">
        <v>15.67</v>
      </c>
      <c r="H157" s="24">
        <v>8</v>
      </c>
      <c r="I157" s="24">
        <v>1</v>
      </c>
      <c r="J157" s="29">
        <v>6.6</v>
      </c>
      <c r="K157" s="26"/>
      <c r="L157" s="26"/>
      <c r="M157" s="26"/>
    </row>
    <row r="158" spans="1:16" ht="13" x14ac:dyDescent="0.15">
      <c r="C158" s="26"/>
      <c r="D158" s="26"/>
      <c r="E158" s="26"/>
      <c r="F158" s="26"/>
      <c r="G158" s="26"/>
      <c r="H158" s="26"/>
      <c r="I158" s="24">
        <v>10</v>
      </c>
      <c r="J158" s="29">
        <v>6.5</v>
      </c>
      <c r="K158" s="26"/>
      <c r="L158" s="26"/>
      <c r="M158" s="26"/>
    </row>
    <row r="159" spans="1:16" ht="13" x14ac:dyDescent="0.15">
      <c r="C159" s="26"/>
      <c r="D159" s="26"/>
      <c r="E159" s="26"/>
      <c r="F159" s="26"/>
      <c r="G159" s="26"/>
      <c r="H159" s="26"/>
      <c r="I159" s="24">
        <v>20</v>
      </c>
      <c r="J159" s="29">
        <v>5.8</v>
      </c>
      <c r="K159" s="26"/>
      <c r="L159" s="26"/>
      <c r="M159" s="26"/>
    </row>
    <row r="160" spans="1:16" ht="13" x14ac:dyDescent="0.15">
      <c r="C160" s="26"/>
      <c r="D160" s="26"/>
      <c r="E160" s="26"/>
      <c r="F160" s="26"/>
      <c r="G160" s="26"/>
      <c r="H160" s="26"/>
      <c r="I160" s="24">
        <v>30</v>
      </c>
      <c r="J160" s="29">
        <v>5.5</v>
      </c>
      <c r="K160" s="26"/>
      <c r="L160" s="26"/>
      <c r="M160" s="26"/>
    </row>
    <row r="162" spans="1:21" ht="13" x14ac:dyDescent="0.15">
      <c r="A162" s="7">
        <v>39213</v>
      </c>
      <c r="B162" s="24">
        <v>1</v>
      </c>
      <c r="C162" s="25">
        <v>0.41666666666666669</v>
      </c>
      <c r="D162" s="30" t="s">
        <v>26</v>
      </c>
      <c r="E162" s="27" t="s">
        <v>113</v>
      </c>
      <c r="F162" s="26"/>
      <c r="G162" s="24">
        <f>CONVERT(14.8,"C","F")</f>
        <v>58.64</v>
      </c>
      <c r="H162" s="24">
        <v>5</v>
      </c>
      <c r="I162" s="24">
        <v>1</v>
      </c>
      <c r="J162" s="31">
        <f>CONVERT(12.3,"C","F")</f>
        <v>54.14</v>
      </c>
      <c r="K162" s="24">
        <v>7.7</v>
      </c>
      <c r="L162" s="26"/>
      <c r="M162" s="26"/>
    </row>
    <row r="163" spans="1:21" ht="13" x14ac:dyDescent="0.15">
      <c r="B163" s="26"/>
      <c r="C163" s="26"/>
      <c r="D163" s="26"/>
      <c r="E163" s="26"/>
      <c r="F163" s="26"/>
      <c r="G163" s="26"/>
      <c r="H163" s="26"/>
      <c r="I163" s="24"/>
      <c r="J163" s="31"/>
      <c r="K163" s="26"/>
      <c r="L163" s="26"/>
      <c r="M163" s="26"/>
    </row>
    <row r="164" spans="1:21" ht="13" x14ac:dyDescent="0.15">
      <c r="B164" s="24">
        <v>2</v>
      </c>
      <c r="C164" s="25">
        <v>0.5</v>
      </c>
      <c r="D164" s="26" t="s">
        <v>114</v>
      </c>
      <c r="E164" s="26"/>
      <c r="F164" s="26"/>
      <c r="G164" s="26"/>
      <c r="H164" s="26"/>
      <c r="I164" s="24">
        <v>1</v>
      </c>
      <c r="J164" s="31">
        <v>52</v>
      </c>
      <c r="K164" s="24">
        <v>8</v>
      </c>
      <c r="L164" s="26"/>
      <c r="M164" s="26"/>
    </row>
    <row r="165" spans="1:21" ht="13" x14ac:dyDescent="0.15">
      <c r="B165" s="26"/>
      <c r="C165" s="26"/>
      <c r="D165" s="26"/>
      <c r="E165" s="26"/>
      <c r="F165" s="26"/>
      <c r="G165" s="26"/>
      <c r="H165" s="26"/>
      <c r="I165" s="24">
        <v>5</v>
      </c>
      <c r="J165" s="31">
        <v>49.2</v>
      </c>
      <c r="K165" s="26"/>
      <c r="L165" s="26"/>
      <c r="M165" s="26"/>
    </row>
    <row r="166" spans="1:21" ht="13" x14ac:dyDescent="0.15">
      <c r="B166" s="26"/>
      <c r="C166" s="26"/>
      <c r="D166" s="26"/>
      <c r="E166" s="26"/>
      <c r="F166" s="26"/>
      <c r="G166" s="26"/>
      <c r="H166" s="26"/>
      <c r="I166" s="24">
        <v>10</v>
      </c>
      <c r="J166" s="31">
        <v>48.2</v>
      </c>
      <c r="K166" s="24">
        <v>7.75</v>
      </c>
      <c r="L166" s="26"/>
      <c r="M166" s="26"/>
    </row>
    <row r="167" spans="1:21" ht="13" x14ac:dyDescent="0.15">
      <c r="B167" s="26"/>
      <c r="C167" s="26"/>
      <c r="D167" s="26"/>
      <c r="E167" s="26"/>
      <c r="F167" s="26"/>
      <c r="G167" s="26"/>
      <c r="H167" s="26"/>
      <c r="I167" s="24">
        <v>20</v>
      </c>
      <c r="J167" s="31">
        <v>47</v>
      </c>
      <c r="K167" s="26"/>
      <c r="L167" s="26"/>
      <c r="M167" s="26"/>
    </row>
    <row r="168" spans="1:21" ht="13" x14ac:dyDescent="0.15">
      <c r="B168" s="26"/>
      <c r="C168" s="26"/>
      <c r="D168" s="26"/>
      <c r="E168" s="26"/>
      <c r="F168" s="26"/>
      <c r="G168" s="26"/>
      <c r="H168" s="26"/>
      <c r="I168" s="32"/>
      <c r="J168" s="33"/>
      <c r="K168" s="26"/>
      <c r="L168" s="26"/>
      <c r="M168" s="26"/>
    </row>
    <row r="169" spans="1:21" ht="13" x14ac:dyDescent="0.15">
      <c r="A169" s="7">
        <v>39223</v>
      </c>
      <c r="B169" s="24"/>
      <c r="C169" s="25">
        <v>0.41666666666666669</v>
      </c>
      <c r="D169" s="26" t="s">
        <v>115</v>
      </c>
      <c r="E169" s="27" t="s">
        <v>113</v>
      </c>
      <c r="F169" s="26"/>
      <c r="G169" s="24">
        <f>CONVERT(14.8,"C","F")</f>
        <v>58.64</v>
      </c>
      <c r="H169" s="24">
        <v>5</v>
      </c>
      <c r="I169" s="24">
        <v>1</v>
      </c>
      <c r="J169" s="31">
        <f>CONVERT(12.3,"C","F")</f>
        <v>54.14</v>
      </c>
      <c r="K169" s="24">
        <v>7.7</v>
      </c>
      <c r="L169" s="26"/>
      <c r="M169" s="26"/>
      <c r="N169" s="26"/>
      <c r="O169" s="8" t="s">
        <v>116</v>
      </c>
      <c r="P169" s="10" t="s">
        <v>42</v>
      </c>
    </row>
    <row r="170" spans="1:21" ht="13" x14ac:dyDescent="0.15">
      <c r="A170" s="26"/>
      <c r="B170" s="26"/>
      <c r="C170" s="26"/>
      <c r="D170" s="26"/>
      <c r="E170" s="26"/>
      <c r="F170" s="26"/>
      <c r="G170" s="26"/>
      <c r="H170" s="26"/>
      <c r="I170" s="24">
        <v>6</v>
      </c>
      <c r="J170" s="31">
        <f>CONVERT(10.4,"C","F")</f>
        <v>50.72</v>
      </c>
      <c r="K170" s="24">
        <v>8.6</v>
      </c>
      <c r="L170" s="26"/>
      <c r="M170" s="34"/>
      <c r="N170" s="26"/>
      <c r="P170" s="13" t="s">
        <v>110</v>
      </c>
    </row>
    <row r="171" spans="1:21" ht="13" x14ac:dyDescent="0.15">
      <c r="A171" s="26"/>
      <c r="B171" s="26"/>
      <c r="C171" s="26"/>
      <c r="D171" s="26"/>
      <c r="E171" s="26"/>
      <c r="F171" s="26"/>
      <c r="G171" s="26"/>
      <c r="H171" s="26"/>
      <c r="I171" s="24">
        <v>10</v>
      </c>
      <c r="J171" s="31">
        <f>CONVERT(10.5,"C","F")</f>
        <v>50.900000000000006</v>
      </c>
      <c r="K171" s="24">
        <v>8.6</v>
      </c>
      <c r="L171" s="24">
        <v>4</v>
      </c>
      <c r="M171" s="34"/>
      <c r="N171" s="26"/>
      <c r="P171" s="10" t="s">
        <v>20</v>
      </c>
    </row>
    <row r="172" spans="1:21" ht="13" x14ac:dyDescent="0.15">
      <c r="A172" s="26"/>
      <c r="B172" s="26"/>
      <c r="C172" s="26"/>
      <c r="D172" s="26"/>
      <c r="E172" s="26"/>
      <c r="F172" s="26"/>
      <c r="G172" s="26"/>
      <c r="H172" s="26"/>
      <c r="I172" s="24">
        <v>15</v>
      </c>
      <c r="J172" s="31">
        <v>50.9</v>
      </c>
      <c r="K172" s="24">
        <v>8.5</v>
      </c>
      <c r="L172" s="26"/>
      <c r="M172" s="34"/>
      <c r="N172" s="26"/>
      <c r="P172" s="10" t="s">
        <v>88</v>
      </c>
    </row>
    <row r="173" spans="1:21" ht="13" x14ac:dyDescent="0.15">
      <c r="A173" s="26"/>
      <c r="B173" s="26"/>
      <c r="C173" s="26"/>
      <c r="D173" s="26"/>
      <c r="E173" s="26"/>
      <c r="F173" s="26"/>
      <c r="G173" s="26"/>
      <c r="H173" s="26"/>
      <c r="I173" s="24">
        <v>20</v>
      </c>
      <c r="J173" s="31">
        <v>50.3</v>
      </c>
      <c r="K173" s="26"/>
      <c r="L173" s="26"/>
      <c r="M173" s="34"/>
      <c r="N173" s="26"/>
      <c r="P173" s="13" t="s">
        <v>117</v>
      </c>
    </row>
    <row r="174" spans="1:21" ht="13" x14ac:dyDescent="0.15">
      <c r="A174" s="26"/>
      <c r="B174" s="26"/>
      <c r="C174" s="26"/>
      <c r="D174" s="26"/>
      <c r="E174" s="26"/>
      <c r="F174" s="26"/>
      <c r="G174" s="26"/>
      <c r="H174" s="26"/>
      <c r="I174" s="24"/>
      <c r="J174" s="31"/>
      <c r="K174" s="26"/>
      <c r="L174" s="26"/>
      <c r="M174" s="34"/>
      <c r="N174" s="26"/>
      <c r="P174" s="13" t="s">
        <v>23</v>
      </c>
    </row>
    <row r="175" spans="1:21" ht="13" x14ac:dyDescent="0.15">
      <c r="A175" s="35"/>
      <c r="B175" s="30"/>
      <c r="C175" s="26"/>
      <c r="D175" s="26"/>
      <c r="E175" s="36"/>
      <c r="F175" s="26"/>
      <c r="G175" s="24"/>
      <c r="H175" s="24"/>
      <c r="I175" s="24"/>
      <c r="J175" s="31"/>
      <c r="K175" s="24"/>
      <c r="L175" s="26"/>
      <c r="M175" s="26"/>
      <c r="N175" s="26"/>
      <c r="O175" s="37"/>
      <c r="P175" s="13" t="s">
        <v>24</v>
      </c>
      <c r="Q175" s="37"/>
      <c r="R175" s="37"/>
      <c r="S175" s="37"/>
      <c r="T175" s="37"/>
      <c r="U175" s="37"/>
    </row>
    <row r="176" spans="1:21" ht="13" x14ac:dyDescent="0.15">
      <c r="A176" s="35"/>
      <c r="B176" s="30"/>
      <c r="C176" s="26"/>
      <c r="D176" s="26"/>
      <c r="E176" s="36"/>
      <c r="F176" s="26"/>
      <c r="G176" s="24"/>
      <c r="H176" s="24"/>
      <c r="I176" s="24"/>
      <c r="J176" s="31"/>
      <c r="K176" s="24"/>
      <c r="L176" s="26"/>
      <c r="M176" s="26"/>
      <c r="N176" s="26"/>
      <c r="O176" s="37"/>
      <c r="P176" s="13"/>
      <c r="Q176" s="37"/>
      <c r="R176" s="37"/>
      <c r="S176" s="37"/>
      <c r="T176" s="37"/>
      <c r="U176" s="37"/>
    </row>
    <row r="177" spans="1:21" ht="13" x14ac:dyDescent="0.15">
      <c r="A177" s="35">
        <v>39224</v>
      </c>
      <c r="B177" s="30">
        <v>1</v>
      </c>
      <c r="C177" s="25">
        <v>0.41666666666666669</v>
      </c>
      <c r="D177" s="26" t="s">
        <v>115</v>
      </c>
      <c r="E177" s="36" t="s">
        <v>118</v>
      </c>
      <c r="F177" s="26"/>
      <c r="G177" s="24">
        <v>61</v>
      </c>
      <c r="H177" s="24">
        <v>4.5</v>
      </c>
      <c r="I177" s="24">
        <v>1</v>
      </c>
      <c r="J177" s="31">
        <f>CONVERT(11.1,"C","F")</f>
        <v>51.980000000000004</v>
      </c>
      <c r="K177" s="24">
        <v>8</v>
      </c>
      <c r="L177" s="26"/>
      <c r="M177" s="26"/>
      <c r="N177" s="26"/>
      <c r="O177" s="37"/>
      <c r="P177" s="10" t="s">
        <v>42</v>
      </c>
      <c r="Q177" s="37"/>
      <c r="R177" s="37"/>
      <c r="S177" s="37"/>
      <c r="T177" s="37"/>
      <c r="U177" s="37"/>
    </row>
    <row r="178" spans="1:21" ht="13" x14ac:dyDescent="0.15">
      <c r="A178" s="26"/>
      <c r="B178" s="26"/>
      <c r="C178" s="26"/>
      <c r="D178" s="26"/>
      <c r="E178" s="26"/>
      <c r="F178" s="26"/>
      <c r="G178" s="26"/>
      <c r="H178" s="26"/>
      <c r="I178" s="24">
        <v>5</v>
      </c>
      <c r="J178" s="31">
        <f>CONVERT(10.8,"C","F")</f>
        <v>51.44</v>
      </c>
      <c r="K178" s="24">
        <v>8.6999999999999993</v>
      </c>
      <c r="L178" s="26"/>
      <c r="M178" s="34"/>
      <c r="N178" s="26"/>
      <c r="O178" s="37"/>
      <c r="P178" s="13" t="s">
        <v>119</v>
      </c>
      <c r="Q178" s="37"/>
      <c r="R178" s="37"/>
      <c r="S178" s="37"/>
      <c r="T178" s="37"/>
      <c r="U178" s="37"/>
    </row>
    <row r="179" spans="1:21" ht="13" x14ac:dyDescent="0.15">
      <c r="A179" s="26"/>
      <c r="B179" s="26"/>
      <c r="C179" s="26"/>
      <c r="D179" s="26"/>
      <c r="E179" s="26"/>
      <c r="F179" s="26"/>
      <c r="G179" s="26"/>
      <c r="H179" s="26"/>
      <c r="I179" s="24">
        <v>10</v>
      </c>
      <c r="J179" s="31">
        <f>CONVERT(10.1,"C","F")</f>
        <v>50.18</v>
      </c>
      <c r="K179" s="24">
        <v>8.1999999999999993</v>
      </c>
      <c r="L179" s="26"/>
      <c r="M179" s="34"/>
      <c r="N179" s="26"/>
      <c r="O179" s="37"/>
      <c r="P179" s="10" t="s">
        <v>120</v>
      </c>
      <c r="Q179" s="37"/>
      <c r="R179" s="37"/>
      <c r="S179" s="37"/>
      <c r="T179" s="37"/>
      <c r="U179" s="37"/>
    </row>
    <row r="180" spans="1:21" ht="13" x14ac:dyDescent="0.15">
      <c r="A180" s="26"/>
      <c r="B180" s="26"/>
      <c r="C180" s="26"/>
      <c r="D180" s="26"/>
      <c r="E180" s="26"/>
      <c r="F180" s="26"/>
      <c r="G180" s="26"/>
      <c r="H180" s="26"/>
      <c r="I180" s="24">
        <v>12</v>
      </c>
      <c r="J180" s="31">
        <v>52.3</v>
      </c>
      <c r="K180" s="24">
        <v>8.5</v>
      </c>
      <c r="L180" s="26"/>
      <c r="M180" s="34"/>
      <c r="N180" s="26"/>
      <c r="O180" s="37"/>
      <c r="P180" s="10" t="s">
        <v>88</v>
      </c>
      <c r="Q180" s="37"/>
      <c r="R180" s="37"/>
      <c r="S180" s="37"/>
      <c r="T180" s="37"/>
      <c r="U180" s="37"/>
    </row>
    <row r="181" spans="1:21" ht="13" x14ac:dyDescent="0.15">
      <c r="A181" s="26"/>
      <c r="B181" s="26"/>
      <c r="C181" s="26"/>
      <c r="D181" s="26"/>
      <c r="E181" s="26"/>
      <c r="F181" s="26"/>
      <c r="G181" s="26"/>
      <c r="H181" s="26"/>
      <c r="I181" s="24">
        <v>20</v>
      </c>
      <c r="J181" s="31">
        <v>50</v>
      </c>
      <c r="K181" s="24">
        <v>8</v>
      </c>
      <c r="L181" s="26"/>
      <c r="M181" s="34"/>
      <c r="N181" s="26"/>
      <c r="O181" s="37"/>
      <c r="P181" s="13" t="s">
        <v>117</v>
      </c>
      <c r="Q181" s="37"/>
      <c r="R181" s="37"/>
      <c r="S181" s="37"/>
      <c r="T181" s="37"/>
      <c r="U181" s="37"/>
    </row>
    <row r="182" spans="1:21" ht="13" x14ac:dyDescent="0.15">
      <c r="A182" s="26"/>
      <c r="B182" s="26"/>
      <c r="C182" s="26"/>
      <c r="D182" s="26"/>
      <c r="E182" s="26"/>
      <c r="F182" s="26"/>
      <c r="G182" s="26"/>
      <c r="H182" s="26"/>
      <c r="I182" s="24">
        <v>40</v>
      </c>
      <c r="J182" s="31">
        <f>CONVERT(6.8,"C","F")</f>
        <v>44.24</v>
      </c>
      <c r="K182" s="24">
        <v>7.8</v>
      </c>
      <c r="L182" s="26"/>
      <c r="M182" s="26"/>
      <c r="N182" s="26"/>
      <c r="O182" s="37"/>
      <c r="P182" s="13" t="s">
        <v>23</v>
      </c>
      <c r="Q182" s="37"/>
      <c r="R182" s="37"/>
      <c r="S182" s="37"/>
      <c r="T182" s="37"/>
      <c r="U182" s="37"/>
    </row>
    <row r="183" spans="1:21" ht="13" x14ac:dyDescent="0.15">
      <c r="A183" s="26"/>
      <c r="B183" s="26"/>
      <c r="C183" s="26"/>
      <c r="D183" s="26"/>
      <c r="E183" s="26"/>
      <c r="F183" s="26"/>
      <c r="G183" s="26"/>
      <c r="H183" s="26"/>
      <c r="I183" s="24"/>
      <c r="J183" s="31"/>
      <c r="K183" s="26"/>
      <c r="L183" s="26"/>
      <c r="M183" s="34"/>
      <c r="N183" s="26"/>
      <c r="O183" s="37"/>
      <c r="P183" s="13" t="s">
        <v>121</v>
      </c>
      <c r="Q183" s="37"/>
      <c r="R183" s="37"/>
      <c r="S183" s="37"/>
      <c r="T183" s="37"/>
      <c r="U183" s="37"/>
    </row>
    <row r="184" spans="1:21" ht="13" x14ac:dyDescent="0.15">
      <c r="A184" s="26"/>
      <c r="B184" s="26"/>
      <c r="C184" s="26"/>
      <c r="D184" s="26"/>
      <c r="E184" s="26"/>
      <c r="F184" s="26"/>
      <c r="G184" s="26"/>
      <c r="H184" s="26"/>
      <c r="I184" s="24"/>
      <c r="J184" s="31"/>
      <c r="K184" s="26"/>
      <c r="L184" s="26"/>
      <c r="M184" s="34"/>
      <c r="N184" s="26"/>
    </row>
    <row r="185" spans="1:21" ht="13" x14ac:dyDescent="0.15">
      <c r="A185" s="7"/>
      <c r="B185" s="24">
        <v>2</v>
      </c>
      <c r="C185" s="25">
        <v>0.41666666666666669</v>
      </c>
      <c r="D185" s="26" t="s">
        <v>115</v>
      </c>
      <c r="E185" s="27" t="s">
        <v>113</v>
      </c>
      <c r="F185" s="26"/>
      <c r="G185" s="24">
        <f>CONVERT(14.8,"C","F")</f>
        <v>58.64</v>
      </c>
      <c r="H185" s="24">
        <v>6</v>
      </c>
      <c r="I185" s="24">
        <v>24.5</v>
      </c>
      <c r="J185" s="31">
        <f>CONVERT(12.3,"C","F")</f>
        <v>54.14</v>
      </c>
      <c r="K185" s="24">
        <v>8.9500000000000099</v>
      </c>
      <c r="L185" s="26"/>
      <c r="M185" s="26"/>
      <c r="N185" s="26"/>
      <c r="O185" s="8" t="s">
        <v>116</v>
      </c>
    </row>
    <row r="187" spans="1:21" ht="13" x14ac:dyDescent="0.15">
      <c r="A187" s="7">
        <v>39225</v>
      </c>
      <c r="B187" s="17">
        <v>1</v>
      </c>
      <c r="C187" s="38">
        <v>0.35416666666666669</v>
      </c>
      <c r="D187" s="11" t="s">
        <v>122</v>
      </c>
      <c r="E187" s="39" t="s">
        <v>118</v>
      </c>
      <c r="F187" s="11"/>
      <c r="G187" s="17">
        <v>22.2</v>
      </c>
      <c r="H187" s="17">
        <v>4</v>
      </c>
      <c r="I187" s="17">
        <v>1</v>
      </c>
      <c r="J187" s="19">
        <f>CONVERT(10.8,"C","F")</f>
        <v>51.44</v>
      </c>
      <c r="K187" s="17">
        <v>8</v>
      </c>
      <c r="L187" s="11"/>
      <c r="M187" s="40"/>
      <c r="N187" s="11"/>
      <c r="O187" s="8" t="s">
        <v>123</v>
      </c>
      <c r="P187" s="10" t="s">
        <v>124</v>
      </c>
    </row>
    <row r="188" spans="1:21" ht="13" x14ac:dyDescent="0.15">
      <c r="B188" s="11"/>
      <c r="C188" s="11"/>
      <c r="D188" s="11"/>
      <c r="E188" s="11"/>
      <c r="F188" s="11"/>
      <c r="G188" s="11"/>
      <c r="H188" s="11"/>
      <c r="I188" s="17">
        <v>12</v>
      </c>
      <c r="J188" s="19">
        <f>CONVERT(10.4,"C","F")</f>
        <v>50.72</v>
      </c>
      <c r="K188" s="17">
        <v>8</v>
      </c>
      <c r="L188" s="11"/>
      <c r="M188" s="40"/>
      <c r="N188" s="11"/>
      <c r="P188" s="13" t="s">
        <v>119</v>
      </c>
    </row>
    <row r="189" spans="1:21" ht="13" x14ac:dyDescent="0.15">
      <c r="B189" s="11"/>
      <c r="C189" s="11"/>
      <c r="D189" s="11"/>
      <c r="E189" s="11"/>
      <c r="F189" s="11"/>
      <c r="G189" s="11"/>
      <c r="H189" s="11"/>
      <c r="I189" s="17">
        <v>20</v>
      </c>
      <c r="J189" s="19">
        <f t="shared" ref="J189:J190" si="0">CONVERT(10,"C","F")</f>
        <v>50</v>
      </c>
      <c r="K189" s="17">
        <v>8.5</v>
      </c>
      <c r="L189" s="11"/>
      <c r="M189" s="40"/>
      <c r="N189" s="11"/>
      <c r="P189" s="10" t="s">
        <v>120</v>
      </c>
    </row>
    <row r="190" spans="1:21" ht="13" x14ac:dyDescent="0.15">
      <c r="B190" s="11"/>
      <c r="C190" s="11"/>
      <c r="D190" s="11"/>
      <c r="E190" s="11"/>
      <c r="F190" s="11"/>
      <c r="G190" s="11"/>
      <c r="H190" s="11"/>
      <c r="I190" s="17">
        <v>25</v>
      </c>
      <c r="J190" s="19">
        <f t="shared" si="0"/>
        <v>50</v>
      </c>
      <c r="K190" s="17">
        <v>8.1999999999999993</v>
      </c>
      <c r="L190" s="11"/>
      <c r="M190" s="40"/>
      <c r="N190" s="11"/>
      <c r="P190" s="10" t="s">
        <v>53</v>
      </c>
    </row>
    <row r="191" spans="1:21" ht="13" x14ac:dyDescent="0.15">
      <c r="B191" s="11"/>
      <c r="C191" s="11"/>
      <c r="D191" s="11"/>
      <c r="E191" s="11"/>
      <c r="F191" s="11"/>
      <c r="G191" s="11"/>
      <c r="H191" s="11"/>
      <c r="I191" s="17">
        <v>35</v>
      </c>
      <c r="J191" s="19">
        <f>CONVERT(7.7,"C","F")</f>
        <v>45.86</v>
      </c>
      <c r="K191" s="17">
        <v>8</v>
      </c>
      <c r="L191" s="11"/>
      <c r="M191" s="40"/>
      <c r="N191" s="11"/>
      <c r="P191" s="13" t="s">
        <v>125</v>
      </c>
    </row>
    <row r="192" spans="1:21" ht="13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P192" s="13" t="s">
        <v>23</v>
      </c>
    </row>
    <row r="193" spans="2:18" ht="13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P193" s="13" t="s">
        <v>121</v>
      </c>
    </row>
    <row r="194" spans="2:18" ht="13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2:18" ht="13" x14ac:dyDescent="0.15">
      <c r="B195" s="17">
        <v>2</v>
      </c>
      <c r="C195" s="38">
        <v>0.45833333333333331</v>
      </c>
      <c r="D195" s="39" t="s">
        <v>122</v>
      </c>
      <c r="E195" s="11"/>
      <c r="F195" s="11"/>
      <c r="G195" s="11"/>
      <c r="H195" s="11"/>
      <c r="I195" s="17">
        <v>6</v>
      </c>
      <c r="J195" s="19">
        <f>CONVERT(11.3,"C","F")</f>
        <v>52.34</v>
      </c>
      <c r="K195" s="17">
        <v>8.5</v>
      </c>
      <c r="L195" s="17">
        <v>8</v>
      </c>
      <c r="M195" s="11"/>
      <c r="N195" s="11"/>
      <c r="O195" s="8" t="s">
        <v>123</v>
      </c>
    </row>
    <row r="196" spans="2:18" ht="13" x14ac:dyDescent="0.15">
      <c r="B196" s="11"/>
      <c r="C196" s="11"/>
      <c r="D196" s="11"/>
      <c r="E196" s="11"/>
      <c r="F196" s="11"/>
      <c r="G196" s="11"/>
      <c r="H196" s="11"/>
      <c r="I196" s="17">
        <v>10</v>
      </c>
      <c r="J196" s="19">
        <f>CONVERT(12,"C","F")</f>
        <v>53.6</v>
      </c>
      <c r="K196" s="17">
        <v>8</v>
      </c>
      <c r="L196" s="17">
        <v>6</v>
      </c>
      <c r="M196" s="11"/>
      <c r="N196" s="11"/>
    </row>
    <row r="197" spans="2:18" ht="13" x14ac:dyDescent="0.15">
      <c r="B197" s="11"/>
      <c r="C197" s="11"/>
      <c r="D197" s="11"/>
      <c r="E197" s="11"/>
      <c r="F197" s="11"/>
      <c r="G197" s="11"/>
      <c r="H197" s="11"/>
      <c r="I197" s="17">
        <v>15</v>
      </c>
      <c r="J197" s="19">
        <f>CONVERT(10.7,"C","F")</f>
        <v>51.26</v>
      </c>
      <c r="K197" s="17">
        <v>8.5</v>
      </c>
      <c r="L197" s="17">
        <v>6</v>
      </c>
      <c r="M197" s="11"/>
      <c r="N197" s="11"/>
    </row>
    <row r="198" spans="2:18" ht="13" x14ac:dyDescent="0.15">
      <c r="B198" s="11"/>
      <c r="C198" s="11"/>
      <c r="D198" s="11"/>
      <c r="E198" s="11"/>
      <c r="F198" s="11"/>
      <c r="G198" s="11"/>
      <c r="H198" s="11"/>
      <c r="I198" s="17">
        <v>30</v>
      </c>
      <c r="J198" s="19">
        <f>CONVERT(10.1,"C","F")</f>
        <v>50.18</v>
      </c>
      <c r="K198" s="17">
        <v>8</v>
      </c>
      <c r="L198" s="17">
        <v>8</v>
      </c>
      <c r="M198" s="11"/>
      <c r="N198" s="11"/>
    </row>
    <row r="199" spans="2:18" ht="13" x14ac:dyDescent="0.15">
      <c r="B199" s="11"/>
      <c r="C199" s="11"/>
      <c r="D199" s="11"/>
      <c r="E199" s="11"/>
      <c r="F199" s="11"/>
      <c r="G199" s="11"/>
      <c r="H199" s="11"/>
      <c r="I199" s="17">
        <v>40</v>
      </c>
      <c r="J199" s="19">
        <f>CONVERT(8,"C","F")</f>
        <v>46.4</v>
      </c>
      <c r="K199" s="17">
        <v>8.5</v>
      </c>
      <c r="L199" s="17">
        <v>6</v>
      </c>
      <c r="M199" s="11"/>
      <c r="N199" s="11"/>
    </row>
    <row r="200" spans="2:18" ht="13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2:18" ht="13" x14ac:dyDescent="0.15">
      <c r="B201" s="17">
        <v>3</v>
      </c>
      <c r="C201" s="41">
        <v>0.52083333333333337</v>
      </c>
      <c r="D201" s="11" t="s">
        <v>114</v>
      </c>
      <c r="E201" s="39" t="s">
        <v>126</v>
      </c>
      <c r="F201" s="11"/>
      <c r="G201" s="17">
        <v>79.3</v>
      </c>
      <c r="H201" s="17">
        <v>4</v>
      </c>
      <c r="I201" s="11"/>
      <c r="J201" s="11"/>
      <c r="K201" s="11"/>
      <c r="L201" s="11"/>
    </row>
    <row r="202" spans="2:18" ht="13" x14ac:dyDescent="0.15">
      <c r="B202" s="11"/>
      <c r="C202" s="42"/>
      <c r="D202" s="11"/>
      <c r="E202" s="11"/>
      <c r="F202" s="11"/>
      <c r="G202" s="11"/>
      <c r="H202" s="11"/>
      <c r="I202" s="17">
        <v>2</v>
      </c>
      <c r="J202" s="19">
        <f>CONVERT(11.6,"C","F")</f>
        <v>52.879999999999995</v>
      </c>
      <c r="K202" s="17">
        <v>8</v>
      </c>
      <c r="L202" s="17">
        <v>9</v>
      </c>
      <c r="O202" s="8" t="s">
        <v>127</v>
      </c>
      <c r="P202" s="10" t="s">
        <v>70</v>
      </c>
      <c r="Q202" s="10"/>
      <c r="R202" s="10"/>
    </row>
    <row r="203" spans="2:18" ht="13" x14ac:dyDescent="0.15">
      <c r="B203" s="11"/>
      <c r="C203" s="11"/>
      <c r="D203" s="11"/>
      <c r="E203" s="11"/>
      <c r="F203" s="11"/>
      <c r="G203" s="11"/>
      <c r="H203" s="11"/>
      <c r="I203" s="17">
        <v>10</v>
      </c>
      <c r="J203" s="19">
        <f>CONVERT(10.8,"C","F")</f>
        <v>51.44</v>
      </c>
      <c r="K203" s="17">
        <v>8</v>
      </c>
      <c r="L203" s="17">
        <v>9</v>
      </c>
      <c r="O203" s="8" t="s">
        <v>128</v>
      </c>
      <c r="P203" s="13" t="s">
        <v>129</v>
      </c>
      <c r="Q203" s="13"/>
      <c r="R203" s="13"/>
    </row>
    <row r="204" spans="2:18" ht="13" x14ac:dyDescent="0.15">
      <c r="B204" s="11"/>
      <c r="C204" s="11"/>
      <c r="D204" s="11"/>
      <c r="E204" s="11"/>
      <c r="F204" s="11"/>
      <c r="G204" s="11"/>
      <c r="H204" s="11"/>
      <c r="I204" s="17">
        <v>50</v>
      </c>
      <c r="J204" s="19">
        <f>CONVERT(6.4,"C","F")</f>
        <v>43.52</v>
      </c>
      <c r="K204" s="17">
        <v>8</v>
      </c>
      <c r="L204" s="17">
        <v>8</v>
      </c>
      <c r="P204" s="10" t="s">
        <v>120</v>
      </c>
      <c r="Q204" s="10"/>
      <c r="R204" s="10"/>
    </row>
    <row r="205" spans="2:18" ht="13" x14ac:dyDescent="0.15">
      <c r="B205" s="11"/>
      <c r="C205" s="11"/>
      <c r="D205" s="11"/>
      <c r="E205" s="11"/>
      <c r="F205" s="11"/>
      <c r="G205" s="11"/>
      <c r="H205" s="11"/>
      <c r="I205" s="17">
        <v>60</v>
      </c>
      <c r="J205" s="19">
        <f>CONVERT(5.9,"C","F")</f>
        <v>42.620000000000005</v>
      </c>
      <c r="K205" s="17">
        <v>7.8</v>
      </c>
      <c r="L205" s="17">
        <v>10</v>
      </c>
      <c r="P205" s="10" t="s">
        <v>88</v>
      </c>
      <c r="Q205" s="10"/>
      <c r="R205" s="10"/>
    </row>
    <row r="206" spans="2:18" ht="13" x14ac:dyDescent="0.15">
      <c r="B206" s="11"/>
      <c r="C206" s="11"/>
      <c r="D206" s="11"/>
      <c r="E206" s="11"/>
      <c r="F206" s="11"/>
      <c r="G206" s="11"/>
      <c r="H206" s="11"/>
      <c r="I206" s="17">
        <v>80</v>
      </c>
      <c r="J206" s="19">
        <f>CONVERT(7.6,"C","F")</f>
        <v>45.68</v>
      </c>
      <c r="K206" s="17">
        <v>8</v>
      </c>
      <c r="L206" s="17">
        <v>10</v>
      </c>
      <c r="P206" s="13" t="s">
        <v>44</v>
      </c>
      <c r="Q206" s="13"/>
      <c r="R206" s="13"/>
    </row>
    <row r="207" spans="2:18" ht="13" x14ac:dyDescent="0.15">
      <c r="P207" s="13" t="s">
        <v>23</v>
      </c>
      <c r="Q207" s="13"/>
      <c r="R207" s="13"/>
    </row>
    <row r="208" spans="2:18" ht="13" x14ac:dyDescent="0.15">
      <c r="P208" s="13" t="s">
        <v>130</v>
      </c>
      <c r="Q208" s="13"/>
      <c r="R208" s="13"/>
    </row>
    <row r="209" spans="1:18" ht="13" x14ac:dyDescent="0.15">
      <c r="A209" s="7"/>
      <c r="B209" s="17"/>
      <c r="C209" s="41"/>
      <c r="D209" s="43"/>
      <c r="E209" s="11"/>
      <c r="F209" s="11"/>
      <c r="G209" s="11"/>
      <c r="H209" s="11"/>
      <c r="I209" s="17"/>
      <c r="J209" s="19"/>
      <c r="K209" s="17"/>
      <c r="P209" s="10"/>
      <c r="Q209" s="10"/>
      <c r="R209" s="10"/>
    </row>
    <row r="210" spans="1:18" ht="13" x14ac:dyDescent="0.15">
      <c r="A210" s="7">
        <v>39226</v>
      </c>
      <c r="B210" s="17">
        <v>1</v>
      </c>
      <c r="C210" s="41">
        <v>0.35416666666666669</v>
      </c>
      <c r="D210" s="39" t="s">
        <v>131</v>
      </c>
      <c r="E210" s="11"/>
      <c r="F210" s="11"/>
      <c r="G210" s="11"/>
      <c r="H210" s="11"/>
      <c r="I210" s="17">
        <v>0</v>
      </c>
      <c r="J210" s="19">
        <v>54.6</v>
      </c>
      <c r="K210" s="17">
        <v>8.3000000000000007</v>
      </c>
      <c r="P210" s="10"/>
      <c r="Q210" s="10"/>
      <c r="R210" s="10"/>
    </row>
    <row r="211" spans="1:18" ht="13" x14ac:dyDescent="0.15">
      <c r="B211" s="11"/>
      <c r="C211" s="11"/>
      <c r="D211" s="11"/>
      <c r="E211" s="11"/>
      <c r="F211" s="11"/>
      <c r="G211" s="11"/>
      <c r="H211" s="11"/>
      <c r="I211" s="17">
        <v>2</v>
      </c>
      <c r="J211" s="19">
        <v>53</v>
      </c>
      <c r="K211" s="17">
        <v>8.6999999999999993</v>
      </c>
      <c r="P211" s="13"/>
      <c r="Q211" s="13"/>
      <c r="R211" s="13"/>
    </row>
    <row r="212" spans="1:18" ht="13" x14ac:dyDescent="0.15">
      <c r="B212" s="11"/>
      <c r="C212" s="11"/>
      <c r="D212" s="11"/>
      <c r="E212" s="11"/>
      <c r="F212" s="11"/>
      <c r="G212" s="11"/>
      <c r="H212" s="11"/>
      <c r="I212" s="17">
        <v>6</v>
      </c>
      <c r="J212" s="19">
        <v>51.8</v>
      </c>
      <c r="K212" s="17">
        <v>8.6999999999999993</v>
      </c>
      <c r="P212" s="10"/>
      <c r="Q212" s="10"/>
      <c r="R212" s="10"/>
    </row>
    <row r="213" spans="1:18" ht="13" x14ac:dyDescent="0.15">
      <c r="B213" s="11"/>
      <c r="C213" s="11"/>
      <c r="D213" s="11"/>
      <c r="E213" s="11"/>
      <c r="F213" s="11"/>
      <c r="G213" s="11"/>
      <c r="H213" s="11"/>
      <c r="I213" s="17">
        <v>10</v>
      </c>
      <c r="J213" s="19">
        <v>51.6</v>
      </c>
      <c r="K213" s="17">
        <v>8.1999999999999993</v>
      </c>
      <c r="P213" s="10"/>
      <c r="Q213" s="10"/>
      <c r="R213" s="10"/>
    </row>
    <row r="214" spans="1:18" ht="13" x14ac:dyDescent="0.15">
      <c r="B214" s="11"/>
      <c r="C214" s="11"/>
      <c r="D214" s="11"/>
      <c r="E214" s="11"/>
      <c r="F214" s="11"/>
      <c r="G214" s="11"/>
      <c r="H214" s="11"/>
      <c r="I214" s="17">
        <v>15</v>
      </c>
      <c r="J214" s="19">
        <v>48.2</v>
      </c>
      <c r="K214" s="17">
        <v>8</v>
      </c>
      <c r="P214" s="13"/>
      <c r="Q214" s="13"/>
      <c r="R214" s="13"/>
    </row>
    <row r="215" spans="1:18" ht="13" x14ac:dyDescent="0.15">
      <c r="B215" s="11"/>
      <c r="C215" s="11"/>
      <c r="D215" s="11"/>
      <c r="E215" s="11"/>
      <c r="F215" s="11"/>
      <c r="G215" s="11"/>
      <c r="H215" s="11"/>
      <c r="I215" s="17">
        <v>30</v>
      </c>
      <c r="J215" s="19">
        <v>42.6</v>
      </c>
      <c r="K215" s="17">
        <v>7.5</v>
      </c>
      <c r="P215" s="13"/>
      <c r="Q215" s="13"/>
      <c r="R215" s="13"/>
    </row>
    <row r="216" spans="1:18" ht="13" x14ac:dyDescent="0.15">
      <c r="B216" s="11"/>
      <c r="C216" s="11"/>
      <c r="D216" s="11"/>
      <c r="E216" s="11"/>
      <c r="F216" s="11"/>
      <c r="G216" s="11"/>
      <c r="H216" s="11"/>
      <c r="I216" s="17">
        <v>40</v>
      </c>
      <c r="J216" s="19">
        <v>43.1</v>
      </c>
      <c r="K216" s="17">
        <v>8.1999999999999993</v>
      </c>
      <c r="P216" s="13"/>
      <c r="Q216" s="13"/>
      <c r="R216" s="13"/>
    </row>
    <row r="217" spans="1:18" ht="13" x14ac:dyDescent="0.15">
      <c r="B217" s="11"/>
      <c r="C217" s="11"/>
      <c r="D217" s="11"/>
      <c r="E217" s="11"/>
      <c r="F217" s="11"/>
      <c r="G217" s="11"/>
      <c r="H217" s="11"/>
      <c r="I217" s="17">
        <v>60</v>
      </c>
      <c r="J217" s="19">
        <v>46.4</v>
      </c>
      <c r="K217" s="17">
        <v>8</v>
      </c>
    </row>
    <row r="218" spans="1:18" ht="13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8" ht="13" x14ac:dyDescent="0.15">
      <c r="B219" s="17">
        <v>2</v>
      </c>
      <c r="C219" s="44">
        <v>0.45833333333333331</v>
      </c>
      <c r="D219" s="39" t="s">
        <v>132</v>
      </c>
      <c r="E219" s="11"/>
      <c r="F219" s="11"/>
      <c r="G219" s="11"/>
      <c r="H219" s="11"/>
      <c r="I219" s="17">
        <v>0</v>
      </c>
      <c r="J219" s="19">
        <v>55.8</v>
      </c>
      <c r="K219" s="17">
        <v>8.25</v>
      </c>
    </row>
    <row r="220" spans="1:18" ht="13" x14ac:dyDescent="0.15">
      <c r="B220" s="11"/>
      <c r="C220" s="11"/>
      <c r="D220" s="11"/>
      <c r="E220" s="11"/>
      <c r="F220" s="11"/>
      <c r="G220" s="11"/>
      <c r="H220" s="11"/>
      <c r="I220" s="45">
        <v>5</v>
      </c>
      <c r="J220" s="46">
        <f>CONVERT(11.2,"C","F")</f>
        <v>52.16</v>
      </c>
      <c r="K220" s="45">
        <v>8</v>
      </c>
    </row>
    <row r="221" spans="1:18" ht="13" x14ac:dyDescent="0.15">
      <c r="B221" s="11"/>
      <c r="C221" s="11"/>
      <c r="D221" s="11"/>
      <c r="E221" s="11"/>
      <c r="F221" s="11"/>
      <c r="G221" s="11"/>
      <c r="H221" s="11"/>
      <c r="I221" s="45">
        <v>10</v>
      </c>
      <c r="J221" s="46">
        <f>CONVERT(10.5,"C","F")</f>
        <v>50.900000000000006</v>
      </c>
      <c r="K221" s="45">
        <v>8</v>
      </c>
    </row>
    <row r="222" spans="1:18" ht="13" x14ac:dyDescent="0.15">
      <c r="B222" s="11"/>
      <c r="C222" s="11"/>
      <c r="D222" s="11"/>
      <c r="E222" s="11"/>
      <c r="F222" s="11"/>
      <c r="G222" s="11"/>
      <c r="H222" s="11"/>
      <c r="I222" s="45">
        <v>15</v>
      </c>
      <c r="J222" s="46">
        <v>52.2</v>
      </c>
      <c r="K222" s="45">
        <v>8</v>
      </c>
    </row>
    <row r="223" spans="1:18" ht="13" x14ac:dyDescent="0.15">
      <c r="B223" s="11"/>
      <c r="C223" s="11"/>
      <c r="D223" s="11"/>
      <c r="E223" s="11"/>
      <c r="F223" s="11"/>
      <c r="G223" s="11"/>
      <c r="H223" s="11"/>
      <c r="I223" s="45">
        <v>20</v>
      </c>
      <c r="J223" s="46">
        <f>CONVERT(7.5,"C","F")</f>
        <v>45.5</v>
      </c>
      <c r="K223" s="45">
        <v>8</v>
      </c>
    </row>
    <row r="224" spans="1:18" ht="13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5" ht="13" x14ac:dyDescent="0.15">
      <c r="B225" s="17">
        <v>3</v>
      </c>
      <c r="C225" s="44">
        <v>0.52083333333333337</v>
      </c>
      <c r="D225" s="39" t="s">
        <v>133</v>
      </c>
      <c r="E225" s="11"/>
      <c r="F225" s="11"/>
      <c r="G225" s="11"/>
      <c r="H225" s="17">
        <v>11</v>
      </c>
      <c r="I225" s="45">
        <v>0</v>
      </c>
      <c r="J225" s="19">
        <f>CONVERT(13.6,"C","F")</f>
        <v>56.480000000000004</v>
      </c>
      <c r="K225" s="45">
        <v>8</v>
      </c>
    </row>
    <row r="226" spans="1:15" ht="13" x14ac:dyDescent="0.15">
      <c r="B226" s="11"/>
      <c r="C226" s="11"/>
      <c r="D226" s="11"/>
      <c r="E226" s="11"/>
      <c r="F226" s="11"/>
      <c r="G226" s="11"/>
      <c r="H226" s="11"/>
      <c r="I226" s="45">
        <v>7</v>
      </c>
      <c r="J226" s="19">
        <f>CONVERT(12.2,"C","F")</f>
        <v>53.96</v>
      </c>
      <c r="K226" s="45">
        <v>8.25</v>
      </c>
    </row>
    <row r="227" spans="1:15" ht="13" x14ac:dyDescent="0.15">
      <c r="B227" s="11"/>
      <c r="C227" s="11"/>
      <c r="D227" s="11"/>
      <c r="E227" s="11"/>
      <c r="F227" s="11"/>
      <c r="G227" s="11"/>
      <c r="H227" s="11"/>
      <c r="I227" s="45">
        <v>15</v>
      </c>
      <c r="J227" s="19">
        <f>CONVERT(8,"C","F")</f>
        <v>46.4</v>
      </c>
      <c r="K227" s="45">
        <v>8</v>
      </c>
    </row>
    <row r="228" spans="1:15" ht="13" x14ac:dyDescent="0.15">
      <c r="B228" s="11"/>
      <c r="C228" s="11"/>
      <c r="D228" s="11"/>
      <c r="E228" s="11"/>
      <c r="F228" s="11"/>
      <c r="G228" s="11"/>
      <c r="H228" s="11"/>
      <c r="I228" s="45">
        <v>35</v>
      </c>
      <c r="J228" s="46">
        <f>CONVERT(6.4,"C","F")</f>
        <v>43.52</v>
      </c>
      <c r="K228" s="45">
        <v>8.3000000000000007</v>
      </c>
    </row>
    <row r="229" spans="1:15" ht="13" x14ac:dyDescent="0.15">
      <c r="B229" s="11"/>
      <c r="C229" s="11"/>
      <c r="D229" s="11"/>
      <c r="E229" s="11"/>
      <c r="F229" s="11"/>
      <c r="G229" s="11"/>
      <c r="H229" s="11"/>
      <c r="I229" s="45">
        <v>70</v>
      </c>
      <c r="J229" s="46">
        <v>44</v>
      </c>
      <c r="K229" s="45">
        <v>8</v>
      </c>
    </row>
    <row r="231" spans="1:15" ht="13" x14ac:dyDescent="0.15">
      <c r="A231" s="7">
        <v>39232</v>
      </c>
      <c r="B231" s="17">
        <v>1</v>
      </c>
      <c r="C231" s="38">
        <v>0.4375</v>
      </c>
      <c r="D231" s="11" t="s">
        <v>134</v>
      </c>
      <c r="E231" s="39" t="s">
        <v>118</v>
      </c>
      <c r="F231" s="11"/>
      <c r="G231" s="17">
        <v>70.5</v>
      </c>
      <c r="H231" s="17">
        <v>3</v>
      </c>
      <c r="I231" s="45">
        <v>5</v>
      </c>
      <c r="J231" s="19">
        <v>59.9</v>
      </c>
      <c r="K231" s="45">
        <v>8.5</v>
      </c>
      <c r="O231" s="8" t="s">
        <v>135</v>
      </c>
    </row>
    <row r="232" spans="1:15" ht="13" x14ac:dyDescent="0.15">
      <c r="B232" s="11"/>
      <c r="C232" s="11"/>
      <c r="D232" s="11"/>
      <c r="E232" s="11"/>
      <c r="F232" s="11"/>
      <c r="G232" s="11"/>
      <c r="H232" s="11"/>
      <c r="I232" s="45">
        <v>10</v>
      </c>
      <c r="J232" s="19">
        <v>52.8</v>
      </c>
      <c r="K232" s="45">
        <v>8</v>
      </c>
      <c r="O232" s="8" t="s">
        <v>136</v>
      </c>
    </row>
    <row r="233" spans="1:15" ht="13" x14ac:dyDescent="0.15">
      <c r="B233" s="11"/>
      <c r="C233" s="11"/>
      <c r="D233" s="11"/>
      <c r="E233" s="11"/>
      <c r="F233" s="11"/>
      <c r="G233" s="11"/>
      <c r="H233" s="11"/>
      <c r="I233" s="45">
        <v>20</v>
      </c>
      <c r="J233" s="19">
        <v>53</v>
      </c>
      <c r="K233" s="45">
        <v>8.5</v>
      </c>
    </row>
    <row r="234" spans="1:15" ht="13" x14ac:dyDescent="0.15">
      <c r="B234" s="11"/>
      <c r="C234" s="11"/>
      <c r="D234" s="11"/>
      <c r="E234" s="11"/>
      <c r="F234" s="11"/>
      <c r="G234" s="11"/>
      <c r="H234" s="11"/>
      <c r="I234" s="45">
        <v>50</v>
      </c>
      <c r="J234" s="46">
        <v>46.5</v>
      </c>
      <c r="K234" s="45">
        <v>8</v>
      </c>
    </row>
    <row r="235" spans="1:15" ht="13" x14ac:dyDescent="0.15">
      <c r="B235" s="11"/>
      <c r="C235" s="11"/>
      <c r="D235" s="11"/>
      <c r="E235" s="11"/>
      <c r="F235" s="11"/>
      <c r="G235" s="11"/>
      <c r="H235" s="11"/>
      <c r="I235" s="45">
        <v>60</v>
      </c>
      <c r="J235" s="46">
        <v>46</v>
      </c>
      <c r="K235" s="45">
        <v>7.5</v>
      </c>
    </row>
    <row r="236" spans="1:15" ht="13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5" ht="13" x14ac:dyDescent="0.15">
      <c r="B237" s="17">
        <v>2</v>
      </c>
      <c r="C237" s="38">
        <v>0.52083333333333337</v>
      </c>
      <c r="D237" s="11" t="s">
        <v>114</v>
      </c>
      <c r="E237" s="39" t="s">
        <v>126</v>
      </c>
      <c r="F237" s="11"/>
      <c r="G237" s="17">
        <v>73.7</v>
      </c>
      <c r="H237" s="17">
        <v>2.5</v>
      </c>
      <c r="I237" s="45">
        <v>0.3</v>
      </c>
      <c r="J237" s="19">
        <v>60.8</v>
      </c>
      <c r="K237" s="11"/>
    </row>
    <row r="238" spans="1:15" ht="13" x14ac:dyDescent="0.15">
      <c r="B238" s="11"/>
      <c r="C238" s="11"/>
      <c r="D238" s="11"/>
      <c r="E238" s="11"/>
      <c r="F238" s="11"/>
      <c r="G238" s="11"/>
      <c r="H238" s="11"/>
      <c r="I238" s="45">
        <v>1</v>
      </c>
      <c r="J238" s="19">
        <v>59.3</v>
      </c>
      <c r="K238" s="11"/>
    </row>
    <row r="239" spans="1:15" ht="13" x14ac:dyDescent="0.15">
      <c r="B239" s="11"/>
      <c r="C239" s="11"/>
      <c r="D239" s="11"/>
      <c r="E239" s="11"/>
      <c r="F239" s="11"/>
      <c r="G239" s="11"/>
      <c r="H239" s="11"/>
      <c r="I239" s="45">
        <v>2</v>
      </c>
      <c r="J239" s="19">
        <v>58.2</v>
      </c>
      <c r="K239" s="11"/>
    </row>
    <row r="240" spans="1:15" ht="13" x14ac:dyDescent="0.15">
      <c r="B240" s="11"/>
      <c r="C240" s="11"/>
      <c r="D240" s="11"/>
      <c r="E240" s="11"/>
      <c r="F240" s="11"/>
      <c r="G240" s="11"/>
      <c r="H240" s="11"/>
      <c r="I240" s="45">
        <v>3</v>
      </c>
      <c r="J240" s="46">
        <v>56</v>
      </c>
      <c r="K240" s="11"/>
    </row>
    <row r="241" spans="1:15" ht="13" x14ac:dyDescent="0.15">
      <c r="B241" s="11"/>
      <c r="C241" s="11"/>
      <c r="D241" s="11"/>
      <c r="E241" s="11"/>
      <c r="F241" s="11"/>
      <c r="G241" s="11"/>
      <c r="H241" s="11"/>
      <c r="I241" s="45">
        <v>5</v>
      </c>
      <c r="J241" s="46">
        <v>60</v>
      </c>
      <c r="K241" s="45">
        <v>8.5</v>
      </c>
    </row>
    <row r="242" spans="1:15" ht="13" x14ac:dyDescent="0.15">
      <c r="B242" s="11"/>
      <c r="C242" s="11"/>
      <c r="D242" s="11"/>
      <c r="E242" s="11"/>
      <c r="F242" s="11"/>
      <c r="G242" s="11"/>
      <c r="H242" s="11"/>
      <c r="I242" s="45">
        <v>8</v>
      </c>
      <c r="J242" s="19">
        <v>60.2</v>
      </c>
      <c r="K242" s="11"/>
    </row>
    <row r="243" spans="1:15" ht="13" x14ac:dyDescent="0.15">
      <c r="B243" s="11"/>
      <c r="C243" s="11"/>
      <c r="D243" s="11"/>
      <c r="E243" s="11"/>
      <c r="F243" s="11"/>
      <c r="G243" s="11"/>
      <c r="H243" s="11"/>
      <c r="I243" s="45">
        <v>25</v>
      </c>
      <c r="J243" s="19">
        <v>46.5</v>
      </c>
      <c r="K243" s="17">
        <v>8</v>
      </c>
    </row>
    <row r="244" spans="1:15" ht="13" x14ac:dyDescent="0.15">
      <c r="B244" s="11"/>
      <c r="C244" s="11"/>
      <c r="D244" s="11"/>
      <c r="E244" s="11"/>
      <c r="F244" s="11"/>
      <c r="G244" s="11"/>
      <c r="H244" s="11"/>
      <c r="I244" s="45">
        <v>42</v>
      </c>
      <c r="J244" s="19">
        <v>45.5</v>
      </c>
      <c r="K244" s="17">
        <v>8</v>
      </c>
    </row>
    <row r="246" spans="1:15" ht="13" x14ac:dyDescent="0.15">
      <c r="A246" s="7">
        <v>39293</v>
      </c>
      <c r="B246" s="17">
        <v>1</v>
      </c>
      <c r="C246" s="41">
        <v>0.47916666666666669</v>
      </c>
      <c r="D246" s="11" t="s">
        <v>114</v>
      </c>
      <c r="E246" s="11" t="s">
        <v>137</v>
      </c>
      <c r="F246" s="11" t="s">
        <v>138</v>
      </c>
      <c r="G246" s="17">
        <v>78</v>
      </c>
      <c r="H246" s="17">
        <v>2.5</v>
      </c>
      <c r="I246" s="17">
        <v>1</v>
      </c>
      <c r="J246" s="19">
        <v>74.3</v>
      </c>
      <c r="K246" s="17">
        <v>8.6999999999999993</v>
      </c>
    </row>
    <row r="247" spans="1:15" ht="13" x14ac:dyDescent="0.15">
      <c r="B247" s="11"/>
      <c r="C247" s="11"/>
      <c r="D247" s="11"/>
      <c r="E247" s="11"/>
      <c r="F247" s="11"/>
      <c r="G247" s="11"/>
      <c r="H247" s="11"/>
      <c r="I247" s="17">
        <v>9</v>
      </c>
      <c r="J247" s="19">
        <v>68</v>
      </c>
      <c r="K247" s="17">
        <v>8.1</v>
      </c>
    </row>
    <row r="248" spans="1:15" ht="13" x14ac:dyDescent="0.15">
      <c r="B248" s="11"/>
      <c r="C248" s="11"/>
      <c r="D248" s="11"/>
      <c r="E248" s="11"/>
      <c r="F248" s="11"/>
      <c r="G248" s="11"/>
      <c r="H248" s="11"/>
      <c r="I248" s="17">
        <v>15</v>
      </c>
      <c r="J248" s="19">
        <v>67.900000000000006</v>
      </c>
      <c r="K248" s="17">
        <v>8.1999999999999993</v>
      </c>
    </row>
    <row r="249" spans="1:15" ht="13" x14ac:dyDescent="0.15">
      <c r="B249" s="11"/>
      <c r="C249" s="11"/>
      <c r="D249" s="11"/>
      <c r="E249" s="11"/>
      <c r="F249" s="11"/>
      <c r="G249" s="11"/>
      <c r="H249" s="11"/>
      <c r="I249" s="17">
        <v>30</v>
      </c>
      <c r="J249" s="19">
        <v>55.8</v>
      </c>
      <c r="K249" s="17">
        <v>8.3000000000000007</v>
      </c>
    </row>
    <row r="250" spans="1:15" ht="13" x14ac:dyDescent="0.15">
      <c r="B250" s="11"/>
      <c r="C250" s="11"/>
      <c r="D250" s="11"/>
      <c r="E250" s="11"/>
      <c r="F250" s="11"/>
      <c r="G250" s="11"/>
      <c r="H250" s="11"/>
      <c r="I250" s="17">
        <v>38</v>
      </c>
      <c r="J250" s="19">
        <v>50.1</v>
      </c>
      <c r="K250" s="17">
        <v>8.6</v>
      </c>
    </row>
    <row r="251" spans="1:15" ht="13" x14ac:dyDescent="0.15">
      <c r="B251" s="11"/>
      <c r="C251" s="11"/>
      <c r="D251" s="11"/>
      <c r="E251" s="11"/>
      <c r="F251" s="11"/>
      <c r="G251" s="11"/>
      <c r="H251" s="11"/>
      <c r="I251" s="17"/>
      <c r="J251" s="19"/>
      <c r="K251" s="17"/>
    </row>
    <row r="252" spans="1:15" ht="13" x14ac:dyDescent="0.15">
      <c r="A252" s="7">
        <v>39294</v>
      </c>
      <c r="B252" s="17">
        <v>1</v>
      </c>
      <c r="C252" s="41">
        <v>0.40138888888888885</v>
      </c>
      <c r="D252" s="11" t="s">
        <v>139</v>
      </c>
      <c r="E252" s="11" t="s">
        <v>140</v>
      </c>
      <c r="F252" s="11" t="s">
        <v>141</v>
      </c>
      <c r="G252" s="17">
        <v>71.2</v>
      </c>
      <c r="H252" s="17">
        <v>2</v>
      </c>
      <c r="I252" s="17">
        <v>2</v>
      </c>
      <c r="J252" s="19">
        <v>74.099999999999994</v>
      </c>
      <c r="K252" s="17">
        <v>8.1999999999999993</v>
      </c>
      <c r="O252" s="8" t="s">
        <v>82</v>
      </c>
    </row>
    <row r="253" spans="1:15" ht="13" x14ac:dyDescent="0.15">
      <c r="A253" s="7"/>
      <c r="B253" s="17"/>
      <c r="C253" s="41"/>
      <c r="D253" s="11"/>
      <c r="E253" s="11"/>
      <c r="F253" s="11"/>
      <c r="G253" s="17"/>
      <c r="H253" s="17"/>
      <c r="I253" s="17"/>
      <c r="J253" s="19"/>
      <c r="K253" s="17"/>
    </row>
    <row r="254" spans="1:15" ht="13" x14ac:dyDescent="0.15">
      <c r="B254" s="17">
        <v>2</v>
      </c>
      <c r="C254" s="41">
        <v>0.45833333333333331</v>
      </c>
      <c r="D254" s="11" t="s">
        <v>142</v>
      </c>
      <c r="E254" s="11" t="s">
        <v>143</v>
      </c>
      <c r="F254" s="11" t="s">
        <v>141</v>
      </c>
      <c r="G254" s="17">
        <v>73</v>
      </c>
      <c r="H254" s="11"/>
      <c r="I254" s="17">
        <v>0</v>
      </c>
      <c r="J254" s="19">
        <v>75.5</v>
      </c>
      <c r="K254" s="17">
        <v>8.6</v>
      </c>
    </row>
    <row r="255" spans="1:15" ht="13" x14ac:dyDescent="0.15">
      <c r="B255" s="11"/>
      <c r="C255" s="42"/>
      <c r="D255" s="11"/>
      <c r="E255" s="11"/>
      <c r="F255" s="11"/>
      <c r="G255" s="11"/>
      <c r="H255" s="11"/>
      <c r="I255" s="17">
        <v>5</v>
      </c>
      <c r="J255" s="19">
        <v>74.599999999999994</v>
      </c>
      <c r="K255" s="17">
        <v>8.5</v>
      </c>
    </row>
    <row r="256" spans="1:15" ht="13" x14ac:dyDescent="0.15">
      <c r="B256" s="11"/>
      <c r="C256" s="42"/>
      <c r="D256" s="11"/>
      <c r="E256" s="11"/>
      <c r="F256" s="11"/>
      <c r="G256" s="11"/>
      <c r="H256" s="11"/>
      <c r="I256" s="17">
        <v>10</v>
      </c>
      <c r="J256" s="19">
        <v>74.599999999999994</v>
      </c>
      <c r="K256" s="17">
        <v>8</v>
      </c>
    </row>
    <row r="257" spans="2:18" ht="13" x14ac:dyDescent="0.15">
      <c r="B257" s="11"/>
      <c r="C257" s="42"/>
      <c r="D257" s="11"/>
      <c r="E257" s="11"/>
      <c r="F257" s="11"/>
      <c r="G257" s="11"/>
      <c r="H257" s="11"/>
      <c r="I257" s="17">
        <v>15</v>
      </c>
      <c r="J257" s="19">
        <v>68.3</v>
      </c>
      <c r="K257" s="11"/>
    </row>
    <row r="258" spans="2:18" ht="13" x14ac:dyDescent="0.15">
      <c r="B258" s="11"/>
      <c r="C258" s="42"/>
      <c r="D258" s="11"/>
      <c r="E258" s="11"/>
      <c r="F258" s="11"/>
      <c r="G258" s="11"/>
      <c r="H258" s="11"/>
      <c r="I258" s="17">
        <v>17</v>
      </c>
      <c r="J258" s="19">
        <v>73</v>
      </c>
      <c r="K258" s="17">
        <v>8.5</v>
      </c>
    </row>
    <row r="259" spans="2:18" ht="13" x14ac:dyDescent="0.15">
      <c r="B259" s="11"/>
      <c r="C259" s="42"/>
      <c r="D259" s="11"/>
      <c r="E259" s="11"/>
      <c r="F259" s="11"/>
      <c r="G259" s="11"/>
      <c r="H259" s="11"/>
      <c r="I259" s="17">
        <v>20</v>
      </c>
      <c r="J259" s="19">
        <v>55</v>
      </c>
      <c r="K259" s="17">
        <v>8</v>
      </c>
    </row>
    <row r="260" spans="2:18" ht="13" x14ac:dyDescent="0.15">
      <c r="B260" s="11"/>
      <c r="C260" s="42"/>
      <c r="D260" s="11"/>
      <c r="E260" s="11"/>
      <c r="F260" s="11"/>
      <c r="G260" s="11"/>
      <c r="H260" s="11"/>
      <c r="I260" s="17">
        <v>25</v>
      </c>
      <c r="J260" s="19">
        <v>50.3</v>
      </c>
      <c r="K260" s="17">
        <v>7.7</v>
      </c>
    </row>
    <row r="261" spans="2:18" ht="13" x14ac:dyDescent="0.15">
      <c r="B261" s="11"/>
      <c r="C261" s="42"/>
      <c r="D261" s="11"/>
      <c r="E261" s="11"/>
      <c r="F261" s="11"/>
      <c r="G261" s="11"/>
      <c r="H261" s="11"/>
      <c r="I261" s="17">
        <v>30</v>
      </c>
      <c r="J261" s="19">
        <v>52.7</v>
      </c>
      <c r="K261" s="11"/>
    </row>
    <row r="262" spans="2:18" ht="13" x14ac:dyDescent="0.15">
      <c r="B262" s="11"/>
      <c r="C262" s="42"/>
      <c r="D262" s="11"/>
      <c r="E262" s="11"/>
      <c r="F262" s="11"/>
      <c r="G262" s="11"/>
      <c r="H262" s="11"/>
      <c r="I262" s="17">
        <v>35</v>
      </c>
      <c r="J262" s="19">
        <v>50.5</v>
      </c>
      <c r="K262" s="17">
        <v>8</v>
      </c>
    </row>
    <row r="263" spans="2:18" ht="13" x14ac:dyDescent="0.15">
      <c r="B263" s="11"/>
      <c r="C263" s="42"/>
      <c r="D263" s="11"/>
      <c r="E263" s="11"/>
      <c r="F263" s="11"/>
      <c r="G263" s="11"/>
      <c r="H263" s="11"/>
      <c r="I263" s="11"/>
      <c r="J263" s="11"/>
      <c r="K263" s="11"/>
    </row>
    <row r="264" spans="2:18" ht="14" x14ac:dyDescent="0.15">
      <c r="B264" s="8">
        <v>3</v>
      </c>
      <c r="C264" s="9">
        <v>0.60416666666666663</v>
      </c>
      <c r="D264" s="11" t="s">
        <v>144</v>
      </c>
      <c r="E264" s="11" t="s">
        <v>145</v>
      </c>
      <c r="F264" s="11"/>
      <c r="G264" s="11" t="s">
        <v>146</v>
      </c>
      <c r="H264" s="11" t="s">
        <v>147</v>
      </c>
      <c r="I264" s="17">
        <v>0</v>
      </c>
      <c r="J264" s="47" t="s">
        <v>148</v>
      </c>
      <c r="K264" s="11"/>
      <c r="L264" s="11"/>
      <c r="P264" s="10" t="s">
        <v>149</v>
      </c>
      <c r="Q264" s="10"/>
      <c r="R264" s="10"/>
    </row>
    <row r="265" spans="2:18" ht="14" x14ac:dyDescent="0.15">
      <c r="D265" s="11"/>
      <c r="E265" s="11"/>
      <c r="F265" s="11"/>
      <c r="G265" s="11"/>
      <c r="H265" s="11"/>
      <c r="I265" s="17">
        <v>3</v>
      </c>
      <c r="J265" s="47" t="s">
        <v>150</v>
      </c>
      <c r="K265" s="17">
        <v>8.5</v>
      </c>
      <c r="L265" s="17">
        <v>8</v>
      </c>
      <c r="P265" s="13" t="s">
        <v>110</v>
      </c>
      <c r="Q265" s="13"/>
      <c r="R265" s="13"/>
    </row>
    <row r="266" spans="2:18" ht="14" x14ac:dyDescent="0.15">
      <c r="D266" s="11"/>
      <c r="E266" s="11"/>
      <c r="F266" s="11"/>
      <c r="G266" s="11"/>
      <c r="H266" s="11"/>
      <c r="I266" s="17">
        <v>10</v>
      </c>
      <c r="J266" s="47" t="s">
        <v>151</v>
      </c>
      <c r="K266" s="11"/>
      <c r="L266" s="11"/>
      <c r="P266" s="10" t="s">
        <v>152</v>
      </c>
      <c r="Q266" s="10"/>
      <c r="R266" s="10"/>
    </row>
    <row r="267" spans="2:18" ht="14" x14ac:dyDescent="0.15">
      <c r="D267" s="11"/>
      <c r="E267" s="11"/>
      <c r="F267" s="11"/>
      <c r="G267" s="11"/>
      <c r="H267" s="11"/>
      <c r="I267" s="17">
        <v>12</v>
      </c>
      <c r="J267" s="47" t="s">
        <v>153</v>
      </c>
      <c r="K267" s="17">
        <v>7.9</v>
      </c>
      <c r="L267" s="11"/>
      <c r="P267" s="10" t="s">
        <v>154</v>
      </c>
      <c r="Q267" s="10"/>
      <c r="R267" s="10"/>
    </row>
    <row r="268" spans="2:18" ht="14" x14ac:dyDescent="0.15">
      <c r="D268" s="11"/>
      <c r="E268" s="11"/>
      <c r="F268" s="11"/>
      <c r="G268" s="11"/>
      <c r="H268" s="11"/>
      <c r="I268" s="17">
        <v>15</v>
      </c>
      <c r="J268" s="47" t="s">
        <v>155</v>
      </c>
      <c r="K268" s="17">
        <v>7.7</v>
      </c>
      <c r="L268" s="11"/>
      <c r="P268" s="13" t="s">
        <v>156</v>
      </c>
      <c r="Q268" s="13"/>
      <c r="R268" s="13"/>
    </row>
    <row r="269" spans="2:18" ht="14" x14ac:dyDescent="0.15">
      <c r="D269" s="11"/>
      <c r="E269" s="11"/>
      <c r="F269" s="11"/>
      <c r="G269" s="11"/>
      <c r="H269" s="11"/>
      <c r="I269" s="17">
        <v>20</v>
      </c>
      <c r="J269" s="47" t="s">
        <v>157</v>
      </c>
      <c r="K269" s="11"/>
      <c r="L269" s="11"/>
      <c r="P269" s="13" t="s">
        <v>23</v>
      </c>
      <c r="Q269" s="13"/>
      <c r="R269" s="13"/>
    </row>
    <row r="270" spans="2:18" ht="14" x14ac:dyDescent="0.15">
      <c r="D270" s="11"/>
      <c r="E270" s="11"/>
      <c r="F270" s="11"/>
      <c r="G270" s="11"/>
      <c r="H270" s="11"/>
      <c r="I270" s="17">
        <v>28</v>
      </c>
      <c r="J270" s="47" t="s">
        <v>158</v>
      </c>
      <c r="K270" s="11"/>
      <c r="L270" s="11"/>
      <c r="P270" s="13" t="s">
        <v>54</v>
      </c>
      <c r="Q270" s="13"/>
      <c r="R270" s="13"/>
    </row>
    <row r="271" spans="2:18" ht="14" x14ac:dyDescent="0.15">
      <c r="D271" s="11"/>
      <c r="E271" s="11"/>
      <c r="F271" s="11"/>
      <c r="G271" s="11"/>
      <c r="H271" s="11"/>
      <c r="I271" s="17">
        <v>35</v>
      </c>
      <c r="J271" s="47" t="s">
        <v>159</v>
      </c>
      <c r="K271" s="17">
        <v>7.6</v>
      </c>
      <c r="L271" s="11"/>
      <c r="P271" s="10"/>
      <c r="Q271" s="10"/>
      <c r="R271" s="10"/>
    </row>
    <row r="272" spans="2:18" ht="13" x14ac:dyDescent="0.15">
      <c r="D272" s="11"/>
      <c r="E272" s="11"/>
      <c r="F272" s="11"/>
      <c r="G272" s="11"/>
      <c r="H272" s="11"/>
      <c r="I272" s="11"/>
      <c r="J272" s="47"/>
      <c r="K272" s="11"/>
      <c r="L272" s="11"/>
      <c r="P272" s="13"/>
      <c r="Q272" s="13"/>
      <c r="R272" s="13"/>
    </row>
    <row r="273" spans="1:18" ht="13" x14ac:dyDescent="0.15">
      <c r="A273" s="7">
        <v>39300</v>
      </c>
      <c r="B273" s="8">
        <v>1</v>
      </c>
      <c r="C273" s="38">
        <v>0.39583333333333331</v>
      </c>
      <c r="D273" s="11" t="s">
        <v>160</v>
      </c>
      <c r="E273" s="11" t="s">
        <v>161</v>
      </c>
      <c r="F273" s="11"/>
      <c r="G273" s="17">
        <v>78.2</v>
      </c>
      <c r="H273" s="17">
        <v>0.6</v>
      </c>
      <c r="I273" s="17">
        <v>0.2</v>
      </c>
      <c r="J273" s="19">
        <v>75.8</v>
      </c>
      <c r="K273" s="17">
        <v>8.6</v>
      </c>
      <c r="L273" s="11"/>
      <c r="M273" s="11"/>
      <c r="N273" s="11"/>
      <c r="O273" s="8" t="s">
        <v>97</v>
      </c>
      <c r="P273" s="10"/>
      <c r="Q273" s="10"/>
      <c r="R273" s="10"/>
    </row>
    <row r="274" spans="1:18" ht="13" x14ac:dyDescent="0.15">
      <c r="P274" s="10"/>
      <c r="Q274" s="10"/>
      <c r="R274" s="10"/>
    </row>
    <row r="275" spans="1:18" ht="13" x14ac:dyDescent="0.15">
      <c r="B275" s="8">
        <v>2</v>
      </c>
      <c r="C275" s="38">
        <v>0.44444444444444442</v>
      </c>
      <c r="D275" s="11" t="s">
        <v>162</v>
      </c>
      <c r="E275" s="39" t="s">
        <v>163</v>
      </c>
      <c r="F275" s="11"/>
      <c r="G275" s="17">
        <v>80.3</v>
      </c>
      <c r="H275" s="17">
        <v>2</v>
      </c>
      <c r="I275" s="17">
        <v>1</v>
      </c>
      <c r="J275" s="19">
        <v>73.900000000000006</v>
      </c>
      <c r="K275" s="17">
        <v>8.6</v>
      </c>
      <c r="O275" s="8" t="s">
        <v>164</v>
      </c>
      <c r="P275" s="10" t="s">
        <v>165</v>
      </c>
      <c r="Q275" s="10"/>
      <c r="R275" s="13"/>
    </row>
    <row r="276" spans="1:18" ht="13" x14ac:dyDescent="0.15">
      <c r="C276" s="11"/>
      <c r="D276" s="11"/>
      <c r="E276" s="11"/>
      <c r="F276" s="11"/>
      <c r="G276" s="11"/>
      <c r="H276" s="11"/>
      <c r="I276" s="17">
        <v>2</v>
      </c>
      <c r="J276" s="19">
        <v>73.400000000000006</v>
      </c>
      <c r="K276" s="17">
        <v>8.5</v>
      </c>
      <c r="P276" s="13" t="s">
        <v>110</v>
      </c>
      <c r="Q276" s="13"/>
      <c r="R276" s="13"/>
    </row>
    <row r="277" spans="1:18" ht="13" x14ac:dyDescent="0.15">
      <c r="P277" s="10" t="s">
        <v>166</v>
      </c>
      <c r="Q277" s="10"/>
      <c r="R277" s="13"/>
    </row>
    <row r="278" spans="1:18" ht="13" x14ac:dyDescent="0.15">
      <c r="P278" s="10" t="s">
        <v>88</v>
      </c>
      <c r="Q278" s="10"/>
      <c r="R278" s="10"/>
    </row>
    <row r="279" spans="1:18" ht="13" x14ac:dyDescent="0.15">
      <c r="P279" s="13" t="s">
        <v>64</v>
      </c>
      <c r="Q279" s="13"/>
      <c r="R279" s="13"/>
    </row>
    <row r="280" spans="1:18" ht="13" x14ac:dyDescent="0.15">
      <c r="P280" s="13" t="s">
        <v>23</v>
      </c>
      <c r="Q280" s="13"/>
      <c r="R280" s="10"/>
    </row>
    <row r="281" spans="1:18" ht="13" x14ac:dyDescent="0.15">
      <c r="P281" s="13" t="s">
        <v>54</v>
      </c>
      <c r="Q281" s="13"/>
      <c r="R281" s="10"/>
    </row>
    <row r="282" spans="1:18" ht="13" x14ac:dyDescent="0.15">
      <c r="B282" s="8"/>
      <c r="C282" s="38"/>
      <c r="D282" s="11"/>
      <c r="E282" s="43"/>
      <c r="F282" s="11"/>
      <c r="G282" s="17"/>
      <c r="H282" s="17"/>
      <c r="I282" s="17"/>
      <c r="J282" s="19"/>
      <c r="K282" s="17"/>
      <c r="L282" s="11"/>
      <c r="P282" s="13"/>
      <c r="Q282" s="13"/>
      <c r="R282" s="12"/>
    </row>
    <row r="283" spans="1:18" ht="13" x14ac:dyDescent="0.15">
      <c r="B283" s="8">
        <v>3</v>
      </c>
      <c r="C283" s="38">
        <v>0.47222222222222221</v>
      </c>
      <c r="D283" s="11" t="s">
        <v>114</v>
      </c>
      <c r="E283" s="39" t="s">
        <v>163</v>
      </c>
      <c r="F283" s="11"/>
      <c r="G283" s="17">
        <v>82.2</v>
      </c>
      <c r="H283" s="17">
        <v>3</v>
      </c>
      <c r="I283" s="17">
        <v>0</v>
      </c>
      <c r="J283" s="19">
        <v>73.599999999999994</v>
      </c>
      <c r="K283" s="17">
        <v>8.4</v>
      </c>
      <c r="L283" s="11"/>
      <c r="O283" s="8" t="s">
        <v>167</v>
      </c>
      <c r="P283" s="10" t="s">
        <v>39</v>
      </c>
      <c r="Q283" s="13"/>
      <c r="R283" s="13"/>
    </row>
    <row r="284" spans="1:18" ht="13" x14ac:dyDescent="0.15">
      <c r="C284" s="11"/>
      <c r="D284" s="11"/>
      <c r="E284" s="11"/>
      <c r="F284" s="11"/>
      <c r="G284" s="11"/>
      <c r="H284" s="11"/>
      <c r="I284" s="17">
        <v>5</v>
      </c>
      <c r="J284" s="19">
        <v>68</v>
      </c>
      <c r="K284" s="17">
        <v>8</v>
      </c>
      <c r="L284" s="11"/>
      <c r="P284" s="13" t="s">
        <v>110</v>
      </c>
      <c r="Q284" s="13"/>
      <c r="R284" s="13"/>
    </row>
    <row r="285" spans="1:18" ht="13" x14ac:dyDescent="0.15">
      <c r="C285" s="11"/>
      <c r="D285" s="11"/>
      <c r="E285" s="11"/>
      <c r="F285" s="11"/>
      <c r="G285" s="11"/>
      <c r="H285" s="11"/>
      <c r="I285" s="17">
        <v>10</v>
      </c>
      <c r="J285" s="19">
        <v>68</v>
      </c>
      <c r="K285" s="17">
        <v>7.8</v>
      </c>
      <c r="L285" s="11"/>
      <c r="P285" s="10" t="s">
        <v>168</v>
      </c>
      <c r="Q285" s="13"/>
      <c r="R285" s="13"/>
    </row>
    <row r="286" spans="1:18" ht="13" x14ac:dyDescent="0.15">
      <c r="C286" s="11"/>
      <c r="D286" s="11"/>
      <c r="E286" s="11"/>
      <c r="F286" s="11"/>
      <c r="G286" s="11"/>
      <c r="H286" s="11"/>
      <c r="I286" s="17">
        <v>15</v>
      </c>
      <c r="J286" s="19">
        <v>52</v>
      </c>
      <c r="K286" s="17">
        <v>7.8</v>
      </c>
      <c r="L286" s="11"/>
      <c r="P286" s="10" t="s">
        <v>169</v>
      </c>
    </row>
    <row r="287" spans="1:18" ht="13" x14ac:dyDescent="0.15">
      <c r="C287" s="11"/>
      <c r="D287" s="11"/>
      <c r="E287" s="11"/>
      <c r="F287" s="11"/>
      <c r="G287" s="11"/>
      <c r="H287" s="11"/>
      <c r="I287" s="17">
        <v>40</v>
      </c>
      <c r="J287" s="19">
        <v>50</v>
      </c>
      <c r="K287" s="17">
        <v>7.8</v>
      </c>
      <c r="L287" s="11"/>
      <c r="P287" s="13" t="s">
        <v>64</v>
      </c>
    </row>
    <row r="288" spans="1:18" ht="13" x14ac:dyDescent="0.15">
      <c r="C288" s="11"/>
      <c r="D288" s="11"/>
      <c r="E288" s="11"/>
      <c r="F288" s="11"/>
      <c r="G288" s="11"/>
      <c r="H288" s="11"/>
      <c r="I288" s="17">
        <v>50</v>
      </c>
      <c r="J288" s="19">
        <v>50</v>
      </c>
      <c r="K288" s="17">
        <v>7.8</v>
      </c>
      <c r="L288" s="11"/>
      <c r="P288" s="13" t="s">
        <v>23</v>
      </c>
    </row>
    <row r="289" spans="1:16" ht="13" x14ac:dyDescent="0.15">
      <c r="P289" s="13" t="s">
        <v>54</v>
      </c>
    </row>
    <row r="291" spans="1:16" ht="13" x14ac:dyDescent="0.15">
      <c r="A291" s="7">
        <v>39301</v>
      </c>
      <c r="B291" s="8">
        <v>1</v>
      </c>
      <c r="C291" s="42">
        <v>0.375</v>
      </c>
      <c r="D291" s="11" t="s">
        <v>170</v>
      </c>
      <c r="E291" s="11" t="s">
        <v>171</v>
      </c>
      <c r="F291" s="11"/>
      <c r="G291" s="17">
        <v>78.2</v>
      </c>
      <c r="H291" s="17">
        <v>0.5</v>
      </c>
      <c r="I291" s="11"/>
      <c r="J291" s="11"/>
      <c r="K291" s="11"/>
      <c r="L291" s="11"/>
      <c r="M291" s="11"/>
    </row>
    <row r="293" spans="1:16" ht="13" x14ac:dyDescent="0.15">
      <c r="B293" s="8">
        <v>2</v>
      </c>
      <c r="C293" s="38">
        <v>0.40625</v>
      </c>
      <c r="D293" s="11" t="s">
        <v>172</v>
      </c>
      <c r="E293" s="12" t="s">
        <v>173</v>
      </c>
      <c r="F293" s="10" t="s">
        <v>174</v>
      </c>
      <c r="G293" s="17">
        <v>80.3</v>
      </c>
      <c r="H293" s="17">
        <v>3</v>
      </c>
      <c r="I293" s="17">
        <v>0.1</v>
      </c>
      <c r="J293" s="19">
        <v>78</v>
      </c>
      <c r="K293" s="17">
        <v>8.8000000000000007</v>
      </c>
      <c r="L293" s="10">
        <v>7</v>
      </c>
      <c r="M293" s="47"/>
      <c r="N293" s="11"/>
      <c r="O293" s="8" t="s">
        <v>175</v>
      </c>
    </row>
    <row r="294" spans="1:16" ht="13" x14ac:dyDescent="0.15">
      <c r="I294" s="17">
        <v>3</v>
      </c>
      <c r="J294" s="19">
        <v>74.8</v>
      </c>
      <c r="K294" s="17">
        <v>8.5</v>
      </c>
    </row>
    <row r="296" spans="1:16" ht="13" x14ac:dyDescent="0.15">
      <c r="B296" s="8">
        <v>3</v>
      </c>
      <c r="C296" s="9">
        <v>0.44791666666666669</v>
      </c>
      <c r="D296" s="11" t="s">
        <v>50</v>
      </c>
      <c r="E296" s="12" t="s">
        <v>173</v>
      </c>
      <c r="F296" s="10" t="s">
        <v>174</v>
      </c>
      <c r="G296" s="17">
        <v>82.2</v>
      </c>
      <c r="H296" s="17">
        <v>3</v>
      </c>
      <c r="I296" s="17">
        <v>0</v>
      </c>
      <c r="J296" s="19">
        <v>73.599999999999994</v>
      </c>
      <c r="K296" s="17">
        <v>8.4</v>
      </c>
      <c r="L296" s="11"/>
      <c r="M296" s="40"/>
      <c r="N296" s="11"/>
      <c r="O296" s="8" t="s">
        <v>176</v>
      </c>
      <c r="P296" s="10" t="s">
        <v>177</v>
      </c>
    </row>
    <row r="297" spans="1:16" ht="13" x14ac:dyDescent="0.15">
      <c r="D297" s="11"/>
      <c r="E297" s="11"/>
      <c r="F297" s="11"/>
      <c r="G297" s="11"/>
      <c r="H297" s="11"/>
      <c r="I297" s="17">
        <v>10</v>
      </c>
      <c r="J297" s="19">
        <v>77</v>
      </c>
      <c r="K297" s="17">
        <v>8.6999999999999993</v>
      </c>
      <c r="L297" s="10">
        <v>7</v>
      </c>
      <c r="M297" s="40"/>
      <c r="N297" s="11"/>
      <c r="P297" s="13" t="s">
        <v>110</v>
      </c>
    </row>
    <row r="298" spans="1:16" ht="13" x14ac:dyDescent="0.15">
      <c r="D298" s="11"/>
      <c r="E298" s="11"/>
      <c r="F298" s="11"/>
      <c r="G298" s="11"/>
      <c r="H298" s="11"/>
      <c r="I298" s="17">
        <v>12</v>
      </c>
      <c r="J298" s="19">
        <v>75.400000000000006</v>
      </c>
      <c r="K298" s="17">
        <v>8.6</v>
      </c>
      <c r="L298" s="11"/>
      <c r="M298" s="40"/>
      <c r="N298" s="11"/>
      <c r="P298" s="10" t="s">
        <v>178</v>
      </c>
    </row>
    <row r="299" spans="1:16" ht="13" x14ac:dyDescent="0.15">
      <c r="D299" s="11"/>
      <c r="E299" s="11"/>
      <c r="F299" s="11"/>
      <c r="G299" s="11"/>
      <c r="H299" s="11"/>
      <c r="I299" s="17">
        <v>14</v>
      </c>
      <c r="J299" s="19">
        <v>74.400000000000006</v>
      </c>
      <c r="K299" s="17">
        <v>8.6999999999999993</v>
      </c>
      <c r="L299" s="11"/>
      <c r="M299" s="40"/>
      <c r="N299" s="11"/>
      <c r="P299" s="10" t="s">
        <v>111</v>
      </c>
    </row>
    <row r="300" spans="1:16" ht="13" x14ac:dyDescent="0.15">
      <c r="D300" s="11"/>
      <c r="E300" s="11"/>
      <c r="F300" s="11"/>
      <c r="G300" s="11"/>
      <c r="H300" s="11"/>
      <c r="I300" s="17">
        <v>25</v>
      </c>
      <c r="J300" s="19">
        <v>48.8</v>
      </c>
      <c r="K300" s="17">
        <v>8.1</v>
      </c>
      <c r="L300" s="11"/>
      <c r="M300" s="11"/>
      <c r="N300" s="11"/>
      <c r="P300" s="13" t="s">
        <v>179</v>
      </c>
    </row>
    <row r="301" spans="1:16" ht="13" x14ac:dyDescent="0.15">
      <c r="D301" s="11"/>
      <c r="E301" s="11"/>
      <c r="F301" s="11"/>
      <c r="G301" s="11"/>
      <c r="H301" s="11"/>
      <c r="I301" s="17">
        <v>60</v>
      </c>
      <c r="J301" s="19">
        <v>55</v>
      </c>
      <c r="K301" s="17">
        <v>8.1999999999999993</v>
      </c>
      <c r="L301" s="11"/>
      <c r="M301" s="11"/>
      <c r="N301" s="11"/>
      <c r="P301" s="13" t="s">
        <v>35</v>
      </c>
    </row>
    <row r="302" spans="1:16" ht="13" x14ac:dyDescent="0.15">
      <c r="P302" s="13" t="s">
        <v>54</v>
      </c>
    </row>
    <row r="304" spans="1:16" ht="13" x14ac:dyDescent="0.15">
      <c r="A304" s="7">
        <v>39303</v>
      </c>
      <c r="C304" s="9">
        <v>0.50694444444444442</v>
      </c>
      <c r="D304" s="11" t="s">
        <v>142</v>
      </c>
      <c r="E304" s="11" t="s">
        <v>180</v>
      </c>
      <c r="F304" s="11" t="s">
        <v>181</v>
      </c>
      <c r="G304" s="17">
        <v>79</v>
      </c>
      <c r="H304" s="17">
        <v>4.5</v>
      </c>
      <c r="I304" s="17">
        <v>0.5</v>
      </c>
      <c r="J304" s="19">
        <v>76.400000000000006</v>
      </c>
      <c r="K304" s="11"/>
      <c r="L304" s="11"/>
      <c r="M304" s="11"/>
    </row>
    <row r="305" spans="1:16" ht="13" x14ac:dyDescent="0.15">
      <c r="D305" s="11"/>
      <c r="E305" s="11"/>
      <c r="F305" s="11"/>
      <c r="G305" s="11"/>
      <c r="H305" s="11"/>
      <c r="I305" s="17">
        <v>15</v>
      </c>
      <c r="J305" s="19">
        <v>73.099999999999994</v>
      </c>
      <c r="K305" s="17">
        <v>8</v>
      </c>
      <c r="L305" s="11"/>
      <c r="M305" s="11"/>
    </row>
    <row r="306" spans="1:16" ht="13" x14ac:dyDescent="0.15">
      <c r="D306" s="11"/>
      <c r="E306" s="11"/>
      <c r="F306" s="11"/>
      <c r="G306" s="11"/>
      <c r="H306" s="11"/>
      <c r="I306" s="17">
        <v>25</v>
      </c>
      <c r="J306" s="19">
        <v>59</v>
      </c>
      <c r="K306" s="17">
        <v>7.8</v>
      </c>
      <c r="L306" s="11"/>
      <c r="M306" s="11"/>
    </row>
    <row r="307" spans="1:16" ht="13" x14ac:dyDescent="0.15">
      <c r="D307" s="11"/>
      <c r="E307" s="11"/>
      <c r="F307" s="11"/>
      <c r="G307" s="11"/>
      <c r="H307" s="11"/>
      <c r="I307" s="17">
        <v>60</v>
      </c>
      <c r="J307" s="19">
        <v>46.8</v>
      </c>
      <c r="K307" s="11"/>
      <c r="L307" s="11"/>
      <c r="M307" s="11"/>
    </row>
    <row r="309" spans="1:16" ht="13" x14ac:dyDescent="0.15">
      <c r="A309" s="14">
        <v>39356</v>
      </c>
      <c r="C309" s="9">
        <v>0.52083333333333337</v>
      </c>
      <c r="D309" s="11" t="s">
        <v>114</v>
      </c>
      <c r="E309" s="13" t="s">
        <v>182</v>
      </c>
      <c r="F309" s="10" t="s">
        <v>183</v>
      </c>
      <c r="G309" s="11"/>
      <c r="H309" s="17">
        <v>6</v>
      </c>
      <c r="I309" s="17">
        <v>0.5</v>
      </c>
      <c r="J309" s="19">
        <v>64.8</v>
      </c>
      <c r="K309" s="17">
        <v>7.5</v>
      </c>
      <c r="L309" s="11"/>
      <c r="M309" s="11"/>
    </row>
    <row r="310" spans="1:16" ht="13" x14ac:dyDescent="0.15">
      <c r="D310" s="11"/>
      <c r="E310" s="11"/>
      <c r="F310" s="11"/>
      <c r="G310" s="11"/>
      <c r="H310" s="11"/>
      <c r="I310" s="17">
        <v>20</v>
      </c>
      <c r="J310" s="19">
        <v>53</v>
      </c>
      <c r="K310" s="17">
        <v>7.5</v>
      </c>
      <c r="L310" s="11"/>
      <c r="M310" s="11"/>
    </row>
    <row r="312" spans="1:16" ht="13" x14ac:dyDescent="0.15">
      <c r="A312" s="14">
        <v>39358</v>
      </c>
      <c r="C312" s="48">
        <v>0.64583333333333337</v>
      </c>
      <c r="D312" s="49" t="s">
        <v>26</v>
      </c>
      <c r="E312" s="12" t="s">
        <v>184</v>
      </c>
      <c r="F312" s="10" t="s">
        <v>185</v>
      </c>
      <c r="G312" s="17">
        <v>75.5</v>
      </c>
      <c r="H312" s="17">
        <v>6</v>
      </c>
      <c r="I312" s="17">
        <v>0.5</v>
      </c>
      <c r="J312" s="19">
        <v>61.9</v>
      </c>
      <c r="K312" s="11"/>
      <c r="O312" s="8" t="s">
        <v>186</v>
      </c>
      <c r="P312" s="10" t="s">
        <v>187</v>
      </c>
    </row>
    <row r="313" spans="1:16" ht="13" x14ac:dyDescent="0.15">
      <c r="C313" s="11"/>
      <c r="D313" s="11"/>
      <c r="E313" s="11"/>
      <c r="F313" s="11"/>
      <c r="G313" s="11"/>
      <c r="H313" s="11"/>
      <c r="I313" s="17">
        <v>1</v>
      </c>
      <c r="J313" s="19">
        <v>62</v>
      </c>
      <c r="K313" s="11"/>
      <c r="O313" s="8" t="s">
        <v>188</v>
      </c>
      <c r="P313" s="13" t="s">
        <v>110</v>
      </c>
    </row>
    <row r="314" spans="1:16" ht="13" x14ac:dyDescent="0.15">
      <c r="C314" s="11"/>
      <c r="D314" s="11"/>
      <c r="E314" s="11"/>
      <c r="F314" s="11"/>
      <c r="G314" s="11"/>
      <c r="H314" s="11"/>
      <c r="I314" s="17">
        <v>2</v>
      </c>
      <c r="J314" s="19">
        <v>62.1</v>
      </c>
      <c r="K314" s="11"/>
      <c r="P314" s="10" t="s">
        <v>189</v>
      </c>
    </row>
    <row r="315" spans="1:16" ht="13" x14ac:dyDescent="0.15">
      <c r="C315" s="11"/>
      <c r="D315" s="11"/>
      <c r="E315" s="11"/>
      <c r="F315" s="11"/>
      <c r="G315" s="11"/>
      <c r="H315" s="11"/>
      <c r="I315" s="17">
        <v>9</v>
      </c>
      <c r="J315" s="19">
        <v>61.2</v>
      </c>
      <c r="K315" s="11"/>
      <c r="P315" s="10" t="s">
        <v>83</v>
      </c>
    </row>
    <row r="316" spans="1:16" ht="13" x14ac:dyDescent="0.15">
      <c r="C316" s="11"/>
      <c r="D316" s="11"/>
      <c r="E316" s="11"/>
      <c r="F316" s="11"/>
      <c r="G316" s="11"/>
      <c r="H316" s="11"/>
      <c r="I316" s="17">
        <v>10</v>
      </c>
      <c r="J316" s="19">
        <v>61.2</v>
      </c>
      <c r="K316" s="17">
        <v>8.1</v>
      </c>
      <c r="P316" s="13" t="s">
        <v>179</v>
      </c>
    </row>
    <row r="317" spans="1:16" ht="13" x14ac:dyDescent="0.15">
      <c r="C317" s="11"/>
      <c r="D317" s="11"/>
      <c r="E317" s="11"/>
      <c r="F317" s="11"/>
      <c r="G317" s="11"/>
      <c r="H317" s="11"/>
      <c r="I317" s="17">
        <v>16</v>
      </c>
      <c r="J317" s="19">
        <v>59.9</v>
      </c>
      <c r="K317" s="17">
        <v>7.9</v>
      </c>
      <c r="P317" s="13" t="s">
        <v>35</v>
      </c>
    </row>
    <row r="318" spans="1:16" ht="13" x14ac:dyDescent="0.15">
      <c r="C318" s="11"/>
      <c r="D318" s="11"/>
      <c r="E318" s="11"/>
      <c r="F318" s="11"/>
      <c r="G318" s="11"/>
      <c r="H318" s="11"/>
      <c r="I318" s="17">
        <v>20</v>
      </c>
      <c r="J318" s="19">
        <v>60.6</v>
      </c>
      <c r="K318" s="17">
        <v>8</v>
      </c>
      <c r="P318" s="13" t="s">
        <v>190</v>
      </c>
    </row>
    <row r="320" spans="1:16" ht="13" x14ac:dyDescent="0.15">
      <c r="A320" s="14">
        <v>39359</v>
      </c>
      <c r="B320" s="8">
        <v>1</v>
      </c>
      <c r="C320" s="41">
        <v>0.42708333333333331</v>
      </c>
      <c r="D320" s="11" t="s">
        <v>191</v>
      </c>
      <c r="E320" s="12" t="s">
        <v>192</v>
      </c>
      <c r="F320" s="10" t="s">
        <v>193</v>
      </c>
      <c r="G320" s="17">
        <v>67.2</v>
      </c>
      <c r="H320" s="11" t="s">
        <v>194</v>
      </c>
      <c r="I320" s="17">
        <v>2</v>
      </c>
      <c r="J320" s="19">
        <v>66.7</v>
      </c>
      <c r="K320" s="17">
        <v>7.8</v>
      </c>
      <c r="L320" s="11"/>
      <c r="M320" s="11"/>
      <c r="O320" s="8" t="s">
        <v>195</v>
      </c>
    </row>
    <row r="322" spans="2:15" ht="13" x14ac:dyDescent="0.15">
      <c r="B322" s="8">
        <v>2</v>
      </c>
      <c r="C322" s="41">
        <v>0.44791666666666669</v>
      </c>
      <c r="D322" s="49" t="s">
        <v>26</v>
      </c>
      <c r="E322" s="12" t="s">
        <v>192</v>
      </c>
      <c r="F322" s="10" t="s">
        <v>193</v>
      </c>
      <c r="G322" s="17">
        <v>68</v>
      </c>
      <c r="H322" s="17">
        <v>6.5</v>
      </c>
      <c r="I322" s="17">
        <v>0.1</v>
      </c>
      <c r="J322" s="19">
        <v>68.599999999999994</v>
      </c>
      <c r="K322" s="17">
        <v>8</v>
      </c>
      <c r="L322" s="17">
        <v>8</v>
      </c>
    </row>
    <row r="323" spans="2:15" ht="13" x14ac:dyDescent="0.15">
      <c r="C323" s="11"/>
      <c r="D323" s="11"/>
      <c r="E323" s="11"/>
      <c r="F323" s="11"/>
      <c r="G323" s="11"/>
      <c r="H323" s="11"/>
      <c r="I323" s="17">
        <v>1</v>
      </c>
      <c r="J323" s="19">
        <v>66.400000000000006</v>
      </c>
      <c r="K323" s="17">
        <v>7.8</v>
      </c>
      <c r="L323" s="11"/>
      <c r="O323" s="8" t="s">
        <v>196</v>
      </c>
    </row>
    <row r="324" spans="2:15" ht="13" x14ac:dyDescent="0.15">
      <c r="C324" s="11"/>
      <c r="D324" s="11"/>
      <c r="E324" s="11"/>
      <c r="F324" s="11"/>
      <c r="G324" s="11"/>
      <c r="H324" s="11"/>
      <c r="I324" s="17">
        <v>6</v>
      </c>
      <c r="J324" s="19">
        <v>65.8</v>
      </c>
      <c r="K324" s="17">
        <v>7.8</v>
      </c>
      <c r="L324" s="11"/>
      <c r="O324" s="8" t="s">
        <v>197</v>
      </c>
    </row>
    <row r="325" spans="2:15" ht="13" x14ac:dyDescent="0.15">
      <c r="C325" s="11"/>
      <c r="D325" s="11"/>
      <c r="E325" s="11"/>
      <c r="F325" s="11"/>
      <c r="G325" s="11"/>
      <c r="H325" s="11"/>
      <c r="I325" s="17">
        <v>20</v>
      </c>
      <c r="J325" s="19">
        <v>65.3</v>
      </c>
      <c r="K325" s="17">
        <v>7.8</v>
      </c>
      <c r="L325" s="11"/>
    </row>
    <row r="326" spans="2:15" ht="13" x14ac:dyDescent="0.15">
      <c r="C326" s="11"/>
      <c r="D326" s="11"/>
      <c r="E326" s="11"/>
      <c r="F326" s="11"/>
      <c r="G326" s="11"/>
      <c r="H326" s="11"/>
      <c r="I326" s="17">
        <v>30</v>
      </c>
      <c r="J326" s="19">
        <v>59.4</v>
      </c>
      <c r="K326" s="17">
        <v>7.7</v>
      </c>
      <c r="L326" s="11"/>
    </row>
    <row r="327" spans="2:15" ht="13" x14ac:dyDescent="0.15">
      <c r="C327" s="11"/>
      <c r="D327" s="11"/>
      <c r="E327" s="11"/>
      <c r="F327" s="11"/>
      <c r="G327" s="11"/>
      <c r="H327" s="11"/>
      <c r="I327" s="17">
        <v>40</v>
      </c>
      <c r="J327" s="19">
        <v>54.5</v>
      </c>
      <c r="K327" s="17">
        <v>7.6</v>
      </c>
      <c r="L327" s="17">
        <v>8</v>
      </c>
    </row>
    <row r="329" spans="2:15" ht="13" x14ac:dyDescent="0.15">
      <c r="B329" s="8">
        <v>3</v>
      </c>
      <c r="C329" s="41">
        <v>0.53472222222222221</v>
      </c>
      <c r="D329" s="11" t="s">
        <v>191</v>
      </c>
      <c r="E329" s="12" t="s">
        <v>192</v>
      </c>
      <c r="F329" s="10" t="s">
        <v>198</v>
      </c>
      <c r="G329" s="17">
        <v>73.2</v>
      </c>
      <c r="H329" s="11" t="s">
        <v>194</v>
      </c>
      <c r="I329" s="17">
        <v>2</v>
      </c>
      <c r="J329" s="19">
        <v>67</v>
      </c>
      <c r="K329" s="17">
        <v>7.8</v>
      </c>
      <c r="L329" s="11"/>
    </row>
    <row r="331" spans="2:15" ht="13" x14ac:dyDescent="0.15">
      <c r="B331" s="8">
        <v>4</v>
      </c>
      <c r="C331" s="41">
        <v>4.8611111111111112E-2</v>
      </c>
      <c r="D331" s="49" t="s">
        <v>199</v>
      </c>
      <c r="E331" s="39" t="s">
        <v>200</v>
      </c>
      <c r="F331" s="11"/>
      <c r="G331" s="17">
        <v>73.400000000000006</v>
      </c>
      <c r="H331" s="11" t="s">
        <v>201</v>
      </c>
      <c r="I331" s="17">
        <v>0.1</v>
      </c>
      <c r="J331" s="19">
        <v>68</v>
      </c>
      <c r="K331" s="17">
        <v>8</v>
      </c>
      <c r="O331" s="8" t="s">
        <v>202</v>
      </c>
    </row>
    <row r="332" spans="2:15" ht="13" x14ac:dyDescent="0.15">
      <c r="C332" s="11"/>
      <c r="D332" s="11"/>
      <c r="E332" s="11"/>
      <c r="F332" s="11"/>
      <c r="G332" s="11"/>
      <c r="H332" s="11"/>
      <c r="I332" s="17">
        <v>2</v>
      </c>
      <c r="J332" s="19">
        <v>67</v>
      </c>
      <c r="K332" s="17">
        <v>7.8</v>
      </c>
    </row>
    <row r="333" spans="2:15" ht="13" x14ac:dyDescent="0.15">
      <c r="C333" s="11"/>
      <c r="D333" s="11"/>
      <c r="E333" s="11"/>
      <c r="F333" s="11"/>
      <c r="G333" s="11"/>
      <c r="H333" s="11"/>
      <c r="I333" s="17">
        <v>5</v>
      </c>
      <c r="J333" s="19">
        <v>66.7</v>
      </c>
      <c r="K333" s="17">
        <v>7.8</v>
      </c>
    </row>
    <row r="334" spans="2:15" ht="13" x14ac:dyDescent="0.15">
      <c r="C334" s="11"/>
      <c r="D334" s="11"/>
      <c r="E334" s="11"/>
      <c r="F334" s="11"/>
      <c r="G334" s="11"/>
      <c r="H334" s="11"/>
      <c r="I334" s="17">
        <v>20</v>
      </c>
      <c r="J334" s="19">
        <v>65.2</v>
      </c>
      <c r="K334" s="17">
        <v>7.8</v>
      </c>
    </row>
    <row r="335" spans="2:15" ht="13" x14ac:dyDescent="0.15">
      <c r="C335" s="11"/>
      <c r="D335" s="11"/>
      <c r="E335" s="11"/>
      <c r="F335" s="11"/>
      <c r="G335" s="11"/>
      <c r="H335" s="11"/>
      <c r="I335" s="17">
        <v>40</v>
      </c>
      <c r="J335" s="19">
        <v>55.1</v>
      </c>
      <c r="K335" s="17">
        <v>7.6</v>
      </c>
    </row>
    <row r="337" spans="1:16" ht="13" x14ac:dyDescent="0.15">
      <c r="A337" s="14">
        <v>39373</v>
      </c>
      <c r="B337" s="8">
        <v>1</v>
      </c>
      <c r="C337" s="41">
        <v>0.4375</v>
      </c>
      <c r="D337" s="50" t="s">
        <v>203</v>
      </c>
      <c r="E337" s="12" t="s">
        <v>204</v>
      </c>
      <c r="F337" s="10" t="s">
        <v>205</v>
      </c>
      <c r="G337" s="17">
        <v>68.599999999999994</v>
      </c>
      <c r="H337" s="17">
        <v>4</v>
      </c>
      <c r="I337" s="17">
        <v>0</v>
      </c>
      <c r="J337" s="19">
        <v>63.4</v>
      </c>
      <c r="K337" s="11"/>
      <c r="O337" s="8" t="s">
        <v>206</v>
      </c>
    </row>
    <row r="338" spans="1:16" ht="13" x14ac:dyDescent="0.15">
      <c r="C338" s="11"/>
      <c r="D338" s="11"/>
      <c r="E338" s="11"/>
      <c r="F338" s="11"/>
      <c r="G338" s="11"/>
      <c r="H338" s="11"/>
      <c r="I338" s="17">
        <v>1</v>
      </c>
      <c r="J338" s="19">
        <v>64.2</v>
      </c>
      <c r="K338" s="17">
        <v>8.5</v>
      </c>
    </row>
    <row r="339" spans="1:16" ht="13" x14ac:dyDescent="0.15">
      <c r="C339" s="11"/>
      <c r="D339" s="11"/>
      <c r="E339" s="11"/>
      <c r="F339" s="11"/>
      <c r="G339" s="11"/>
      <c r="H339" s="11"/>
      <c r="I339" s="17">
        <v>3</v>
      </c>
      <c r="J339" s="19">
        <v>63.4</v>
      </c>
      <c r="K339" s="17">
        <v>8</v>
      </c>
    </row>
    <row r="340" spans="1:16" ht="13" x14ac:dyDescent="0.15">
      <c r="C340" s="11"/>
      <c r="D340" s="11"/>
      <c r="E340" s="11"/>
      <c r="F340" s="11"/>
      <c r="G340" s="11"/>
      <c r="H340" s="11"/>
      <c r="I340" s="17">
        <v>3</v>
      </c>
      <c r="J340" s="19">
        <v>63.6</v>
      </c>
      <c r="K340" s="17">
        <v>8</v>
      </c>
    </row>
    <row r="342" spans="1:16" ht="13" x14ac:dyDescent="0.15">
      <c r="B342" s="8">
        <v>2</v>
      </c>
      <c r="C342" s="41">
        <v>0.5</v>
      </c>
      <c r="D342" s="49" t="s">
        <v>26</v>
      </c>
      <c r="E342" s="11" t="s">
        <v>204</v>
      </c>
      <c r="F342" s="11" t="s">
        <v>207</v>
      </c>
      <c r="G342" s="17">
        <v>72</v>
      </c>
      <c r="H342" s="17">
        <v>5</v>
      </c>
      <c r="I342" s="17">
        <v>0</v>
      </c>
      <c r="J342" s="19">
        <v>64.2</v>
      </c>
      <c r="K342" s="11"/>
      <c r="L342" s="11"/>
      <c r="M342" s="11"/>
      <c r="N342" s="11"/>
      <c r="O342" s="51"/>
    </row>
    <row r="343" spans="1:16" ht="13" x14ac:dyDescent="0.15">
      <c r="C343" s="11"/>
      <c r="D343" s="11"/>
      <c r="E343" s="11"/>
      <c r="F343" s="11"/>
      <c r="G343" s="11"/>
      <c r="H343" s="11"/>
      <c r="I343" s="17">
        <v>10</v>
      </c>
      <c r="J343" s="19">
        <v>66.2</v>
      </c>
      <c r="K343" s="17">
        <v>8</v>
      </c>
      <c r="L343" s="11"/>
      <c r="M343" s="11"/>
      <c r="N343" s="11"/>
      <c r="O343" s="51"/>
    </row>
    <row r="344" spans="1:16" ht="13" x14ac:dyDescent="0.15">
      <c r="C344" s="11"/>
      <c r="D344" s="11"/>
      <c r="E344" s="11"/>
      <c r="F344" s="11"/>
      <c r="G344" s="11"/>
      <c r="H344" s="11"/>
      <c r="I344" s="17">
        <v>20</v>
      </c>
      <c r="J344" s="19">
        <v>59</v>
      </c>
      <c r="K344" s="17">
        <v>8</v>
      </c>
      <c r="L344" s="11"/>
      <c r="M344" s="11"/>
      <c r="N344" s="11"/>
      <c r="O344" s="51"/>
    </row>
    <row r="345" spans="1:16" ht="13" x14ac:dyDescent="0.15">
      <c r="C345" s="11"/>
      <c r="D345" s="11"/>
      <c r="E345" s="11"/>
      <c r="F345" s="11"/>
      <c r="G345" s="11"/>
      <c r="H345" s="11"/>
      <c r="I345" s="17">
        <v>30</v>
      </c>
      <c r="J345" s="19">
        <v>49.3</v>
      </c>
      <c r="K345" s="17">
        <v>7.5</v>
      </c>
      <c r="L345" s="11"/>
      <c r="M345" s="11"/>
      <c r="N345" s="11"/>
      <c r="O345" s="51"/>
    </row>
    <row r="346" spans="1:16" ht="13" x14ac:dyDescent="0.15">
      <c r="B346" s="8"/>
      <c r="C346" s="41"/>
      <c r="D346" s="11"/>
      <c r="E346" s="11"/>
      <c r="F346" s="11"/>
      <c r="G346" s="17"/>
      <c r="H346" s="17"/>
      <c r="I346" s="17"/>
      <c r="J346" s="19"/>
      <c r="K346" s="17"/>
      <c r="L346" s="11"/>
    </row>
    <row r="347" spans="1:16" ht="13" x14ac:dyDescent="0.15">
      <c r="B347" s="8">
        <v>3</v>
      </c>
      <c r="C347" s="48">
        <v>0.5625</v>
      </c>
      <c r="D347" s="11" t="s">
        <v>208</v>
      </c>
      <c r="E347" s="11" t="s">
        <v>204</v>
      </c>
      <c r="F347" s="11" t="s">
        <v>209</v>
      </c>
      <c r="G347" s="17">
        <v>60</v>
      </c>
      <c r="H347" s="17">
        <v>4.5</v>
      </c>
      <c r="I347" s="17">
        <v>1</v>
      </c>
      <c r="J347" s="19">
        <v>65.400000000000006</v>
      </c>
      <c r="K347" s="17">
        <v>8</v>
      </c>
      <c r="L347" s="11"/>
      <c r="P347" s="10" t="s">
        <v>70</v>
      </c>
    </row>
    <row r="348" spans="1:16" ht="13" x14ac:dyDescent="0.15">
      <c r="C348" s="11"/>
      <c r="D348" s="11"/>
      <c r="E348" s="11"/>
      <c r="F348" s="11"/>
      <c r="G348" s="11"/>
      <c r="H348" s="11"/>
      <c r="I348" s="17">
        <v>2</v>
      </c>
      <c r="J348" s="19">
        <v>65.5</v>
      </c>
      <c r="K348" s="17">
        <v>8.1</v>
      </c>
      <c r="L348" s="11"/>
      <c r="P348" s="13" t="s">
        <v>110</v>
      </c>
    </row>
    <row r="349" spans="1:16" ht="13" x14ac:dyDescent="0.15">
      <c r="C349" s="11"/>
      <c r="D349" s="11"/>
      <c r="E349" s="11"/>
      <c r="F349" s="11"/>
      <c r="G349" s="11"/>
      <c r="H349" s="11"/>
      <c r="I349" s="17">
        <v>7</v>
      </c>
      <c r="J349" s="19">
        <v>65.7</v>
      </c>
      <c r="K349" s="17">
        <v>8.3000000000000007</v>
      </c>
      <c r="L349" s="11"/>
      <c r="P349" s="10" t="s">
        <v>20</v>
      </c>
    </row>
    <row r="350" spans="1:16" ht="13" x14ac:dyDescent="0.15">
      <c r="C350" s="11"/>
      <c r="D350" s="11"/>
      <c r="E350" s="11"/>
      <c r="F350" s="11"/>
      <c r="G350" s="11"/>
      <c r="H350" s="11"/>
      <c r="I350" s="17">
        <v>15</v>
      </c>
      <c r="J350" s="19">
        <v>63.9</v>
      </c>
      <c r="K350" s="17">
        <v>8</v>
      </c>
      <c r="L350" s="11"/>
      <c r="P350" s="10" t="s">
        <v>210</v>
      </c>
    </row>
    <row r="351" spans="1:16" ht="13" x14ac:dyDescent="0.15">
      <c r="P351" s="13" t="s">
        <v>106</v>
      </c>
    </row>
    <row r="352" spans="1:16" ht="13" x14ac:dyDescent="0.15">
      <c r="A352" s="14"/>
      <c r="B352" s="8"/>
      <c r="C352" s="41"/>
      <c r="D352" s="49"/>
      <c r="E352" s="11"/>
      <c r="F352" s="11"/>
      <c r="G352" s="17"/>
      <c r="H352" s="17"/>
      <c r="I352" s="17"/>
      <c r="J352" s="19"/>
      <c r="K352" s="11"/>
      <c r="P352" s="13" t="s">
        <v>211</v>
      </c>
    </row>
    <row r="353" spans="1:16" ht="13" x14ac:dyDescent="0.15">
      <c r="A353" s="14"/>
      <c r="B353" s="8"/>
      <c r="C353" s="41"/>
      <c r="D353" s="49"/>
      <c r="E353" s="11"/>
      <c r="F353" s="11"/>
      <c r="G353" s="17"/>
      <c r="H353" s="17"/>
      <c r="I353" s="17"/>
      <c r="J353" s="19"/>
      <c r="K353" s="11"/>
      <c r="P353" s="13" t="s">
        <v>24</v>
      </c>
    </row>
    <row r="354" spans="1:16" ht="13" x14ac:dyDescent="0.15">
      <c r="A354" s="14"/>
      <c r="B354" s="8"/>
      <c r="C354" s="41"/>
      <c r="D354" s="49"/>
      <c r="E354" s="11"/>
      <c r="F354" s="11"/>
      <c r="G354" s="17"/>
      <c r="H354" s="17"/>
      <c r="I354" s="17"/>
      <c r="J354" s="19"/>
      <c r="K354" s="11"/>
      <c r="P354" s="13"/>
    </row>
    <row r="355" spans="1:16" ht="13" x14ac:dyDescent="0.15">
      <c r="A355" s="14">
        <v>39374</v>
      </c>
      <c r="B355" s="8">
        <v>1</v>
      </c>
      <c r="C355" s="41">
        <v>0.4375</v>
      </c>
      <c r="D355" s="49" t="s">
        <v>212</v>
      </c>
      <c r="E355" s="11" t="s">
        <v>204</v>
      </c>
      <c r="F355" s="11" t="s">
        <v>209</v>
      </c>
      <c r="G355" s="17">
        <v>73</v>
      </c>
      <c r="H355" s="17">
        <v>5</v>
      </c>
      <c r="I355" s="17">
        <v>0</v>
      </c>
      <c r="J355" s="19">
        <v>63.9</v>
      </c>
      <c r="K355" s="11"/>
      <c r="O355" s="8" t="s">
        <v>213</v>
      </c>
    </row>
    <row r="356" spans="1:16" ht="13" x14ac:dyDescent="0.15">
      <c r="C356" s="11"/>
      <c r="D356" s="11"/>
      <c r="E356" s="11"/>
      <c r="F356" s="11"/>
      <c r="G356" s="11"/>
      <c r="H356" s="11"/>
      <c r="I356" s="17">
        <v>10</v>
      </c>
      <c r="J356" s="19">
        <v>65.5</v>
      </c>
      <c r="K356" s="17">
        <v>8</v>
      </c>
    </row>
    <row r="357" spans="1:16" ht="13" x14ac:dyDescent="0.15">
      <c r="C357" s="11"/>
      <c r="D357" s="11"/>
      <c r="E357" s="11"/>
      <c r="F357" s="11"/>
      <c r="G357" s="11"/>
      <c r="H357" s="11"/>
      <c r="I357" s="17">
        <v>20</v>
      </c>
      <c r="J357" s="19">
        <v>61</v>
      </c>
      <c r="K357" s="17">
        <v>7.5</v>
      </c>
    </row>
    <row r="358" spans="1:16" ht="13" x14ac:dyDescent="0.15">
      <c r="C358" s="11"/>
      <c r="D358" s="11"/>
      <c r="E358" s="11"/>
      <c r="F358" s="11"/>
      <c r="G358" s="11"/>
      <c r="H358" s="11"/>
      <c r="I358" s="17">
        <v>40</v>
      </c>
      <c r="J358" s="19">
        <v>46</v>
      </c>
      <c r="K358" s="17">
        <v>7.5</v>
      </c>
    </row>
    <row r="360" spans="1:16" ht="13" x14ac:dyDescent="0.15">
      <c r="B360" s="8">
        <v>2</v>
      </c>
      <c r="C360" s="41">
        <v>0.5</v>
      </c>
      <c r="D360" s="49" t="s">
        <v>212</v>
      </c>
      <c r="E360" s="11" t="s">
        <v>214</v>
      </c>
      <c r="F360" s="11" t="s">
        <v>209</v>
      </c>
      <c r="G360" s="17">
        <v>74.900000000000006</v>
      </c>
      <c r="H360" s="17">
        <v>4</v>
      </c>
      <c r="I360" s="17">
        <v>0</v>
      </c>
      <c r="J360" s="19">
        <v>63.9</v>
      </c>
      <c r="K360" s="11"/>
      <c r="L360" s="11"/>
      <c r="M360" s="11"/>
      <c r="N360" s="11"/>
    </row>
    <row r="361" spans="1:16" ht="13" x14ac:dyDescent="0.15">
      <c r="C361" s="11"/>
      <c r="D361" s="11"/>
      <c r="E361" s="11"/>
      <c r="F361" s="11"/>
      <c r="G361" s="11"/>
      <c r="H361" s="11"/>
      <c r="I361" s="17">
        <v>1</v>
      </c>
      <c r="J361" s="19">
        <v>65.099999999999994</v>
      </c>
      <c r="K361" s="17">
        <v>8</v>
      </c>
      <c r="L361" s="11"/>
      <c r="M361" s="11"/>
      <c r="N361" s="11"/>
    </row>
    <row r="362" spans="1:16" ht="13" x14ac:dyDescent="0.15">
      <c r="C362" s="11"/>
      <c r="D362" s="11"/>
      <c r="E362" s="11"/>
      <c r="F362" s="11"/>
      <c r="G362" s="11"/>
      <c r="H362" s="11"/>
      <c r="I362" s="17">
        <v>5</v>
      </c>
      <c r="J362" s="19">
        <v>66.5</v>
      </c>
      <c r="K362" s="17">
        <v>8</v>
      </c>
      <c r="L362" s="11"/>
      <c r="M362" s="11"/>
      <c r="N362" s="11"/>
    </row>
    <row r="363" spans="1:16" ht="13" x14ac:dyDescent="0.15">
      <c r="C363" s="11"/>
      <c r="D363" s="11"/>
      <c r="E363" s="11"/>
      <c r="F363" s="11"/>
      <c r="G363" s="11"/>
      <c r="H363" s="11"/>
      <c r="I363" s="17">
        <v>15</v>
      </c>
      <c r="J363" s="19">
        <v>63.7</v>
      </c>
      <c r="K363" s="17">
        <v>8</v>
      </c>
      <c r="L363" s="11"/>
      <c r="M363" s="11"/>
      <c r="N363" s="11"/>
    </row>
    <row r="364" spans="1:16" ht="13" x14ac:dyDescent="0.15">
      <c r="C364" s="11"/>
      <c r="D364" s="11"/>
      <c r="E364" s="11"/>
      <c r="F364" s="11"/>
      <c r="G364" s="11"/>
      <c r="H364" s="11"/>
      <c r="I364" s="17">
        <v>15</v>
      </c>
      <c r="J364" s="19">
        <v>64.2</v>
      </c>
      <c r="K364" s="17">
        <v>7.9</v>
      </c>
      <c r="L364" s="11"/>
      <c r="M364" s="11"/>
      <c r="N364" s="11"/>
    </row>
    <row r="365" spans="1:16" ht="13" x14ac:dyDescent="0.15">
      <c r="C365" s="11"/>
      <c r="D365" s="11"/>
      <c r="E365" s="11"/>
      <c r="F365" s="11"/>
      <c r="G365" s="11"/>
      <c r="H365" s="11"/>
      <c r="I365" s="17">
        <v>30</v>
      </c>
      <c r="J365" s="19">
        <v>57.8</v>
      </c>
      <c r="K365" s="17">
        <v>7.5</v>
      </c>
      <c r="L365" s="11"/>
      <c r="M365" s="11"/>
      <c r="N365" s="11"/>
    </row>
    <row r="366" spans="1:16" ht="13" x14ac:dyDescent="0.15">
      <c r="C366" s="11"/>
      <c r="D366" s="11"/>
      <c r="E366" s="11"/>
      <c r="F366" s="11"/>
      <c r="G366" s="11"/>
      <c r="H366" s="11"/>
      <c r="I366" s="17">
        <v>40</v>
      </c>
      <c r="J366" s="19">
        <v>59.3</v>
      </c>
      <c r="K366" s="17">
        <v>7.7</v>
      </c>
      <c r="L366" s="11"/>
      <c r="M366" s="11"/>
      <c r="N366" s="11"/>
    </row>
    <row r="367" spans="1:16" ht="13" x14ac:dyDescent="0.15">
      <c r="C367" s="11"/>
      <c r="D367" s="11"/>
      <c r="E367" s="11"/>
      <c r="F367" s="11"/>
      <c r="G367" s="11"/>
      <c r="H367" s="11"/>
      <c r="I367" s="17"/>
      <c r="J367" s="19"/>
      <c r="K367" s="17"/>
      <c r="L367" s="11"/>
      <c r="M367" s="11"/>
      <c r="N367" s="11"/>
    </row>
    <row r="368" spans="1:16" ht="13" x14ac:dyDescent="0.15">
      <c r="B368" s="8">
        <v>3</v>
      </c>
      <c r="C368" s="9">
        <v>0.5625</v>
      </c>
      <c r="D368" s="49" t="s">
        <v>212</v>
      </c>
      <c r="E368" s="11" t="s">
        <v>214</v>
      </c>
      <c r="F368" s="11" t="s">
        <v>209</v>
      </c>
      <c r="G368" s="17">
        <v>73.099999999999994</v>
      </c>
      <c r="H368" s="11" t="s">
        <v>215</v>
      </c>
      <c r="I368" s="17">
        <v>0</v>
      </c>
      <c r="J368" s="19">
        <v>63.9</v>
      </c>
      <c r="K368" s="11"/>
      <c r="L368" s="11"/>
      <c r="M368" s="11"/>
    </row>
    <row r="369" spans="1:15" ht="13" x14ac:dyDescent="0.15">
      <c r="D369" s="11"/>
      <c r="E369" s="11"/>
      <c r="F369" s="11"/>
      <c r="G369" s="11"/>
      <c r="H369" s="11"/>
      <c r="I369" s="17">
        <v>10</v>
      </c>
      <c r="J369" s="19">
        <v>64.8</v>
      </c>
      <c r="K369" s="17">
        <v>8</v>
      </c>
      <c r="L369" s="11"/>
      <c r="M369" s="11"/>
    </row>
    <row r="370" spans="1:15" ht="13" x14ac:dyDescent="0.15">
      <c r="D370" s="11"/>
      <c r="E370" s="11"/>
      <c r="F370" s="11"/>
      <c r="G370" s="11"/>
      <c r="H370" s="11"/>
      <c r="I370" s="17">
        <v>15</v>
      </c>
      <c r="J370" s="10">
        <v>65.599999999999994</v>
      </c>
      <c r="K370" s="17">
        <v>8.1999999999999993</v>
      </c>
      <c r="L370" s="11"/>
      <c r="M370" s="11"/>
    </row>
    <row r="371" spans="1:15" ht="13" x14ac:dyDescent="0.15">
      <c r="D371" s="11"/>
      <c r="E371" s="11"/>
      <c r="F371" s="11"/>
      <c r="G371" s="11"/>
      <c r="H371" s="11"/>
      <c r="I371" s="17">
        <v>15</v>
      </c>
      <c r="J371" s="19">
        <v>63.3</v>
      </c>
      <c r="K371" s="17">
        <v>7.7</v>
      </c>
      <c r="L371" s="11"/>
      <c r="M371" s="11"/>
    </row>
    <row r="372" spans="1:15" ht="13" x14ac:dyDescent="0.15">
      <c r="D372" s="11"/>
      <c r="E372" s="11"/>
      <c r="F372" s="11"/>
      <c r="G372" s="11"/>
      <c r="H372" s="11"/>
      <c r="I372" s="17">
        <v>40</v>
      </c>
      <c r="J372" s="19">
        <v>62</v>
      </c>
      <c r="K372" s="17">
        <v>8</v>
      </c>
      <c r="L372" s="11"/>
      <c r="M372" s="11"/>
    </row>
    <row r="374" spans="1:15" ht="13" x14ac:dyDescent="0.15">
      <c r="A374" s="14">
        <v>39381</v>
      </c>
      <c r="B374" s="8">
        <v>1</v>
      </c>
      <c r="C374" s="41">
        <v>0.40972222222222227</v>
      </c>
      <c r="D374" s="11" t="s">
        <v>79</v>
      </c>
      <c r="E374" s="11" t="s">
        <v>216</v>
      </c>
      <c r="F374" s="11" t="s">
        <v>209</v>
      </c>
      <c r="G374" s="17">
        <v>57</v>
      </c>
      <c r="H374" s="17">
        <v>3.5</v>
      </c>
      <c r="I374" s="17">
        <v>1</v>
      </c>
      <c r="J374" s="19">
        <v>57.6</v>
      </c>
      <c r="K374" s="17">
        <v>8</v>
      </c>
      <c r="L374" s="17">
        <v>6</v>
      </c>
      <c r="O374" s="8" t="s">
        <v>217</v>
      </c>
    </row>
    <row r="376" spans="1:15" ht="13" x14ac:dyDescent="0.15">
      <c r="B376" s="8">
        <v>2</v>
      </c>
      <c r="C376" s="41">
        <v>0.4375</v>
      </c>
      <c r="D376" s="49" t="s">
        <v>26</v>
      </c>
      <c r="E376" s="11" t="s">
        <v>218</v>
      </c>
      <c r="F376" s="11" t="s">
        <v>219</v>
      </c>
      <c r="G376" s="17">
        <v>56</v>
      </c>
      <c r="H376" s="17">
        <v>6</v>
      </c>
      <c r="I376" s="17">
        <v>1</v>
      </c>
      <c r="J376" s="19">
        <v>58.2</v>
      </c>
      <c r="K376" s="11"/>
      <c r="L376" s="11"/>
    </row>
    <row r="378" spans="1:15" ht="13" x14ac:dyDescent="0.15">
      <c r="A378" s="7">
        <v>39552</v>
      </c>
      <c r="B378" s="37"/>
      <c r="C378" s="36"/>
      <c r="D378" s="30" t="s">
        <v>220</v>
      </c>
      <c r="E378" s="37"/>
      <c r="F378" s="30" t="s">
        <v>221</v>
      </c>
      <c r="G378" s="24">
        <v>60</v>
      </c>
      <c r="H378" s="30">
        <v>5</v>
      </c>
      <c r="I378" s="24">
        <v>0.1</v>
      </c>
      <c r="J378" s="31">
        <v>37</v>
      </c>
      <c r="K378" s="37"/>
      <c r="L378" s="37"/>
      <c r="M378" s="37"/>
    </row>
    <row r="379" spans="1:15" ht="13" x14ac:dyDescent="0.15"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</row>
    <row r="380" spans="1:15" ht="13" x14ac:dyDescent="0.15">
      <c r="A380" s="7">
        <v>39565</v>
      </c>
      <c r="B380" s="24">
        <v>1</v>
      </c>
      <c r="C380" s="52">
        <v>0.5625</v>
      </c>
      <c r="D380" s="26" t="s">
        <v>222</v>
      </c>
      <c r="E380" s="26" t="s">
        <v>140</v>
      </c>
      <c r="F380" s="26" t="s">
        <v>141</v>
      </c>
      <c r="G380" s="24">
        <v>70</v>
      </c>
      <c r="H380" s="24">
        <v>4.5</v>
      </c>
      <c r="I380" s="24">
        <v>0.1</v>
      </c>
      <c r="J380" s="31">
        <v>43</v>
      </c>
      <c r="K380" s="24">
        <v>8</v>
      </c>
      <c r="L380" s="37"/>
      <c r="M380" s="37"/>
    </row>
    <row r="381" spans="1:15" ht="13" x14ac:dyDescent="0.15"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</row>
    <row r="382" spans="1:15" ht="13" x14ac:dyDescent="0.15">
      <c r="B382" s="24">
        <v>2</v>
      </c>
      <c r="C382" s="52">
        <v>0.64583333333333337</v>
      </c>
      <c r="D382" s="26" t="s">
        <v>26</v>
      </c>
      <c r="E382" s="30" t="s">
        <v>140</v>
      </c>
      <c r="F382" s="30" t="s">
        <v>223</v>
      </c>
      <c r="G382" s="30">
        <v>70</v>
      </c>
      <c r="H382" s="24">
        <v>3</v>
      </c>
      <c r="I382" s="24">
        <v>20</v>
      </c>
      <c r="J382" s="24">
        <v>44</v>
      </c>
      <c r="K382" s="26"/>
      <c r="L382" s="37"/>
      <c r="M382" s="37"/>
    </row>
    <row r="383" spans="1:15" ht="13" x14ac:dyDescent="0.15">
      <c r="B383" s="26"/>
      <c r="C383" s="26"/>
      <c r="D383" s="26"/>
      <c r="E383" s="26"/>
      <c r="F383" s="26"/>
      <c r="G383" s="26"/>
      <c r="H383" s="26"/>
      <c r="I383" s="24">
        <v>30</v>
      </c>
      <c r="J383" s="31">
        <v>40</v>
      </c>
      <c r="K383" s="26"/>
      <c r="L383" s="37"/>
      <c r="M383" s="37"/>
    </row>
    <row r="384" spans="1:15" ht="13" x14ac:dyDescent="0.15"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</row>
    <row r="385" spans="1:16" ht="13" x14ac:dyDescent="0.15">
      <c r="A385" s="7">
        <v>39570</v>
      </c>
      <c r="B385" s="53">
        <v>1</v>
      </c>
      <c r="C385" s="54">
        <v>0.45833333333333331</v>
      </c>
      <c r="D385" s="26" t="s">
        <v>224</v>
      </c>
      <c r="E385" s="30" t="s">
        <v>161</v>
      </c>
      <c r="F385" s="26" t="s">
        <v>225</v>
      </c>
      <c r="G385" s="24">
        <v>54</v>
      </c>
      <c r="H385" s="24">
        <v>4.5</v>
      </c>
      <c r="I385" s="24">
        <v>5</v>
      </c>
      <c r="J385" s="31">
        <v>43.8</v>
      </c>
      <c r="K385" s="24">
        <v>8</v>
      </c>
      <c r="L385" s="37"/>
      <c r="M385" s="37"/>
    </row>
    <row r="386" spans="1:16" ht="13" x14ac:dyDescent="0.15">
      <c r="A386" s="7"/>
      <c r="B386" s="53"/>
      <c r="C386" s="54"/>
      <c r="D386" s="26"/>
      <c r="E386" s="30"/>
      <c r="F386" s="26"/>
      <c r="G386" s="24"/>
      <c r="H386" s="24"/>
      <c r="I386" s="24"/>
      <c r="J386" s="31"/>
      <c r="K386" s="24"/>
      <c r="L386" s="37"/>
      <c r="M386" s="37"/>
    </row>
    <row r="387" spans="1:16" ht="13" x14ac:dyDescent="0.15">
      <c r="B387" s="53">
        <v>2</v>
      </c>
      <c r="C387" s="54">
        <v>0.52083333333333337</v>
      </c>
      <c r="D387" s="26" t="s">
        <v>224</v>
      </c>
      <c r="E387" s="26" t="s">
        <v>226</v>
      </c>
      <c r="F387" s="26" t="s">
        <v>225</v>
      </c>
      <c r="G387" s="24">
        <v>54</v>
      </c>
      <c r="H387" s="24">
        <v>6</v>
      </c>
      <c r="I387" s="24">
        <v>1</v>
      </c>
      <c r="J387" s="31">
        <v>44</v>
      </c>
      <c r="K387" s="24">
        <v>8</v>
      </c>
      <c r="L387" s="37"/>
      <c r="M387" s="37"/>
      <c r="P387" s="10" t="s">
        <v>227</v>
      </c>
    </row>
    <row r="388" spans="1:16" ht="13" x14ac:dyDescent="0.15">
      <c r="B388" s="37"/>
      <c r="C388" s="55"/>
      <c r="D388" s="26"/>
      <c r="E388" s="26"/>
      <c r="F388" s="26"/>
      <c r="G388" s="26"/>
      <c r="H388" s="26"/>
      <c r="I388" s="24">
        <v>6</v>
      </c>
      <c r="J388" s="31">
        <v>46.2</v>
      </c>
      <c r="K388" s="26"/>
      <c r="L388" s="37"/>
      <c r="M388" s="37"/>
      <c r="P388" s="13" t="s">
        <v>110</v>
      </c>
    </row>
    <row r="389" spans="1:16" ht="13" x14ac:dyDescent="0.15">
      <c r="B389" s="37"/>
      <c r="C389" s="55"/>
      <c r="D389" s="26"/>
      <c r="E389" s="26"/>
      <c r="F389" s="26"/>
      <c r="G389" s="26"/>
      <c r="H389" s="26"/>
      <c r="I389" s="24">
        <v>20</v>
      </c>
      <c r="J389" s="31">
        <v>43.1</v>
      </c>
      <c r="K389" s="24">
        <v>8</v>
      </c>
      <c r="L389" s="37"/>
      <c r="M389" s="37"/>
      <c r="P389" s="10" t="s">
        <v>228</v>
      </c>
    </row>
    <row r="390" spans="1:16" ht="13" x14ac:dyDescent="0.15"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P390" s="10" t="s">
        <v>229</v>
      </c>
    </row>
    <row r="391" spans="1:16" ht="13" x14ac:dyDescent="0.15"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P391" s="13" t="s">
        <v>44</v>
      </c>
    </row>
    <row r="392" spans="1:16" ht="13" x14ac:dyDescent="0.15"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P392" s="13" t="s">
        <v>230</v>
      </c>
    </row>
    <row r="393" spans="1:16" ht="13" x14ac:dyDescent="0.15"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P393" s="13" t="s">
        <v>231</v>
      </c>
    </row>
    <row r="394" spans="1:16" ht="13" x14ac:dyDescent="0.15"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</row>
    <row r="395" spans="1:16" ht="13" x14ac:dyDescent="0.15">
      <c r="A395" s="7">
        <v>39571</v>
      </c>
      <c r="B395" s="37"/>
      <c r="C395" s="37"/>
      <c r="D395" s="27" t="s">
        <v>232</v>
      </c>
      <c r="E395" s="26"/>
      <c r="F395" s="26"/>
      <c r="G395" s="26"/>
      <c r="H395" s="31">
        <v>1</v>
      </c>
      <c r="I395" s="24">
        <v>47.4</v>
      </c>
      <c r="J395" s="24">
        <v>8.25</v>
      </c>
      <c r="K395" s="26"/>
      <c r="L395" s="34"/>
      <c r="M395" s="37"/>
      <c r="P395" s="10" t="s">
        <v>233</v>
      </c>
    </row>
    <row r="396" spans="1:16" ht="13" x14ac:dyDescent="0.15">
      <c r="B396" s="37"/>
      <c r="C396" s="37"/>
      <c r="D396" s="37"/>
      <c r="E396" s="37"/>
      <c r="F396" s="37"/>
      <c r="G396" s="37"/>
      <c r="H396" s="31">
        <v>5</v>
      </c>
      <c r="I396" s="24">
        <v>46.7</v>
      </c>
      <c r="J396" s="26"/>
      <c r="K396" s="37"/>
      <c r="L396" s="37"/>
      <c r="M396" s="37"/>
      <c r="P396" s="13" t="s">
        <v>110</v>
      </c>
    </row>
    <row r="397" spans="1:16" ht="13" x14ac:dyDescent="0.15">
      <c r="B397" s="37"/>
      <c r="C397" s="37"/>
      <c r="D397" s="37"/>
      <c r="E397" s="37"/>
      <c r="F397" s="37"/>
      <c r="G397" s="37"/>
      <c r="H397" s="31">
        <v>10</v>
      </c>
      <c r="I397" s="24">
        <v>52.2</v>
      </c>
      <c r="J397" s="24">
        <v>8.5</v>
      </c>
      <c r="K397" s="37"/>
      <c r="L397" s="37"/>
      <c r="M397" s="37"/>
      <c r="P397" s="10" t="s">
        <v>234</v>
      </c>
    </row>
    <row r="398" spans="1:16" ht="13" x14ac:dyDescent="0.15">
      <c r="B398" s="37"/>
      <c r="C398" s="37"/>
      <c r="D398" s="37"/>
      <c r="E398" s="37"/>
      <c r="F398" s="37"/>
      <c r="G398" s="37"/>
      <c r="H398" s="31">
        <v>15</v>
      </c>
      <c r="I398" s="24">
        <v>51.8</v>
      </c>
      <c r="J398" s="26"/>
      <c r="K398" s="37"/>
      <c r="L398" s="37"/>
      <c r="M398" s="37"/>
      <c r="P398" s="10" t="s">
        <v>229</v>
      </c>
    </row>
    <row r="399" spans="1:16" ht="13" x14ac:dyDescent="0.15"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P399" s="13" t="s">
        <v>44</v>
      </c>
    </row>
    <row r="400" spans="1:16" ht="13" x14ac:dyDescent="0.15"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P400" s="13" t="s">
        <v>230</v>
      </c>
    </row>
    <row r="401" spans="1:16" ht="13" x14ac:dyDescent="0.15"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P401" s="13" t="s">
        <v>24</v>
      </c>
    </row>
    <row r="402" spans="1:16" ht="13" x14ac:dyDescent="0.15">
      <c r="A402" s="7"/>
      <c r="B402" s="37"/>
      <c r="C402" s="54"/>
      <c r="D402" s="26"/>
      <c r="E402" s="26"/>
      <c r="F402" s="26"/>
      <c r="G402" s="24"/>
      <c r="H402" s="24"/>
      <c r="I402" s="24"/>
      <c r="J402" s="31"/>
      <c r="K402" s="37"/>
      <c r="L402" s="37"/>
      <c r="M402" s="37"/>
    </row>
    <row r="403" spans="1:16" ht="13" x14ac:dyDescent="0.15">
      <c r="A403" s="7">
        <v>39573</v>
      </c>
      <c r="B403" s="37"/>
      <c r="C403" s="56">
        <v>0.57291666666666663</v>
      </c>
      <c r="D403" s="26" t="s">
        <v>235</v>
      </c>
      <c r="E403" s="26" t="s">
        <v>143</v>
      </c>
      <c r="F403" s="26" t="s">
        <v>181</v>
      </c>
      <c r="G403" s="24">
        <v>55.4</v>
      </c>
      <c r="H403" s="24">
        <v>4.5</v>
      </c>
      <c r="I403" s="24">
        <v>0</v>
      </c>
      <c r="J403" s="31">
        <v>47.1</v>
      </c>
      <c r="K403" s="37"/>
      <c r="L403" s="37"/>
      <c r="M403" s="37"/>
      <c r="O403" s="8" t="s">
        <v>236</v>
      </c>
    </row>
    <row r="404" spans="1:16" ht="13" x14ac:dyDescent="0.15">
      <c r="B404" s="37"/>
      <c r="C404" s="26"/>
      <c r="D404" s="26"/>
      <c r="E404" s="26"/>
      <c r="F404" s="26"/>
      <c r="G404" s="26"/>
      <c r="H404" s="26"/>
      <c r="I404" s="24">
        <v>1</v>
      </c>
      <c r="J404" s="31">
        <v>47</v>
      </c>
      <c r="K404" s="37"/>
      <c r="L404" s="37"/>
      <c r="M404" s="37"/>
    </row>
    <row r="405" spans="1:16" ht="13" x14ac:dyDescent="0.15">
      <c r="B405" s="37"/>
      <c r="C405" s="26"/>
      <c r="D405" s="26"/>
      <c r="E405" s="26"/>
      <c r="F405" s="26"/>
      <c r="G405" s="26"/>
      <c r="H405" s="26"/>
      <c r="I405" s="24">
        <v>5</v>
      </c>
      <c r="J405" s="31">
        <v>44</v>
      </c>
      <c r="K405" s="37"/>
      <c r="L405" s="37"/>
      <c r="M405" s="37"/>
    </row>
    <row r="406" spans="1:16" ht="13" x14ac:dyDescent="0.15">
      <c r="B406" s="37"/>
      <c r="C406" s="26"/>
      <c r="D406" s="26"/>
      <c r="E406" s="26"/>
      <c r="F406" s="26"/>
      <c r="G406" s="26"/>
      <c r="H406" s="26"/>
      <c r="I406" s="24">
        <v>10</v>
      </c>
      <c r="J406" s="31">
        <v>42.3</v>
      </c>
      <c r="K406" s="37"/>
      <c r="L406" s="37"/>
      <c r="M406" s="37"/>
    </row>
    <row r="407" spans="1:16" ht="13" x14ac:dyDescent="0.15">
      <c r="B407" s="37"/>
      <c r="C407" s="26"/>
      <c r="D407" s="26"/>
      <c r="E407" s="26"/>
      <c r="F407" s="26"/>
      <c r="G407" s="26"/>
      <c r="H407" s="26"/>
      <c r="I407" s="24">
        <v>19</v>
      </c>
      <c r="J407" s="31">
        <v>41.8</v>
      </c>
      <c r="K407" s="37"/>
      <c r="L407" s="37"/>
      <c r="M407" s="37"/>
    </row>
    <row r="408" spans="1:16" ht="13" x14ac:dyDescent="0.15">
      <c r="A408" s="7"/>
      <c r="B408" s="53"/>
      <c r="C408" s="54"/>
      <c r="D408" s="26"/>
      <c r="E408" s="26"/>
      <c r="F408" s="26"/>
      <c r="G408" s="24"/>
      <c r="H408" s="30"/>
      <c r="I408" s="24"/>
      <c r="J408" s="31"/>
      <c r="K408" s="24"/>
      <c r="L408" s="26"/>
      <c r="M408" s="26"/>
    </row>
    <row r="409" spans="1:16" ht="13" x14ac:dyDescent="0.15">
      <c r="A409" s="7">
        <v>39574</v>
      </c>
      <c r="B409" s="53">
        <v>1</v>
      </c>
      <c r="C409" s="54">
        <v>0.52083333333333337</v>
      </c>
      <c r="D409" s="26" t="s">
        <v>235</v>
      </c>
      <c r="E409" s="26" t="s">
        <v>59</v>
      </c>
      <c r="F409" s="26" t="s">
        <v>237</v>
      </c>
      <c r="G409" s="24">
        <v>75</v>
      </c>
      <c r="H409" s="30">
        <v>5.5</v>
      </c>
      <c r="I409" s="24">
        <v>0</v>
      </c>
      <c r="J409" s="31">
        <v>48.3</v>
      </c>
      <c r="K409" s="24">
        <v>8.5</v>
      </c>
      <c r="L409" s="26"/>
      <c r="M409" s="26"/>
      <c r="O409" s="8" t="s">
        <v>238</v>
      </c>
      <c r="P409" s="10" t="s">
        <v>239</v>
      </c>
    </row>
    <row r="410" spans="1:16" ht="13" x14ac:dyDescent="0.15">
      <c r="B410" s="37"/>
      <c r="C410" s="26"/>
      <c r="D410" s="26"/>
      <c r="E410" s="26"/>
      <c r="F410" s="26"/>
      <c r="G410" s="26"/>
      <c r="H410" s="26"/>
      <c r="I410" s="24">
        <v>5</v>
      </c>
      <c r="J410" s="31">
        <v>47.2</v>
      </c>
      <c r="K410" s="24">
        <v>8.25</v>
      </c>
      <c r="L410" s="26"/>
      <c r="M410" s="26"/>
      <c r="P410" s="13" t="s">
        <v>240</v>
      </c>
    </row>
    <row r="411" spans="1:16" ht="13" x14ac:dyDescent="0.15">
      <c r="B411" s="37"/>
      <c r="C411" s="26"/>
      <c r="D411" s="26"/>
      <c r="E411" s="26"/>
      <c r="F411" s="26"/>
      <c r="G411" s="26"/>
      <c r="H411" s="26"/>
      <c r="I411" s="24">
        <v>10</v>
      </c>
      <c r="J411" s="31">
        <v>46.2</v>
      </c>
      <c r="K411" s="24">
        <v>8.5</v>
      </c>
      <c r="L411" s="26"/>
      <c r="M411" s="26"/>
      <c r="P411" s="10" t="s">
        <v>20</v>
      </c>
    </row>
    <row r="412" spans="1:16" ht="13" x14ac:dyDescent="0.15">
      <c r="B412" s="37"/>
      <c r="C412" s="26"/>
      <c r="D412" s="26"/>
      <c r="E412" s="26"/>
      <c r="F412" s="26"/>
      <c r="G412" s="26"/>
      <c r="H412" s="26"/>
      <c r="I412" s="24">
        <v>15</v>
      </c>
      <c r="J412" s="31">
        <v>45.4</v>
      </c>
      <c r="K412" s="24">
        <v>8.25</v>
      </c>
      <c r="L412" s="26"/>
      <c r="M412" s="26"/>
      <c r="O412" s="8" t="s">
        <v>241</v>
      </c>
      <c r="P412" s="10" t="s">
        <v>229</v>
      </c>
    </row>
    <row r="413" spans="1:16" ht="13" x14ac:dyDescent="0.15">
      <c r="B413" s="37"/>
      <c r="C413" s="26"/>
      <c r="D413" s="26"/>
      <c r="E413" s="26"/>
      <c r="F413" s="26"/>
      <c r="G413" s="26"/>
      <c r="H413" s="26"/>
      <c r="I413" s="24">
        <v>20</v>
      </c>
      <c r="J413" s="31">
        <v>44.2</v>
      </c>
      <c r="K413" s="24">
        <v>8</v>
      </c>
      <c r="L413" s="26"/>
      <c r="M413" s="26"/>
      <c r="P413" s="13" t="s">
        <v>44</v>
      </c>
    </row>
    <row r="414" spans="1:16" ht="13" x14ac:dyDescent="0.15"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P414" s="13" t="s">
        <v>230</v>
      </c>
    </row>
    <row r="415" spans="1:16" ht="13" x14ac:dyDescent="0.15"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P415" s="13" t="s">
        <v>24</v>
      </c>
    </row>
    <row r="416" spans="1:16" ht="13" x14ac:dyDescent="0.15"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</row>
    <row r="417" spans="1:16" ht="13" x14ac:dyDescent="0.15">
      <c r="B417" s="53">
        <v>2</v>
      </c>
      <c r="C417" s="52">
        <v>0.55208333333333337</v>
      </c>
      <c r="D417" s="26" t="s">
        <v>242</v>
      </c>
      <c r="E417" s="26" t="s">
        <v>59</v>
      </c>
      <c r="F417" s="26"/>
      <c r="G417" s="24">
        <v>75</v>
      </c>
      <c r="H417" s="26" t="s">
        <v>243</v>
      </c>
      <c r="I417" s="24">
        <v>0</v>
      </c>
      <c r="J417" s="31">
        <v>53.2</v>
      </c>
      <c r="K417" s="26"/>
      <c r="L417" s="26"/>
      <c r="M417" s="37"/>
      <c r="O417" s="8" t="s">
        <v>244</v>
      </c>
    </row>
    <row r="418" spans="1:16" ht="13" x14ac:dyDescent="0.15">
      <c r="B418" s="37"/>
      <c r="C418" s="55"/>
      <c r="D418" s="26"/>
      <c r="E418" s="26"/>
      <c r="F418" s="26"/>
      <c r="G418" s="26"/>
      <c r="H418" s="26"/>
      <c r="I418" s="24">
        <v>4</v>
      </c>
      <c r="J418" s="31">
        <v>48.3</v>
      </c>
      <c r="K418" s="26"/>
      <c r="L418" s="26"/>
      <c r="M418" s="37"/>
    </row>
    <row r="419" spans="1:16" ht="13" x14ac:dyDescent="0.15"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</row>
    <row r="420" spans="1:16" ht="13" x14ac:dyDescent="0.15">
      <c r="A420" s="7">
        <v>39575</v>
      </c>
      <c r="B420" s="53">
        <v>1</v>
      </c>
      <c r="C420" s="54">
        <v>0.41666666666666669</v>
      </c>
      <c r="D420" s="26" t="s">
        <v>79</v>
      </c>
      <c r="E420" s="26" t="s">
        <v>245</v>
      </c>
      <c r="F420" s="26" t="s">
        <v>181</v>
      </c>
      <c r="G420" s="24">
        <v>68</v>
      </c>
      <c r="H420" s="26" t="s">
        <v>246</v>
      </c>
      <c r="I420" s="24">
        <v>1</v>
      </c>
      <c r="J420" s="24">
        <v>48.6</v>
      </c>
      <c r="K420" s="24">
        <v>8.25</v>
      </c>
      <c r="L420" s="26"/>
      <c r="M420" s="37"/>
    </row>
    <row r="421" spans="1:16" ht="13" x14ac:dyDescent="0.15">
      <c r="B421" s="37"/>
      <c r="C421" s="26"/>
      <c r="D421" s="26"/>
      <c r="E421" s="26"/>
      <c r="F421" s="26"/>
      <c r="G421" s="26"/>
      <c r="H421" s="26"/>
      <c r="I421" s="24">
        <v>3</v>
      </c>
      <c r="J421" s="24">
        <v>48.4</v>
      </c>
      <c r="K421" s="24">
        <v>8.25</v>
      </c>
      <c r="L421" s="26"/>
      <c r="M421" s="37"/>
    </row>
    <row r="422" spans="1:16" ht="13" x14ac:dyDescent="0.15">
      <c r="B422" s="37"/>
      <c r="C422" s="54"/>
      <c r="D422" s="26"/>
      <c r="E422" s="26"/>
      <c r="F422" s="26"/>
      <c r="G422" s="24"/>
      <c r="H422" s="24"/>
      <c r="I422" s="24"/>
      <c r="J422" s="24"/>
      <c r="K422" s="26"/>
      <c r="L422" s="26"/>
      <c r="M422" s="37"/>
    </row>
    <row r="423" spans="1:16" ht="13" x14ac:dyDescent="0.15">
      <c r="B423" s="53">
        <v>2</v>
      </c>
      <c r="C423" s="54">
        <v>0.45833333333333331</v>
      </c>
      <c r="D423" s="26" t="s">
        <v>26</v>
      </c>
      <c r="E423" s="26" t="s">
        <v>247</v>
      </c>
      <c r="F423" s="26" t="s">
        <v>181</v>
      </c>
      <c r="G423" s="24">
        <v>74</v>
      </c>
      <c r="H423" s="24">
        <v>3.5</v>
      </c>
      <c r="I423" s="24">
        <v>0</v>
      </c>
      <c r="J423" s="24">
        <v>53.4</v>
      </c>
      <c r="K423" s="26" t="s">
        <v>248</v>
      </c>
      <c r="L423" s="26"/>
      <c r="M423" s="37"/>
    </row>
    <row r="424" spans="1:16" ht="13" x14ac:dyDescent="0.15">
      <c r="B424" s="37"/>
      <c r="C424" s="54"/>
      <c r="D424" s="26"/>
      <c r="E424" s="26"/>
      <c r="F424" s="26"/>
      <c r="G424" s="24"/>
      <c r="H424" s="24"/>
      <c r="I424" s="24"/>
      <c r="J424" s="31"/>
      <c r="K424" s="24"/>
      <c r="L424" s="26"/>
      <c r="M424" s="37"/>
    </row>
    <row r="425" spans="1:16" ht="13" x14ac:dyDescent="0.15">
      <c r="B425" s="53">
        <v>3</v>
      </c>
      <c r="C425" s="54">
        <v>0.52083333333333337</v>
      </c>
      <c r="D425" s="26" t="s">
        <v>26</v>
      </c>
      <c r="E425" s="26" t="s">
        <v>58</v>
      </c>
      <c r="F425" s="26" t="s">
        <v>249</v>
      </c>
      <c r="G425" s="24">
        <v>76</v>
      </c>
      <c r="H425" s="24">
        <v>5</v>
      </c>
      <c r="I425" s="24">
        <v>0</v>
      </c>
      <c r="J425" s="31">
        <v>53.6</v>
      </c>
      <c r="K425" s="24">
        <v>8.25</v>
      </c>
      <c r="L425" s="26"/>
      <c r="M425" s="37"/>
    </row>
    <row r="426" spans="1:16" ht="13" x14ac:dyDescent="0.15">
      <c r="B426" s="37"/>
      <c r="C426" s="26"/>
      <c r="D426" s="26"/>
      <c r="E426" s="26"/>
      <c r="F426" s="26"/>
      <c r="G426" s="26"/>
      <c r="H426" s="26"/>
      <c r="I426" s="24">
        <v>5</v>
      </c>
      <c r="J426" s="31">
        <v>52.7</v>
      </c>
      <c r="K426" s="24">
        <v>8.5</v>
      </c>
      <c r="L426" s="26"/>
      <c r="M426" s="37"/>
    </row>
    <row r="427" spans="1:16" ht="13" x14ac:dyDescent="0.15">
      <c r="B427" s="37"/>
      <c r="C427" s="26"/>
      <c r="D427" s="26"/>
      <c r="E427" s="26"/>
      <c r="F427" s="26"/>
      <c r="G427" s="26"/>
      <c r="H427" s="26"/>
      <c r="I427" s="24">
        <v>10</v>
      </c>
      <c r="J427" s="31">
        <v>48.5</v>
      </c>
      <c r="K427" s="24">
        <v>8</v>
      </c>
      <c r="L427" s="26"/>
      <c r="M427" s="37"/>
    </row>
    <row r="428" spans="1:16" ht="13" x14ac:dyDescent="0.15">
      <c r="B428" s="37"/>
      <c r="C428" s="26"/>
      <c r="D428" s="26"/>
      <c r="E428" s="26"/>
      <c r="F428" s="26"/>
      <c r="G428" s="26"/>
      <c r="H428" s="26"/>
      <c r="I428" s="24">
        <v>20</v>
      </c>
      <c r="J428" s="31">
        <v>48.7</v>
      </c>
      <c r="K428" s="24">
        <v>8.1</v>
      </c>
      <c r="L428" s="26"/>
      <c r="M428" s="37"/>
    </row>
    <row r="429" spans="1:16" ht="13" x14ac:dyDescent="0.15"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</row>
    <row r="430" spans="1:16" ht="13" x14ac:dyDescent="0.15">
      <c r="A430" s="7">
        <v>39580</v>
      </c>
      <c r="B430" s="24">
        <v>1</v>
      </c>
      <c r="C430" s="52">
        <v>0.64583333333333337</v>
      </c>
      <c r="D430" s="26" t="s">
        <v>112</v>
      </c>
      <c r="E430" s="26" t="s">
        <v>250</v>
      </c>
      <c r="F430" s="26" t="s">
        <v>251</v>
      </c>
      <c r="G430" s="24">
        <v>54</v>
      </c>
      <c r="H430" s="24">
        <v>5</v>
      </c>
      <c r="I430" s="24">
        <v>0</v>
      </c>
      <c r="J430" s="31">
        <v>46</v>
      </c>
      <c r="K430" s="24">
        <v>8</v>
      </c>
      <c r="L430" s="37"/>
      <c r="M430" s="37"/>
      <c r="O430" s="8" t="s">
        <v>252</v>
      </c>
      <c r="P430" s="10" t="s">
        <v>30</v>
      </c>
    </row>
    <row r="431" spans="1:16" ht="13" x14ac:dyDescent="0.15">
      <c r="A431" s="7"/>
      <c r="B431" s="24"/>
      <c r="C431" s="52"/>
      <c r="D431" s="26"/>
      <c r="E431" s="26"/>
      <c r="F431" s="26"/>
      <c r="G431" s="24"/>
      <c r="H431" s="24"/>
      <c r="I431" s="24"/>
      <c r="J431" s="31"/>
      <c r="K431" s="24"/>
      <c r="L431" s="37"/>
      <c r="M431" s="37"/>
      <c r="P431" s="13" t="s">
        <v>253</v>
      </c>
    </row>
    <row r="432" spans="1:16" ht="13" x14ac:dyDescent="0.15"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P432" s="10" t="s">
        <v>20</v>
      </c>
    </row>
    <row r="433" spans="1:16" ht="13" x14ac:dyDescent="0.15"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P433" s="10" t="s">
        <v>229</v>
      </c>
    </row>
    <row r="434" spans="1:16" ht="13" x14ac:dyDescent="0.15"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P434" s="13" t="s">
        <v>44</v>
      </c>
    </row>
    <row r="435" spans="1:16" ht="13" x14ac:dyDescent="0.15"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P435" s="13" t="s">
        <v>230</v>
      </c>
    </row>
    <row r="436" spans="1:16" ht="13" x14ac:dyDescent="0.15"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P436" s="13" t="s">
        <v>24</v>
      </c>
    </row>
    <row r="437" spans="1:16" ht="13" x14ac:dyDescent="0.15">
      <c r="B437" s="24"/>
      <c r="C437" s="52"/>
      <c r="D437" s="26"/>
      <c r="E437" s="26"/>
      <c r="F437" s="26"/>
      <c r="G437" s="24"/>
      <c r="H437" s="24"/>
      <c r="I437" s="24"/>
      <c r="J437" s="31"/>
      <c r="K437" s="26"/>
      <c r="L437" s="37"/>
      <c r="M437" s="37"/>
    </row>
    <row r="438" spans="1:16" ht="13" x14ac:dyDescent="0.15">
      <c r="B438" s="24">
        <v>2</v>
      </c>
      <c r="C438" s="52">
        <v>0.67708333333333337</v>
      </c>
      <c r="D438" s="26" t="s">
        <v>114</v>
      </c>
      <c r="E438" s="26" t="s">
        <v>250</v>
      </c>
      <c r="F438" s="26" t="s">
        <v>251</v>
      </c>
      <c r="G438" s="24">
        <v>54</v>
      </c>
      <c r="H438" s="24">
        <v>4</v>
      </c>
      <c r="I438" s="24">
        <v>0</v>
      </c>
      <c r="J438" s="31">
        <v>47.8</v>
      </c>
      <c r="K438" s="26"/>
      <c r="L438" s="37"/>
      <c r="M438" s="37"/>
      <c r="P438" s="10" t="s">
        <v>254</v>
      </c>
    </row>
    <row r="439" spans="1:16" ht="13" x14ac:dyDescent="0.15">
      <c r="B439" s="26"/>
      <c r="C439" s="26"/>
      <c r="D439" s="26"/>
      <c r="E439" s="26"/>
      <c r="F439" s="26"/>
      <c r="G439" s="26"/>
      <c r="H439" s="26"/>
      <c r="I439" s="24">
        <v>5</v>
      </c>
      <c r="J439" s="31">
        <v>50</v>
      </c>
      <c r="K439" s="24">
        <v>8</v>
      </c>
      <c r="L439" s="37"/>
      <c r="M439" s="37"/>
      <c r="P439" s="13" t="s">
        <v>255</v>
      </c>
    </row>
    <row r="440" spans="1:16" ht="13" x14ac:dyDescent="0.15">
      <c r="B440" s="26"/>
      <c r="C440" s="26"/>
      <c r="D440" s="26"/>
      <c r="E440" s="26"/>
      <c r="F440" s="26"/>
      <c r="G440" s="26"/>
      <c r="H440" s="26"/>
      <c r="I440" s="32">
        <v>12</v>
      </c>
      <c r="J440" s="33">
        <v>43.5</v>
      </c>
      <c r="K440" s="32">
        <v>7.75</v>
      </c>
      <c r="L440" s="37"/>
      <c r="M440" s="37"/>
      <c r="P440" s="10" t="s">
        <v>20</v>
      </c>
    </row>
    <row r="441" spans="1:16" ht="13" x14ac:dyDescent="0.15">
      <c r="B441" s="26"/>
      <c r="C441" s="26"/>
      <c r="D441" s="26"/>
      <c r="E441" s="26"/>
      <c r="F441" s="26"/>
      <c r="G441" s="26"/>
      <c r="H441" s="26"/>
      <c r="I441" s="32">
        <v>15</v>
      </c>
      <c r="J441" s="33">
        <v>44</v>
      </c>
      <c r="K441" s="32">
        <v>8</v>
      </c>
      <c r="L441" s="37"/>
      <c r="M441" s="37"/>
      <c r="P441" s="10" t="s">
        <v>229</v>
      </c>
    </row>
    <row r="442" spans="1:16" ht="13" x14ac:dyDescent="0.15">
      <c r="B442" s="26"/>
      <c r="C442" s="26"/>
      <c r="D442" s="26"/>
      <c r="E442" s="26"/>
      <c r="F442" s="26"/>
      <c r="G442" s="26"/>
      <c r="H442" s="26"/>
      <c r="I442" s="32">
        <v>30</v>
      </c>
      <c r="J442" s="33">
        <v>42</v>
      </c>
      <c r="K442" s="32">
        <v>8</v>
      </c>
      <c r="L442" s="37"/>
      <c r="M442" s="37"/>
      <c r="P442" s="13" t="s">
        <v>44</v>
      </c>
    </row>
    <row r="443" spans="1:16" ht="13" x14ac:dyDescent="0.15"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P443" s="13" t="s">
        <v>230</v>
      </c>
    </row>
    <row r="444" spans="1:16" ht="13" x14ac:dyDescent="0.15"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P444" s="13" t="s">
        <v>24</v>
      </c>
    </row>
    <row r="445" spans="1:16" ht="13" x14ac:dyDescent="0.15"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</row>
    <row r="446" spans="1:16" ht="13" x14ac:dyDescent="0.15">
      <c r="A446" s="7">
        <v>39581</v>
      </c>
      <c r="B446" s="32">
        <v>1</v>
      </c>
      <c r="C446" s="57">
        <v>0.6875</v>
      </c>
      <c r="D446" s="58" t="s">
        <v>222</v>
      </c>
      <c r="E446" s="58" t="s">
        <v>140</v>
      </c>
      <c r="F446" s="58" t="s">
        <v>256</v>
      </c>
      <c r="G446" s="32">
        <v>68</v>
      </c>
      <c r="H446" s="59">
        <v>4.25</v>
      </c>
      <c r="I446" s="32">
        <v>0</v>
      </c>
      <c r="J446" s="26"/>
      <c r="K446" s="58"/>
      <c r="L446" s="58"/>
      <c r="M446" s="26"/>
      <c r="N446" s="60"/>
      <c r="O446" s="8" t="s">
        <v>257</v>
      </c>
      <c r="P446" s="10" t="s">
        <v>258</v>
      </c>
    </row>
    <row r="447" spans="1:16" ht="13" x14ac:dyDescent="0.15">
      <c r="B447" s="58"/>
      <c r="C447" s="58"/>
      <c r="D447" s="58"/>
      <c r="E447" s="58"/>
      <c r="F447" s="58"/>
      <c r="G447" s="58"/>
      <c r="H447" s="58"/>
      <c r="I447" s="32">
        <v>1</v>
      </c>
      <c r="J447" s="33">
        <v>52.1</v>
      </c>
      <c r="K447" s="58"/>
      <c r="L447" s="58"/>
      <c r="M447" s="26"/>
      <c r="N447" s="50"/>
      <c r="P447" s="13" t="s">
        <v>259</v>
      </c>
    </row>
    <row r="448" spans="1:16" ht="13" x14ac:dyDescent="0.15">
      <c r="B448" s="58"/>
      <c r="C448" s="58"/>
      <c r="D448" s="58"/>
      <c r="E448" s="58"/>
      <c r="F448" s="58"/>
      <c r="G448" s="58"/>
      <c r="H448" s="58"/>
      <c r="I448" s="32">
        <v>5</v>
      </c>
      <c r="J448" s="33">
        <v>51</v>
      </c>
      <c r="K448" s="58"/>
      <c r="L448" s="58"/>
      <c r="M448" s="26"/>
      <c r="N448" s="50"/>
      <c r="P448" s="10" t="s">
        <v>260</v>
      </c>
    </row>
    <row r="449" spans="1:16" ht="13" x14ac:dyDescent="0.15">
      <c r="B449" s="58"/>
      <c r="C449" s="58"/>
      <c r="D449" s="58"/>
      <c r="E449" s="58"/>
      <c r="F449" s="58"/>
      <c r="G449" s="58"/>
      <c r="H449" s="58"/>
      <c r="I449" s="32">
        <v>10</v>
      </c>
      <c r="J449" s="33">
        <v>50.5</v>
      </c>
      <c r="K449" s="58"/>
      <c r="L449" s="58"/>
      <c r="M449" s="26"/>
      <c r="N449" s="50"/>
      <c r="P449" s="10" t="s">
        <v>229</v>
      </c>
    </row>
    <row r="450" spans="1:16" ht="13" x14ac:dyDescent="0.15">
      <c r="B450" s="58"/>
      <c r="C450" s="58"/>
      <c r="D450" s="58"/>
      <c r="E450" s="58"/>
      <c r="F450" s="58"/>
      <c r="G450" s="58"/>
      <c r="H450" s="58"/>
      <c r="I450" s="32">
        <v>15</v>
      </c>
      <c r="J450" s="33">
        <v>53.3</v>
      </c>
      <c r="K450" s="32">
        <v>7.75</v>
      </c>
      <c r="L450" s="58"/>
      <c r="M450" s="26"/>
      <c r="N450" s="50"/>
      <c r="P450" s="13" t="s">
        <v>44</v>
      </c>
    </row>
    <row r="451" spans="1:16" ht="13" x14ac:dyDescent="0.15"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P451" s="13" t="s">
        <v>230</v>
      </c>
    </row>
    <row r="452" spans="1:16" ht="13" x14ac:dyDescent="0.15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P452" s="13" t="s">
        <v>24</v>
      </c>
    </row>
    <row r="453" spans="1:16" ht="13" x14ac:dyDescent="0.15"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</row>
    <row r="454" spans="1:16" ht="13" x14ac:dyDescent="0.15">
      <c r="A454" s="7">
        <v>39582</v>
      </c>
      <c r="B454" s="37"/>
      <c r="C454" s="61">
        <v>0.6875</v>
      </c>
      <c r="D454" s="58" t="s">
        <v>26</v>
      </c>
      <c r="E454" s="58" t="s">
        <v>161</v>
      </c>
      <c r="F454" s="58" t="s">
        <v>261</v>
      </c>
      <c r="G454" s="32">
        <v>68.400000000000006</v>
      </c>
      <c r="H454" s="32">
        <v>5</v>
      </c>
      <c r="I454" s="32">
        <v>0</v>
      </c>
      <c r="J454" s="33">
        <v>49.8</v>
      </c>
      <c r="K454" s="58"/>
      <c r="L454" s="26"/>
      <c r="M454" s="37"/>
      <c r="P454" s="10" t="s">
        <v>70</v>
      </c>
    </row>
    <row r="455" spans="1:16" ht="13" x14ac:dyDescent="0.15">
      <c r="B455" s="58"/>
      <c r="C455" s="58"/>
      <c r="D455" s="58"/>
      <c r="E455" s="58"/>
      <c r="F455" s="58"/>
      <c r="G455" s="58"/>
      <c r="H455" s="37"/>
      <c r="I455" s="32">
        <v>4</v>
      </c>
      <c r="J455" s="33">
        <v>44.2</v>
      </c>
      <c r="K455" s="32">
        <v>8</v>
      </c>
      <c r="L455" s="26"/>
      <c r="M455" s="37"/>
      <c r="P455" s="13" t="s">
        <v>262</v>
      </c>
    </row>
    <row r="456" spans="1:16" ht="13" x14ac:dyDescent="0.15">
      <c r="B456" s="58"/>
      <c r="C456" s="58"/>
      <c r="D456" s="58"/>
      <c r="E456" s="58"/>
      <c r="F456" s="58"/>
      <c r="G456" s="58"/>
      <c r="H456" s="37"/>
      <c r="I456" s="32">
        <v>20</v>
      </c>
      <c r="J456" s="33">
        <v>43.8</v>
      </c>
      <c r="K456" s="58"/>
      <c r="L456" s="26"/>
      <c r="M456" s="37"/>
      <c r="P456" s="10" t="s">
        <v>263</v>
      </c>
    </row>
    <row r="457" spans="1:16" ht="13" x14ac:dyDescent="0.15"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P457" s="10" t="s">
        <v>210</v>
      </c>
    </row>
    <row r="458" spans="1:16" ht="13" x14ac:dyDescent="0.15"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P458" s="13" t="s">
        <v>64</v>
      </c>
    </row>
    <row r="459" spans="1:16" ht="13" x14ac:dyDescent="0.15"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P459" s="13" t="s">
        <v>230</v>
      </c>
    </row>
    <row r="460" spans="1:16" ht="13" x14ac:dyDescent="0.15"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P460" s="13" t="s">
        <v>24</v>
      </c>
    </row>
    <row r="462" spans="1:16" ht="13" x14ac:dyDescent="0.15">
      <c r="A462" s="7">
        <v>39584</v>
      </c>
      <c r="B462" s="8">
        <v>1</v>
      </c>
      <c r="C462" s="62">
        <v>0.4375</v>
      </c>
      <c r="D462" s="50" t="s">
        <v>114</v>
      </c>
      <c r="E462" s="50" t="s">
        <v>264</v>
      </c>
      <c r="F462" s="50" t="s">
        <v>59</v>
      </c>
      <c r="G462" s="63">
        <v>55</v>
      </c>
      <c r="H462" s="64"/>
      <c r="I462" s="63">
        <v>0</v>
      </c>
      <c r="J462" s="65">
        <v>52.2</v>
      </c>
      <c r="K462" s="63">
        <v>8</v>
      </c>
      <c r="L462" s="50"/>
      <c r="P462" s="10" t="s">
        <v>254</v>
      </c>
    </row>
    <row r="463" spans="1:16" ht="13" x14ac:dyDescent="0.15">
      <c r="P463" s="13" t="s">
        <v>259</v>
      </c>
    </row>
    <row r="464" spans="1:16" ht="13" x14ac:dyDescent="0.15">
      <c r="P464" s="10" t="s">
        <v>20</v>
      </c>
    </row>
    <row r="465" spans="2:16" ht="13" x14ac:dyDescent="0.15">
      <c r="P465" s="10" t="s">
        <v>229</v>
      </c>
    </row>
    <row r="466" spans="2:16" ht="13" x14ac:dyDescent="0.15">
      <c r="P466" s="13" t="s">
        <v>64</v>
      </c>
    </row>
    <row r="467" spans="2:16" ht="13" x14ac:dyDescent="0.15">
      <c r="P467" s="13" t="s">
        <v>230</v>
      </c>
    </row>
    <row r="468" spans="2:16" ht="13" x14ac:dyDescent="0.15">
      <c r="P468" s="13" t="s">
        <v>24</v>
      </c>
    </row>
    <row r="470" spans="2:16" ht="13" x14ac:dyDescent="0.15">
      <c r="B470" s="8">
        <v>2</v>
      </c>
      <c r="C470" s="62">
        <v>0.52083333333333337</v>
      </c>
      <c r="D470" s="10" t="s">
        <v>114</v>
      </c>
      <c r="E470" s="10" t="s">
        <v>264</v>
      </c>
      <c r="F470" s="10" t="s">
        <v>59</v>
      </c>
      <c r="G470" s="10">
        <v>55</v>
      </c>
      <c r="H470" s="11"/>
      <c r="I470" s="63">
        <v>1</v>
      </c>
      <c r="J470" s="65">
        <v>51.8</v>
      </c>
      <c r="K470" s="63">
        <v>8.5</v>
      </c>
      <c r="L470" s="11"/>
      <c r="M470" s="11"/>
    </row>
    <row r="472" spans="2:16" ht="13" x14ac:dyDescent="0.15">
      <c r="B472" s="8">
        <v>3</v>
      </c>
      <c r="C472" s="62">
        <v>6.25E-2</v>
      </c>
      <c r="D472" s="10" t="s">
        <v>114</v>
      </c>
      <c r="E472" s="10" t="s">
        <v>264</v>
      </c>
      <c r="F472" s="10" t="s">
        <v>59</v>
      </c>
      <c r="G472" s="10">
        <v>55</v>
      </c>
      <c r="H472" s="11"/>
      <c r="I472" s="63">
        <v>4</v>
      </c>
      <c r="J472" s="65">
        <v>51.7</v>
      </c>
      <c r="K472" s="63">
        <v>8</v>
      </c>
      <c r="L472" s="11"/>
      <c r="M472" s="11"/>
      <c r="N472" s="11"/>
      <c r="O472" s="51"/>
    </row>
    <row r="473" spans="2:16" ht="13" x14ac:dyDescent="0.15">
      <c r="I473" s="63">
        <v>5</v>
      </c>
      <c r="J473" s="65">
        <v>51.8</v>
      </c>
      <c r="K473" s="63">
        <v>8</v>
      </c>
    </row>
    <row r="474" spans="2:16" ht="13" x14ac:dyDescent="0.15">
      <c r="I474" s="63">
        <v>7</v>
      </c>
      <c r="J474" s="65">
        <v>51.4</v>
      </c>
      <c r="K474" s="63">
        <v>8</v>
      </c>
    </row>
    <row r="475" spans="2:16" ht="13" x14ac:dyDescent="0.15">
      <c r="I475" s="63">
        <v>8</v>
      </c>
      <c r="J475" s="65">
        <v>51.7</v>
      </c>
      <c r="K475" s="63">
        <v>8</v>
      </c>
    </row>
    <row r="476" spans="2:16" ht="13" x14ac:dyDescent="0.15">
      <c r="I476" s="63">
        <v>9</v>
      </c>
      <c r="J476" s="65">
        <v>49</v>
      </c>
      <c r="K476" s="11"/>
    </row>
    <row r="477" spans="2:16" ht="13" x14ac:dyDescent="0.15">
      <c r="I477" s="63">
        <v>10</v>
      </c>
      <c r="J477" s="65">
        <v>48.4</v>
      </c>
      <c r="K477" s="11"/>
    </row>
    <row r="478" spans="2:16" ht="13" x14ac:dyDescent="0.15">
      <c r="I478" s="63">
        <v>12</v>
      </c>
      <c r="J478" s="65">
        <v>47.6</v>
      </c>
      <c r="K478" s="11"/>
    </row>
    <row r="479" spans="2:16" ht="13" x14ac:dyDescent="0.15">
      <c r="I479" s="63">
        <v>15</v>
      </c>
      <c r="J479" s="65">
        <v>45.4</v>
      </c>
      <c r="K479" s="11"/>
    </row>
    <row r="480" spans="2:16" ht="13" x14ac:dyDescent="0.15">
      <c r="I480" s="63">
        <v>20</v>
      </c>
      <c r="J480" s="65">
        <v>43.8</v>
      </c>
      <c r="K480" s="11"/>
    </row>
    <row r="481" spans="1:16" ht="13" x14ac:dyDescent="0.15">
      <c r="I481" s="63">
        <v>25</v>
      </c>
      <c r="J481" s="65">
        <v>43.4</v>
      </c>
      <c r="K481" s="63">
        <v>8</v>
      </c>
    </row>
    <row r="482" spans="1:16" ht="13" x14ac:dyDescent="0.15">
      <c r="I482" s="63">
        <v>30</v>
      </c>
      <c r="J482" s="65">
        <v>41.6</v>
      </c>
      <c r="K482" s="11"/>
    </row>
    <row r="483" spans="1:16" ht="13" x14ac:dyDescent="0.15">
      <c r="I483" s="63">
        <v>40</v>
      </c>
      <c r="J483" s="65">
        <v>41.7</v>
      </c>
      <c r="K483" s="11"/>
    </row>
    <row r="484" spans="1:16" ht="13" x14ac:dyDescent="0.15">
      <c r="I484" s="63">
        <v>50</v>
      </c>
      <c r="J484" s="65">
        <v>41.2</v>
      </c>
      <c r="K484" s="11"/>
    </row>
    <row r="486" spans="1:16" ht="13" x14ac:dyDescent="0.15">
      <c r="A486" s="7">
        <v>39587</v>
      </c>
      <c r="B486" s="63">
        <v>1</v>
      </c>
      <c r="C486" s="42"/>
      <c r="D486" s="60" t="s">
        <v>265</v>
      </c>
      <c r="E486" s="50"/>
      <c r="F486" s="50"/>
      <c r="G486" s="50"/>
      <c r="H486" s="60">
        <v>3.5</v>
      </c>
      <c r="I486" s="63">
        <v>1</v>
      </c>
      <c r="J486" s="65">
        <v>49.1</v>
      </c>
      <c r="K486" s="50"/>
      <c r="L486" s="50"/>
      <c r="P486" s="10" t="s">
        <v>70</v>
      </c>
    </row>
    <row r="487" spans="1:16" ht="13" x14ac:dyDescent="0.15">
      <c r="P487" s="13" t="s">
        <v>259</v>
      </c>
    </row>
    <row r="488" spans="1:16" ht="13" x14ac:dyDescent="0.15">
      <c r="P488" s="10" t="s">
        <v>266</v>
      </c>
    </row>
    <row r="489" spans="1:16" ht="13" x14ac:dyDescent="0.15">
      <c r="P489" s="10" t="s">
        <v>229</v>
      </c>
    </row>
    <row r="490" spans="1:16" ht="13" x14ac:dyDescent="0.15">
      <c r="P490" s="13" t="s">
        <v>44</v>
      </c>
    </row>
    <row r="491" spans="1:16" ht="13" x14ac:dyDescent="0.15">
      <c r="P491" s="13" t="s">
        <v>230</v>
      </c>
    </row>
    <row r="492" spans="1:16" ht="13" x14ac:dyDescent="0.15">
      <c r="P492" s="13" t="s">
        <v>24</v>
      </c>
    </row>
    <row r="494" spans="1:16" ht="13" x14ac:dyDescent="0.15">
      <c r="B494" s="8">
        <v>2</v>
      </c>
      <c r="C494" s="9">
        <v>0.5</v>
      </c>
      <c r="D494" s="8" t="s">
        <v>265</v>
      </c>
      <c r="E494" s="50" t="s">
        <v>161</v>
      </c>
      <c r="F494" s="50" t="s">
        <v>267</v>
      </c>
      <c r="G494" s="50" t="s">
        <v>268</v>
      </c>
      <c r="H494" s="50" t="s">
        <v>269</v>
      </c>
      <c r="I494" s="63">
        <v>15</v>
      </c>
      <c r="J494" s="65">
        <v>49</v>
      </c>
      <c r="K494" s="63">
        <v>8.5</v>
      </c>
    </row>
    <row r="495" spans="1:16" ht="13" x14ac:dyDescent="0.15">
      <c r="I495" s="63">
        <v>22</v>
      </c>
      <c r="J495" s="65">
        <v>48.5</v>
      </c>
      <c r="K495" s="63">
        <v>8.5</v>
      </c>
    </row>
    <row r="496" spans="1:16" ht="13" x14ac:dyDescent="0.15">
      <c r="I496" s="63">
        <v>25</v>
      </c>
      <c r="J496" s="65">
        <v>49.3</v>
      </c>
      <c r="K496" s="63">
        <v>8.5</v>
      </c>
    </row>
    <row r="497" spans="1:16" ht="13" x14ac:dyDescent="0.15">
      <c r="A497" s="7"/>
      <c r="B497" s="45"/>
      <c r="C497" s="66"/>
      <c r="D497" s="67"/>
      <c r="E497" s="67"/>
      <c r="F497" s="67"/>
      <c r="G497" s="45"/>
      <c r="H497" s="45"/>
      <c r="I497" s="45"/>
      <c r="J497" s="46"/>
      <c r="K497" s="45"/>
      <c r="L497" s="67"/>
    </row>
    <row r="498" spans="1:16" ht="13" x14ac:dyDescent="0.15">
      <c r="A498" s="7">
        <v>39588</v>
      </c>
      <c r="B498" s="24">
        <v>1</v>
      </c>
      <c r="C498" s="54">
        <v>0.41666666666666669</v>
      </c>
      <c r="D498" s="30" t="s">
        <v>265</v>
      </c>
      <c r="E498" s="26" t="s">
        <v>226</v>
      </c>
      <c r="F498" s="26" t="s">
        <v>270</v>
      </c>
      <c r="G498" s="24">
        <v>59</v>
      </c>
      <c r="H498" s="24">
        <v>4.75</v>
      </c>
      <c r="I498" s="24">
        <v>5</v>
      </c>
      <c r="J498" s="31">
        <v>49.6</v>
      </c>
      <c r="K498" s="24">
        <v>8.4</v>
      </c>
      <c r="L498" s="26"/>
      <c r="M498" s="37"/>
    </row>
    <row r="499" spans="1:16" ht="13" x14ac:dyDescent="0.15">
      <c r="B499" s="26"/>
      <c r="C499" s="26"/>
      <c r="D499" s="26"/>
      <c r="E499" s="26"/>
      <c r="F499" s="26"/>
      <c r="G499" s="26"/>
      <c r="H499" s="26"/>
      <c r="I499" s="24">
        <v>35</v>
      </c>
      <c r="J499" s="31">
        <v>47.9</v>
      </c>
      <c r="K499" s="24">
        <v>8.1999999999999993</v>
      </c>
      <c r="L499" s="26"/>
      <c r="M499" s="37"/>
    </row>
    <row r="500" spans="1:16" ht="13" x14ac:dyDescent="0.15">
      <c r="B500" s="24"/>
      <c r="C500" s="54"/>
      <c r="D500" s="26"/>
      <c r="E500" s="26"/>
      <c r="F500" s="26"/>
      <c r="G500" s="24"/>
      <c r="H500" s="26"/>
      <c r="I500" s="24"/>
      <c r="J500" s="31"/>
      <c r="K500" s="26"/>
      <c r="L500" s="37"/>
      <c r="M500" s="37"/>
    </row>
    <row r="501" spans="1:16" ht="13" x14ac:dyDescent="0.15">
      <c r="B501" s="24">
        <v>2</v>
      </c>
      <c r="C501" s="54">
        <v>0.5</v>
      </c>
      <c r="D501" s="26" t="s">
        <v>271</v>
      </c>
      <c r="E501" s="26" t="s">
        <v>140</v>
      </c>
      <c r="F501" s="26" t="s">
        <v>261</v>
      </c>
      <c r="G501" s="24">
        <v>59</v>
      </c>
      <c r="H501" s="30">
        <v>6.75</v>
      </c>
      <c r="I501" s="24">
        <v>2</v>
      </c>
      <c r="J501" s="31">
        <v>50</v>
      </c>
      <c r="K501" s="26"/>
      <c r="L501" s="37"/>
      <c r="M501" s="37"/>
      <c r="P501" s="10" t="s">
        <v>254</v>
      </c>
    </row>
    <row r="502" spans="1:16" ht="13" x14ac:dyDescent="0.15">
      <c r="B502" s="37"/>
      <c r="C502" s="37"/>
      <c r="D502" s="37"/>
      <c r="E502" s="37"/>
      <c r="F502" s="37"/>
      <c r="G502" s="37"/>
      <c r="H502" s="37"/>
      <c r="I502" s="24">
        <v>5</v>
      </c>
      <c r="J502" s="31">
        <v>49.8</v>
      </c>
      <c r="K502" s="26"/>
      <c r="L502" s="26"/>
      <c r="M502" s="37"/>
      <c r="P502" s="13" t="s">
        <v>259</v>
      </c>
    </row>
    <row r="503" spans="1:16" ht="13" x14ac:dyDescent="0.15">
      <c r="B503" s="37"/>
      <c r="C503" s="37"/>
      <c r="D503" s="37"/>
      <c r="E503" s="37"/>
      <c r="F503" s="37"/>
      <c r="G503" s="37"/>
      <c r="H503" s="37"/>
      <c r="I503" s="24">
        <v>10</v>
      </c>
      <c r="J503" s="31">
        <v>48.2</v>
      </c>
      <c r="K503" s="24">
        <v>8</v>
      </c>
      <c r="L503" s="30">
        <v>10</v>
      </c>
      <c r="M503" s="37"/>
      <c r="P503" s="10" t="s">
        <v>266</v>
      </c>
    </row>
    <row r="504" spans="1:16" ht="13" x14ac:dyDescent="0.15">
      <c r="B504" s="37"/>
      <c r="C504" s="37"/>
      <c r="D504" s="37"/>
      <c r="E504" s="37"/>
      <c r="F504" s="37"/>
      <c r="G504" s="37"/>
      <c r="H504" s="37"/>
      <c r="I504" s="24">
        <v>30</v>
      </c>
      <c r="J504" s="31">
        <v>48.2</v>
      </c>
      <c r="K504" s="24">
        <v>8</v>
      </c>
      <c r="L504" s="26"/>
      <c r="M504" s="37"/>
      <c r="P504" s="10" t="s">
        <v>210</v>
      </c>
    </row>
    <row r="505" spans="1:16" ht="13" x14ac:dyDescent="0.15">
      <c r="B505" s="37"/>
      <c r="C505" s="37"/>
      <c r="D505" s="37"/>
      <c r="E505" s="37"/>
      <c r="F505" s="37"/>
      <c r="G505" s="37"/>
      <c r="H505" s="37"/>
      <c r="I505" s="24">
        <v>60</v>
      </c>
      <c r="J505" s="31">
        <v>43.2</v>
      </c>
      <c r="K505" s="24">
        <v>7.5</v>
      </c>
      <c r="L505" s="26"/>
      <c r="M505" s="37"/>
      <c r="P505" s="13" t="s">
        <v>44</v>
      </c>
    </row>
    <row r="506" spans="1:16" ht="13" x14ac:dyDescent="0.15"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P506" s="13" t="s">
        <v>230</v>
      </c>
    </row>
    <row r="507" spans="1:16" ht="13" x14ac:dyDescent="0.15"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P507" s="13" t="s">
        <v>24</v>
      </c>
    </row>
    <row r="508" spans="1:16" ht="13" x14ac:dyDescent="0.15"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</row>
    <row r="509" spans="1:16" ht="13" x14ac:dyDescent="0.15">
      <c r="A509" s="7">
        <v>39590</v>
      </c>
      <c r="B509" s="37"/>
      <c r="C509" s="68">
        <v>0.57291666666666663</v>
      </c>
      <c r="D509" s="53" t="s">
        <v>272</v>
      </c>
      <c r="E509" s="26" t="s">
        <v>226</v>
      </c>
      <c r="F509" s="26" t="s">
        <v>273</v>
      </c>
      <c r="G509" s="24">
        <v>43</v>
      </c>
      <c r="H509" s="26" t="s">
        <v>274</v>
      </c>
      <c r="I509" s="24">
        <v>1</v>
      </c>
      <c r="J509" s="31">
        <v>52.7</v>
      </c>
      <c r="K509" s="24">
        <v>8</v>
      </c>
      <c r="L509" s="37"/>
      <c r="M509" s="37"/>
      <c r="O509" s="8" t="s">
        <v>275</v>
      </c>
      <c r="P509" s="10" t="s">
        <v>276</v>
      </c>
    </row>
    <row r="510" spans="1:16" ht="13" x14ac:dyDescent="0.15">
      <c r="B510" s="37"/>
      <c r="C510" s="37"/>
      <c r="D510" s="37"/>
      <c r="E510" s="26"/>
      <c r="F510" s="26"/>
      <c r="G510" s="26"/>
      <c r="H510" s="26"/>
      <c r="I510" s="24">
        <v>4</v>
      </c>
      <c r="J510" s="31">
        <v>49.5</v>
      </c>
      <c r="K510" s="26"/>
      <c r="L510" s="37"/>
      <c r="M510" s="37"/>
      <c r="O510" s="8" t="s">
        <v>277</v>
      </c>
      <c r="P510" s="13" t="s">
        <v>259</v>
      </c>
    </row>
    <row r="511" spans="1:16" ht="13" x14ac:dyDescent="0.15">
      <c r="B511" s="37"/>
      <c r="C511" s="37"/>
      <c r="D511" s="37"/>
      <c r="E511" s="26"/>
      <c r="F511" s="26"/>
      <c r="G511" s="26"/>
      <c r="H511" s="26"/>
      <c r="I511" s="24">
        <v>20</v>
      </c>
      <c r="J511" s="31">
        <v>50.4</v>
      </c>
      <c r="K511" s="24">
        <v>8.3000000000000007</v>
      </c>
      <c r="L511" s="37"/>
      <c r="M511" s="37"/>
      <c r="P511" s="10" t="s">
        <v>278</v>
      </c>
    </row>
    <row r="512" spans="1:16" ht="13" x14ac:dyDescent="0.15"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P512" s="10" t="s">
        <v>229</v>
      </c>
    </row>
    <row r="513" spans="1:16" ht="13" x14ac:dyDescent="0.15"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P513" s="13" t="s">
        <v>279</v>
      </c>
    </row>
    <row r="514" spans="1:16" ht="13" x14ac:dyDescent="0.15"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P514" s="13" t="s">
        <v>230</v>
      </c>
    </row>
    <row r="515" spans="1:16" ht="13" x14ac:dyDescent="0.15"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P515" s="13" t="s">
        <v>24</v>
      </c>
    </row>
    <row r="516" spans="1:16" ht="13" x14ac:dyDescent="0.15"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</row>
    <row r="517" spans="1:16" ht="13" x14ac:dyDescent="0.15">
      <c r="A517" s="14">
        <v>39591</v>
      </c>
      <c r="B517" s="53">
        <v>1</v>
      </c>
      <c r="C517" s="54">
        <v>0.52083333333333337</v>
      </c>
      <c r="D517" s="26" t="s">
        <v>280</v>
      </c>
      <c r="E517" s="26" t="s">
        <v>140</v>
      </c>
      <c r="F517" s="26" t="s">
        <v>281</v>
      </c>
      <c r="G517" s="24">
        <v>55</v>
      </c>
      <c r="H517" s="30">
        <v>4.25</v>
      </c>
      <c r="I517" s="24">
        <v>1</v>
      </c>
      <c r="J517" s="31">
        <v>50.6</v>
      </c>
      <c r="K517" s="26"/>
      <c r="L517" s="26"/>
      <c r="M517" s="69"/>
      <c r="O517" s="8" t="s">
        <v>213</v>
      </c>
      <c r="P517" s="10" t="s">
        <v>70</v>
      </c>
    </row>
    <row r="518" spans="1:16" ht="13" x14ac:dyDescent="0.15">
      <c r="B518" s="37"/>
      <c r="C518" s="55"/>
      <c r="D518" s="26"/>
      <c r="E518" s="26"/>
      <c r="F518" s="26"/>
      <c r="G518" s="26"/>
      <c r="H518" s="26"/>
      <c r="I518" s="24">
        <v>5</v>
      </c>
      <c r="J518" s="31">
        <v>50.2</v>
      </c>
      <c r="K518" s="26"/>
      <c r="L518" s="26"/>
      <c r="M518" s="69"/>
      <c r="P518" s="13" t="s">
        <v>259</v>
      </c>
    </row>
    <row r="519" spans="1:16" ht="13" x14ac:dyDescent="0.15">
      <c r="B519" s="37"/>
      <c r="C519" s="26"/>
      <c r="D519" s="26"/>
      <c r="E519" s="26"/>
      <c r="F519" s="26"/>
      <c r="G519" s="26"/>
      <c r="H519" s="26"/>
      <c r="I519" s="24">
        <v>10</v>
      </c>
      <c r="J519" s="31">
        <v>50.3</v>
      </c>
      <c r="K519" s="26"/>
      <c r="L519" s="26"/>
      <c r="M519" s="69"/>
      <c r="P519" s="10" t="s">
        <v>282</v>
      </c>
    </row>
    <row r="520" spans="1:16" ht="13" x14ac:dyDescent="0.15">
      <c r="B520" s="37"/>
      <c r="C520" s="26"/>
      <c r="D520" s="26"/>
      <c r="E520" s="26"/>
      <c r="F520" s="26"/>
      <c r="G520" s="26"/>
      <c r="H520" s="26"/>
      <c r="I520" s="24">
        <v>20</v>
      </c>
      <c r="J520" s="31">
        <v>50</v>
      </c>
      <c r="K520" s="26"/>
      <c r="L520" s="26"/>
      <c r="M520" s="26"/>
      <c r="P520" s="10" t="s">
        <v>229</v>
      </c>
    </row>
    <row r="521" spans="1:16" ht="13" x14ac:dyDescent="0.15">
      <c r="B521" s="37"/>
      <c r="C521" s="26"/>
      <c r="D521" s="26"/>
      <c r="E521" s="26"/>
      <c r="F521" s="26"/>
      <c r="G521" s="26"/>
      <c r="H521" s="26"/>
      <c r="I521" s="24">
        <v>30</v>
      </c>
      <c r="J521" s="31">
        <v>50.5</v>
      </c>
      <c r="K521" s="24">
        <v>8.5</v>
      </c>
      <c r="L521" s="26"/>
      <c r="M521" s="26"/>
      <c r="P521" s="13" t="s">
        <v>283</v>
      </c>
    </row>
    <row r="522" spans="1:16" ht="13" x14ac:dyDescent="0.15"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P522" s="13" t="s">
        <v>230</v>
      </c>
    </row>
    <row r="523" spans="1:16" ht="13" x14ac:dyDescent="0.15"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P523" s="13" t="s">
        <v>24</v>
      </c>
    </row>
    <row r="524" spans="1:16" ht="13" x14ac:dyDescent="0.15">
      <c r="A524" s="14">
        <v>39591</v>
      </c>
      <c r="B524" s="53">
        <v>2</v>
      </c>
      <c r="C524" s="68">
        <v>0.58333333333333337</v>
      </c>
      <c r="D524" s="26" t="s">
        <v>280</v>
      </c>
      <c r="E524" s="26" t="s">
        <v>140</v>
      </c>
      <c r="F524" s="30" t="s">
        <v>281</v>
      </c>
      <c r="G524" s="26" t="s">
        <v>284</v>
      </c>
      <c r="H524" s="24">
        <v>4.25</v>
      </c>
      <c r="I524" s="24">
        <v>2</v>
      </c>
      <c r="J524" s="31">
        <v>50.1</v>
      </c>
      <c r="K524" s="26"/>
      <c r="L524" s="26"/>
      <c r="M524" s="34"/>
      <c r="N524" s="11"/>
    </row>
    <row r="525" spans="1:16" ht="13" x14ac:dyDescent="0.15">
      <c r="B525" s="37"/>
      <c r="C525" s="37"/>
      <c r="D525" s="26"/>
      <c r="E525" s="26"/>
      <c r="F525" s="26"/>
      <c r="G525" s="26"/>
      <c r="H525" s="26"/>
      <c r="I525" s="24">
        <v>5</v>
      </c>
      <c r="J525" s="31">
        <v>50</v>
      </c>
      <c r="K525" s="26"/>
      <c r="L525" s="26"/>
      <c r="M525" s="34"/>
      <c r="N525" s="11"/>
    </row>
    <row r="526" spans="1:16" ht="13" x14ac:dyDescent="0.15">
      <c r="B526" s="37"/>
      <c r="C526" s="37"/>
      <c r="D526" s="26"/>
      <c r="E526" s="26"/>
      <c r="F526" s="26"/>
      <c r="G526" s="26"/>
      <c r="H526" s="26"/>
      <c r="I526" s="24">
        <v>10</v>
      </c>
      <c r="J526" s="31">
        <v>50</v>
      </c>
      <c r="K526" s="24">
        <v>8</v>
      </c>
      <c r="L526" s="26"/>
      <c r="M526" s="34"/>
      <c r="N526" s="11"/>
    </row>
    <row r="527" spans="1:16" ht="13" x14ac:dyDescent="0.15">
      <c r="B527" s="37"/>
      <c r="C527" s="37"/>
      <c r="D527" s="26"/>
      <c r="E527" s="26"/>
      <c r="F527" s="26"/>
      <c r="G527" s="26"/>
      <c r="H527" s="26"/>
      <c r="I527" s="24">
        <v>15</v>
      </c>
      <c r="J527" s="31">
        <v>50</v>
      </c>
      <c r="K527" s="26"/>
      <c r="L527" s="26"/>
      <c r="M527" s="34"/>
      <c r="N527" s="11"/>
    </row>
    <row r="528" spans="1:16" ht="13" x14ac:dyDescent="0.15">
      <c r="B528" s="37"/>
      <c r="C528" s="37"/>
      <c r="D528" s="26"/>
      <c r="E528" s="26"/>
      <c r="F528" s="26"/>
      <c r="G528" s="26"/>
      <c r="H528" s="26"/>
      <c r="I528" s="24">
        <v>20</v>
      </c>
      <c r="J528" s="31">
        <v>50</v>
      </c>
      <c r="K528" s="26"/>
      <c r="L528" s="26"/>
      <c r="M528" s="34"/>
      <c r="N528" s="11"/>
    </row>
    <row r="529" spans="1:16" ht="13" x14ac:dyDescent="0.15">
      <c r="B529" s="37"/>
      <c r="C529" s="37"/>
      <c r="D529" s="26"/>
      <c r="E529" s="26"/>
      <c r="F529" s="26"/>
      <c r="G529" s="26"/>
      <c r="H529" s="26"/>
      <c r="I529" s="24">
        <v>25</v>
      </c>
      <c r="J529" s="31">
        <v>50.2</v>
      </c>
      <c r="K529" s="26"/>
      <c r="L529" s="26"/>
      <c r="M529" s="34"/>
      <c r="N529" s="11"/>
    </row>
    <row r="530" spans="1:16" ht="13" x14ac:dyDescent="0.15"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</row>
    <row r="531" spans="1:16" ht="13" x14ac:dyDescent="0.15">
      <c r="A531" s="14">
        <v>39596</v>
      </c>
      <c r="B531" s="53">
        <v>1</v>
      </c>
      <c r="C531" s="55" t="s">
        <v>285</v>
      </c>
      <c r="D531" s="26" t="s">
        <v>114</v>
      </c>
      <c r="E531" s="26" t="s">
        <v>140</v>
      </c>
      <c r="F531" s="26" t="s">
        <v>286</v>
      </c>
      <c r="G531" s="24">
        <v>49.1</v>
      </c>
      <c r="H531" s="24">
        <v>6</v>
      </c>
      <c r="I531" s="24">
        <v>0</v>
      </c>
      <c r="J531" s="31">
        <v>49</v>
      </c>
      <c r="K531" s="26"/>
      <c r="L531" s="26"/>
      <c r="M531" s="26"/>
      <c r="P531" s="10" t="s">
        <v>287</v>
      </c>
    </row>
    <row r="532" spans="1:16" ht="13" x14ac:dyDescent="0.15">
      <c r="B532" s="37"/>
      <c r="C532" s="26"/>
      <c r="D532" s="26"/>
      <c r="E532" s="26"/>
      <c r="F532" s="26"/>
      <c r="G532" s="26"/>
      <c r="H532" s="26"/>
      <c r="I532" s="24">
        <v>2</v>
      </c>
      <c r="J532" s="31">
        <v>51</v>
      </c>
      <c r="K532" s="26"/>
      <c r="L532" s="26"/>
      <c r="M532" s="26"/>
      <c r="P532" s="13" t="s">
        <v>288</v>
      </c>
    </row>
    <row r="533" spans="1:16" ht="13" x14ac:dyDescent="0.15">
      <c r="B533" s="37"/>
      <c r="C533" s="26"/>
      <c r="D533" s="26"/>
      <c r="E533" s="26"/>
      <c r="F533" s="26"/>
      <c r="G533" s="26"/>
      <c r="H533" s="26"/>
      <c r="I533" s="24">
        <v>5</v>
      </c>
      <c r="J533" s="31">
        <v>50</v>
      </c>
      <c r="K533" s="24">
        <v>8.5</v>
      </c>
      <c r="L533" s="26"/>
      <c r="M533" s="69"/>
      <c r="P533" s="10" t="s">
        <v>289</v>
      </c>
    </row>
    <row r="534" spans="1:16" ht="13" x14ac:dyDescent="0.15">
      <c r="B534" s="37"/>
      <c r="C534" s="26"/>
      <c r="D534" s="26"/>
      <c r="E534" s="26"/>
      <c r="F534" s="26"/>
      <c r="G534" s="26"/>
      <c r="H534" s="26"/>
      <c r="I534" s="24">
        <v>8</v>
      </c>
      <c r="J534" s="31">
        <v>49</v>
      </c>
      <c r="K534" s="26"/>
      <c r="L534" s="24">
        <v>8</v>
      </c>
      <c r="M534" s="69"/>
      <c r="P534" s="11" t="s">
        <v>229</v>
      </c>
    </row>
    <row r="535" spans="1:16" ht="13" x14ac:dyDescent="0.15">
      <c r="B535" s="37"/>
      <c r="C535" s="26"/>
      <c r="D535" s="26"/>
      <c r="E535" s="26"/>
      <c r="F535" s="26"/>
      <c r="G535" s="26"/>
      <c r="H535" s="26"/>
      <c r="I535" s="24">
        <v>10</v>
      </c>
      <c r="J535" s="31">
        <v>49</v>
      </c>
      <c r="K535" s="24">
        <v>7.8</v>
      </c>
      <c r="L535" s="26"/>
      <c r="M535" s="69"/>
      <c r="P535" s="13" t="s">
        <v>279</v>
      </c>
    </row>
    <row r="536" spans="1:16" ht="13" x14ac:dyDescent="0.15">
      <c r="B536" s="37"/>
      <c r="C536" s="26"/>
      <c r="D536" s="26"/>
      <c r="E536" s="26"/>
      <c r="F536" s="26"/>
      <c r="G536" s="26"/>
      <c r="H536" s="26"/>
      <c r="I536" s="24">
        <v>25</v>
      </c>
      <c r="J536" s="31">
        <v>49</v>
      </c>
      <c r="K536" s="24">
        <v>8</v>
      </c>
      <c r="L536" s="26"/>
      <c r="M536" s="69"/>
      <c r="P536" s="70" t="s">
        <v>290</v>
      </c>
    </row>
    <row r="537" spans="1:16" ht="13" x14ac:dyDescent="0.15"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P537" s="71" t="s">
        <v>24</v>
      </c>
    </row>
    <row r="538" spans="1:16" ht="13" x14ac:dyDescent="0.15">
      <c r="B538" s="72"/>
      <c r="C538" s="55"/>
      <c r="D538" s="26"/>
      <c r="E538" s="26"/>
      <c r="F538" s="26"/>
      <c r="G538" s="24"/>
      <c r="H538" s="30"/>
      <c r="I538" s="24"/>
      <c r="J538" s="31"/>
      <c r="K538" s="24"/>
      <c r="L538" s="26"/>
      <c r="M538" s="37"/>
      <c r="P538" s="10"/>
    </row>
    <row r="539" spans="1:16" ht="13" x14ac:dyDescent="0.15">
      <c r="B539" s="72">
        <v>2</v>
      </c>
      <c r="C539" s="55" t="s">
        <v>291</v>
      </c>
      <c r="D539" s="26" t="s">
        <v>292</v>
      </c>
      <c r="E539" s="26" t="s">
        <v>140</v>
      </c>
      <c r="F539" s="26" t="s">
        <v>293</v>
      </c>
      <c r="G539" s="24">
        <v>52.7</v>
      </c>
      <c r="H539" s="30">
        <v>8</v>
      </c>
      <c r="I539" s="24">
        <v>1</v>
      </c>
      <c r="J539" s="31">
        <v>50</v>
      </c>
      <c r="K539" s="24">
        <v>8.5</v>
      </c>
      <c r="L539" s="26"/>
      <c r="M539" s="37"/>
      <c r="P539" s="10" t="s">
        <v>294</v>
      </c>
    </row>
    <row r="540" spans="1:16" ht="13" x14ac:dyDescent="0.15">
      <c r="B540" s="26"/>
      <c r="C540" s="26"/>
      <c r="D540" s="26"/>
      <c r="E540" s="26"/>
      <c r="F540" s="26"/>
      <c r="G540" s="26"/>
      <c r="H540" s="26"/>
      <c r="I540" s="24">
        <v>2</v>
      </c>
      <c r="J540" s="31">
        <v>50</v>
      </c>
      <c r="K540" s="24">
        <v>8</v>
      </c>
      <c r="L540" s="26"/>
      <c r="M540" s="37"/>
      <c r="P540" s="13" t="s">
        <v>31</v>
      </c>
    </row>
    <row r="541" spans="1:16" ht="13" x14ac:dyDescent="0.15">
      <c r="B541" s="26"/>
      <c r="C541" s="26"/>
      <c r="D541" s="26"/>
      <c r="E541" s="26"/>
      <c r="F541" s="26"/>
      <c r="G541" s="26"/>
      <c r="H541" s="26"/>
      <c r="I541" s="24">
        <v>10</v>
      </c>
      <c r="J541" s="31">
        <v>50</v>
      </c>
      <c r="K541" s="26"/>
      <c r="L541" s="26"/>
      <c r="M541" s="37"/>
      <c r="P541" s="10" t="s">
        <v>289</v>
      </c>
    </row>
    <row r="542" spans="1:16" ht="13" x14ac:dyDescent="0.15">
      <c r="B542" s="26"/>
      <c r="C542" s="26"/>
      <c r="D542" s="26"/>
      <c r="E542" s="26"/>
      <c r="F542" s="26"/>
      <c r="G542" s="26"/>
      <c r="H542" s="26"/>
      <c r="I542" s="24">
        <v>30</v>
      </c>
      <c r="J542" s="31">
        <v>49</v>
      </c>
      <c r="K542" s="24">
        <v>8</v>
      </c>
      <c r="L542" s="26"/>
      <c r="M542" s="37"/>
      <c r="P542" s="10" t="s">
        <v>295</v>
      </c>
    </row>
    <row r="543" spans="1:16" ht="13" x14ac:dyDescent="0.15">
      <c r="B543" s="26"/>
      <c r="C543" s="26"/>
      <c r="D543" s="26"/>
      <c r="E543" s="26"/>
      <c r="F543" s="26"/>
      <c r="G543" s="26"/>
      <c r="H543" s="26"/>
      <c r="I543" s="24">
        <v>40</v>
      </c>
      <c r="J543" s="31">
        <v>44</v>
      </c>
      <c r="K543" s="24">
        <v>7.5</v>
      </c>
      <c r="L543" s="26"/>
      <c r="M543" s="37"/>
      <c r="P543" s="13" t="s">
        <v>279</v>
      </c>
    </row>
    <row r="544" spans="1:16" ht="13" x14ac:dyDescent="0.15"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P544" s="70" t="s">
        <v>230</v>
      </c>
    </row>
    <row r="545" spans="1:16" ht="13" x14ac:dyDescent="0.15"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P545" s="70" t="s">
        <v>296</v>
      </c>
    </row>
    <row r="546" spans="1:16" ht="13" x14ac:dyDescent="0.15"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</row>
    <row r="547" spans="1:16" ht="13" x14ac:dyDescent="0.15">
      <c r="A547" s="7">
        <v>39598</v>
      </c>
      <c r="B547" s="53">
        <v>1</v>
      </c>
      <c r="C547" s="54">
        <v>0.39583333333333331</v>
      </c>
      <c r="D547" s="26" t="s">
        <v>75</v>
      </c>
      <c r="E547" s="26" t="s">
        <v>140</v>
      </c>
      <c r="F547" s="26"/>
      <c r="G547" s="26"/>
      <c r="H547" s="30">
        <v>0.8</v>
      </c>
      <c r="I547" s="24">
        <v>1</v>
      </c>
      <c r="J547" s="31">
        <v>57.2</v>
      </c>
      <c r="K547" s="26"/>
      <c r="L547" s="37"/>
      <c r="M547" s="37"/>
      <c r="P547" s="10" t="s">
        <v>297</v>
      </c>
    </row>
    <row r="548" spans="1:16" ht="13" x14ac:dyDescent="0.15"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P548" s="13" t="s">
        <v>110</v>
      </c>
    </row>
    <row r="549" spans="1:16" ht="13" x14ac:dyDescent="0.15"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P549" s="10" t="s">
        <v>20</v>
      </c>
    </row>
    <row r="550" spans="1:16" ht="13" x14ac:dyDescent="0.15"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P550" s="10" t="s">
        <v>298</v>
      </c>
    </row>
    <row r="551" spans="1:16" ht="13" x14ac:dyDescent="0.15"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P551" s="13" t="s">
        <v>299</v>
      </c>
    </row>
    <row r="552" spans="1:16" ht="13" x14ac:dyDescent="0.15"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P552" s="70" t="s">
        <v>300</v>
      </c>
    </row>
    <row r="553" spans="1:16" ht="13" x14ac:dyDescent="0.15"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P553" s="70" t="s">
        <v>301</v>
      </c>
    </row>
    <row r="554" spans="1:16" ht="13" x14ac:dyDescent="0.15"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</row>
    <row r="555" spans="1:16" ht="13" x14ac:dyDescent="0.15">
      <c r="B555" s="53">
        <v>2</v>
      </c>
      <c r="C555" s="54">
        <v>0.4375</v>
      </c>
      <c r="D555" s="26" t="s">
        <v>302</v>
      </c>
      <c r="E555" s="26" t="s">
        <v>140</v>
      </c>
      <c r="F555" s="26" t="s">
        <v>59</v>
      </c>
      <c r="G555" s="24">
        <v>64</v>
      </c>
      <c r="H555" s="30">
        <v>3.5</v>
      </c>
      <c r="I555" s="24">
        <v>0</v>
      </c>
      <c r="J555" s="31">
        <v>55.6</v>
      </c>
      <c r="K555" s="26"/>
      <c r="L555" s="37"/>
      <c r="M555" s="37"/>
      <c r="P555" s="10" t="s">
        <v>297</v>
      </c>
    </row>
    <row r="556" spans="1:16" ht="13" x14ac:dyDescent="0.15"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P556" s="13" t="s">
        <v>110</v>
      </c>
    </row>
    <row r="557" spans="1:16" ht="13" x14ac:dyDescent="0.15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P557" s="10" t="s">
        <v>266</v>
      </c>
    </row>
    <row r="558" spans="1:16" ht="13" x14ac:dyDescent="0.15"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P558" s="10" t="s">
        <v>229</v>
      </c>
    </row>
    <row r="559" spans="1:16" ht="13" x14ac:dyDescent="0.15"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P559" s="13" t="s">
        <v>64</v>
      </c>
    </row>
    <row r="560" spans="1:16" ht="13" x14ac:dyDescent="0.15"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P560" s="70" t="s">
        <v>230</v>
      </c>
    </row>
    <row r="561" spans="1:16" ht="13" x14ac:dyDescent="0.15"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P561" s="70" t="s">
        <v>303</v>
      </c>
    </row>
    <row r="562" spans="1:16" ht="13" x14ac:dyDescent="0.15"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</row>
    <row r="563" spans="1:16" ht="13" x14ac:dyDescent="0.15">
      <c r="B563" s="53">
        <v>3</v>
      </c>
      <c r="C563" s="68">
        <v>0.46875</v>
      </c>
      <c r="D563" s="26" t="s">
        <v>26</v>
      </c>
      <c r="E563" s="26" t="s">
        <v>140</v>
      </c>
      <c r="F563" s="26" t="s">
        <v>59</v>
      </c>
      <c r="G563" s="24">
        <v>64</v>
      </c>
      <c r="H563" s="24">
        <v>7.5</v>
      </c>
      <c r="I563" s="24">
        <v>2</v>
      </c>
      <c r="J563" s="31">
        <v>55.6</v>
      </c>
      <c r="K563" s="24">
        <v>8</v>
      </c>
      <c r="L563" s="37"/>
      <c r="M563" s="37"/>
      <c r="P563" s="10" t="s">
        <v>304</v>
      </c>
    </row>
    <row r="564" spans="1:16" ht="13" x14ac:dyDescent="0.15">
      <c r="B564" s="37"/>
      <c r="C564" s="37"/>
      <c r="D564" s="26"/>
      <c r="E564" s="26"/>
      <c r="F564" s="26"/>
      <c r="G564" s="26"/>
      <c r="H564" s="26"/>
      <c r="I564" s="24">
        <v>5</v>
      </c>
      <c r="J564" s="31">
        <v>52.8</v>
      </c>
      <c r="K564" s="24">
        <v>8.3000000000000007</v>
      </c>
      <c r="L564" s="37"/>
      <c r="M564" s="37"/>
      <c r="P564" s="13" t="s">
        <v>119</v>
      </c>
    </row>
    <row r="565" spans="1:16" ht="13" x14ac:dyDescent="0.15">
      <c r="B565" s="37"/>
      <c r="C565" s="37"/>
      <c r="D565" s="26"/>
      <c r="E565" s="26"/>
      <c r="F565" s="26"/>
      <c r="G565" s="26"/>
      <c r="H565" s="26"/>
      <c r="I565" s="24">
        <v>10</v>
      </c>
      <c r="J565" s="31">
        <v>52.2</v>
      </c>
      <c r="K565" s="24">
        <v>8.3000000000000007</v>
      </c>
      <c r="L565" s="37"/>
      <c r="M565" s="37"/>
      <c r="P565" s="10" t="s">
        <v>305</v>
      </c>
    </row>
    <row r="566" spans="1:16" ht="13" x14ac:dyDescent="0.15">
      <c r="B566" s="37"/>
      <c r="C566" s="37"/>
      <c r="D566" s="26"/>
      <c r="E566" s="26"/>
      <c r="F566" s="26"/>
      <c r="G566" s="26"/>
      <c r="H566" s="26"/>
      <c r="I566" s="24">
        <v>27</v>
      </c>
      <c r="J566" s="31">
        <v>52.1</v>
      </c>
      <c r="K566" s="24">
        <v>8.3000000000000007</v>
      </c>
      <c r="L566" s="37"/>
      <c r="M566" s="37"/>
      <c r="P566" s="10" t="s">
        <v>210</v>
      </c>
    </row>
    <row r="567" spans="1:16" ht="13" x14ac:dyDescent="0.15">
      <c r="B567" s="37"/>
      <c r="C567" s="37"/>
      <c r="D567" s="26"/>
      <c r="E567" s="26"/>
      <c r="F567" s="26"/>
      <c r="G567" s="26"/>
      <c r="H567" s="26"/>
      <c r="I567" s="24">
        <v>70</v>
      </c>
      <c r="J567" s="31">
        <v>43.1</v>
      </c>
      <c r="K567" s="24">
        <v>8.3000000000000007</v>
      </c>
      <c r="L567" s="37"/>
      <c r="M567" s="37"/>
      <c r="P567" s="13" t="s">
        <v>306</v>
      </c>
    </row>
    <row r="568" spans="1:16" ht="13" x14ac:dyDescent="0.15"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P568" s="70" t="s">
        <v>230</v>
      </c>
    </row>
    <row r="570" spans="1:16" ht="13" x14ac:dyDescent="0.15">
      <c r="A570" s="7">
        <v>39602</v>
      </c>
      <c r="B570" s="8">
        <v>1</v>
      </c>
      <c r="C570" s="48">
        <v>0.6875</v>
      </c>
      <c r="D570" s="11" t="s">
        <v>302</v>
      </c>
      <c r="E570" s="11" t="s">
        <v>161</v>
      </c>
      <c r="F570" s="11" t="s">
        <v>138</v>
      </c>
      <c r="G570" s="17">
        <v>67</v>
      </c>
      <c r="H570" s="10">
        <v>3.5</v>
      </c>
      <c r="I570" s="45">
        <v>2</v>
      </c>
      <c r="J570" s="19">
        <v>61</v>
      </c>
      <c r="K570" s="11"/>
      <c r="O570" s="8" t="s">
        <v>307</v>
      </c>
      <c r="P570" s="10" t="s">
        <v>304</v>
      </c>
    </row>
    <row r="571" spans="1:16" ht="13" x14ac:dyDescent="0.15">
      <c r="P571" s="13" t="s">
        <v>119</v>
      </c>
    </row>
    <row r="572" spans="1:16" ht="13" x14ac:dyDescent="0.15">
      <c r="P572" s="10" t="s">
        <v>305</v>
      </c>
    </row>
    <row r="573" spans="1:16" ht="13" x14ac:dyDescent="0.15">
      <c r="P573" s="10" t="s">
        <v>210</v>
      </c>
    </row>
    <row r="574" spans="1:16" ht="13" x14ac:dyDescent="0.15">
      <c r="P574" s="13" t="s">
        <v>306</v>
      </c>
    </row>
    <row r="575" spans="1:16" ht="13" x14ac:dyDescent="0.15">
      <c r="P575" s="70" t="s">
        <v>230</v>
      </c>
    </row>
    <row r="576" spans="1:16" ht="13" x14ac:dyDescent="0.15">
      <c r="P576" s="70" t="s">
        <v>308</v>
      </c>
    </row>
    <row r="578" spans="1:16" ht="13" x14ac:dyDescent="0.15">
      <c r="B578" s="17">
        <v>2</v>
      </c>
      <c r="C578" s="48">
        <v>0.70833333333333337</v>
      </c>
      <c r="D578" s="11" t="s">
        <v>50</v>
      </c>
      <c r="E578" s="11" t="s">
        <v>161</v>
      </c>
      <c r="F578" s="11" t="s">
        <v>138</v>
      </c>
      <c r="G578" s="17">
        <v>67</v>
      </c>
      <c r="H578" s="10">
        <v>6</v>
      </c>
      <c r="I578" s="24">
        <v>1</v>
      </c>
      <c r="J578" s="19">
        <v>60</v>
      </c>
    </row>
    <row r="580" spans="1:16" ht="13" x14ac:dyDescent="0.15">
      <c r="A580" s="7">
        <v>39603</v>
      </c>
      <c r="B580" s="24">
        <v>1</v>
      </c>
      <c r="C580" s="54">
        <v>0.42708333333333331</v>
      </c>
      <c r="D580" s="26" t="s">
        <v>302</v>
      </c>
      <c r="E580" s="26" t="s">
        <v>161</v>
      </c>
      <c r="F580" s="26" t="s">
        <v>309</v>
      </c>
      <c r="G580" s="24">
        <v>66</v>
      </c>
      <c r="H580" s="30">
        <v>3.5</v>
      </c>
      <c r="I580" s="24">
        <v>2</v>
      </c>
      <c r="J580" s="31">
        <v>57</v>
      </c>
      <c r="K580" s="26"/>
      <c r="L580" s="67"/>
      <c r="M580" s="11"/>
    </row>
    <row r="581" spans="1:16" ht="13" x14ac:dyDescent="0.15">
      <c r="B581" s="37"/>
      <c r="C581" s="37"/>
      <c r="D581" s="37"/>
      <c r="E581" s="37"/>
      <c r="F581" s="37"/>
      <c r="G581" s="37"/>
      <c r="H581" s="37"/>
      <c r="I581" s="37"/>
      <c r="J581" s="37"/>
      <c r="K581" s="37"/>
    </row>
    <row r="582" spans="1:16" ht="13" x14ac:dyDescent="0.15">
      <c r="B582" s="28">
        <v>2</v>
      </c>
      <c r="C582" s="54">
        <v>0.5</v>
      </c>
      <c r="D582" s="26" t="s">
        <v>26</v>
      </c>
      <c r="E582" s="26" t="s">
        <v>161</v>
      </c>
      <c r="F582" s="26" t="s">
        <v>309</v>
      </c>
      <c r="G582" s="24">
        <v>67</v>
      </c>
      <c r="H582" s="30">
        <v>7.5</v>
      </c>
      <c r="I582" s="24">
        <v>0</v>
      </c>
      <c r="J582" s="31">
        <v>57.9</v>
      </c>
      <c r="K582" s="26"/>
      <c r="L582" s="67"/>
      <c r="O582" s="8" t="s">
        <v>217</v>
      </c>
      <c r="P582" s="10" t="s">
        <v>310</v>
      </c>
    </row>
    <row r="583" spans="1:16" ht="13" x14ac:dyDescent="0.15">
      <c r="B583" s="26"/>
      <c r="C583" s="26"/>
      <c r="D583" s="26"/>
      <c r="E583" s="26"/>
      <c r="F583" s="26"/>
      <c r="G583" s="26"/>
      <c r="H583" s="26"/>
      <c r="I583" s="24">
        <v>2</v>
      </c>
      <c r="J583" s="31">
        <v>56</v>
      </c>
      <c r="K583" s="26"/>
      <c r="L583" s="67"/>
      <c r="P583" s="13" t="s">
        <v>311</v>
      </c>
    </row>
    <row r="584" spans="1:16" ht="13" x14ac:dyDescent="0.15">
      <c r="B584" s="26"/>
      <c r="C584" s="26"/>
      <c r="D584" s="26"/>
      <c r="E584" s="26"/>
      <c r="F584" s="26"/>
      <c r="G584" s="26"/>
      <c r="H584" s="26"/>
      <c r="I584" s="24">
        <v>5</v>
      </c>
      <c r="J584" s="31">
        <v>56</v>
      </c>
      <c r="K584" s="26"/>
      <c r="L584" s="11"/>
      <c r="P584" s="10" t="s">
        <v>282</v>
      </c>
    </row>
    <row r="585" spans="1:16" ht="13" x14ac:dyDescent="0.15">
      <c r="B585" s="26"/>
      <c r="C585" s="26"/>
      <c r="D585" s="26"/>
      <c r="E585" s="26"/>
      <c r="F585" s="26"/>
      <c r="G585" s="26"/>
      <c r="H585" s="26"/>
      <c r="I585" s="24">
        <v>10</v>
      </c>
      <c r="J585" s="31">
        <v>55.6</v>
      </c>
      <c r="K585" s="26"/>
      <c r="L585" s="11"/>
      <c r="P585" s="10" t="s">
        <v>229</v>
      </c>
    </row>
    <row r="586" spans="1:16" ht="13" x14ac:dyDescent="0.15">
      <c r="B586" s="26"/>
      <c r="C586" s="26"/>
      <c r="D586" s="26"/>
      <c r="E586" s="26"/>
      <c r="F586" s="26"/>
      <c r="G586" s="26"/>
      <c r="H586" s="26"/>
      <c r="I586" s="24">
        <v>15</v>
      </c>
      <c r="J586" s="31">
        <v>52.7</v>
      </c>
      <c r="K586" s="26"/>
      <c r="L586" s="11"/>
      <c r="P586" s="13" t="s">
        <v>312</v>
      </c>
    </row>
    <row r="587" spans="1:16" ht="13" x14ac:dyDescent="0.15">
      <c r="B587" s="26"/>
      <c r="C587" s="26"/>
      <c r="D587" s="26"/>
      <c r="E587" s="26"/>
      <c r="F587" s="26"/>
      <c r="G587" s="26"/>
      <c r="H587" s="26"/>
      <c r="I587" s="24">
        <v>25</v>
      </c>
      <c r="J587" s="31">
        <v>49.5</v>
      </c>
      <c r="K587" s="26"/>
      <c r="L587" s="11"/>
      <c r="P587" s="70" t="s">
        <v>230</v>
      </c>
    </row>
    <row r="588" spans="1:16" ht="13" x14ac:dyDescent="0.15">
      <c r="B588" s="73"/>
      <c r="C588" s="55"/>
      <c r="D588" s="26"/>
      <c r="E588" s="26"/>
      <c r="F588" s="26"/>
      <c r="G588" s="26"/>
      <c r="H588" s="26"/>
      <c r="I588" s="24">
        <v>35</v>
      </c>
      <c r="J588" s="31">
        <v>48.6</v>
      </c>
      <c r="K588" s="26"/>
      <c r="L588" s="11"/>
      <c r="P588" s="70" t="s">
        <v>313</v>
      </c>
    </row>
    <row r="589" spans="1:16" ht="13" x14ac:dyDescent="0.15">
      <c r="B589" s="37"/>
      <c r="C589" s="37"/>
      <c r="D589" s="37"/>
      <c r="E589" s="37"/>
      <c r="F589" s="37"/>
      <c r="G589" s="37"/>
      <c r="H589" s="37"/>
      <c r="I589" s="37"/>
      <c r="J589" s="37"/>
      <c r="K589" s="37"/>
    </row>
    <row r="590" spans="1:16" ht="13" x14ac:dyDescent="0.15">
      <c r="A590" s="7">
        <v>39616</v>
      </c>
      <c r="C590" s="44">
        <v>0.70833333333333337</v>
      </c>
      <c r="D590" s="11" t="s">
        <v>292</v>
      </c>
      <c r="E590" s="11" t="s">
        <v>314</v>
      </c>
      <c r="F590" s="11" t="s">
        <v>315</v>
      </c>
      <c r="G590" s="17">
        <v>66</v>
      </c>
      <c r="H590" s="17">
        <v>5</v>
      </c>
      <c r="I590" s="24">
        <v>1</v>
      </c>
      <c r="J590" s="19">
        <v>65</v>
      </c>
      <c r="K590" s="11"/>
      <c r="L590" s="11"/>
      <c r="M590" s="11"/>
      <c r="N590" s="11"/>
      <c r="P590" s="10" t="s">
        <v>254</v>
      </c>
    </row>
    <row r="591" spans="1:16" ht="13" x14ac:dyDescent="0.15">
      <c r="C591" s="11"/>
      <c r="D591" s="11"/>
      <c r="E591" s="11"/>
      <c r="F591" s="11"/>
      <c r="G591" s="11"/>
      <c r="H591" s="11"/>
      <c r="I591" s="24">
        <v>14</v>
      </c>
      <c r="J591" s="19">
        <v>64</v>
      </c>
      <c r="K591" s="11"/>
      <c r="L591" s="11"/>
      <c r="M591" s="40"/>
      <c r="N591" s="11"/>
      <c r="P591" s="13" t="s">
        <v>104</v>
      </c>
    </row>
    <row r="592" spans="1:16" ht="13" x14ac:dyDescent="0.15">
      <c r="C592" s="11"/>
      <c r="D592" s="11"/>
      <c r="E592" s="11"/>
      <c r="F592" s="11"/>
      <c r="G592" s="11"/>
      <c r="H592" s="11"/>
      <c r="I592" s="24">
        <v>16</v>
      </c>
      <c r="J592" s="19">
        <v>56</v>
      </c>
      <c r="K592" s="11"/>
      <c r="L592" s="11"/>
      <c r="M592" s="40"/>
      <c r="N592" s="11"/>
      <c r="P592" s="10" t="s">
        <v>316</v>
      </c>
    </row>
    <row r="593" spans="1:16" ht="13" x14ac:dyDescent="0.15">
      <c r="C593" s="11"/>
      <c r="D593" s="11"/>
      <c r="E593" s="11"/>
      <c r="F593" s="11"/>
      <c r="G593" s="11"/>
      <c r="H593" s="11"/>
      <c r="I593" s="24">
        <v>20</v>
      </c>
      <c r="J593" s="19">
        <v>51</v>
      </c>
      <c r="K593" s="11"/>
      <c r="L593" s="11"/>
      <c r="M593" s="11"/>
      <c r="N593" s="11"/>
      <c r="P593" s="10" t="s">
        <v>210</v>
      </c>
    </row>
    <row r="594" spans="1:16" ht="13" x14ac:dyDescent="0.15">
      <c r="C594" s="11"/>
      <c r="D594" s="11"/>
      <c r="E594" s="11"/>
      <c r="F594" s="11"/>
      <c r="G594" s="11"/>
      <c r="H594" s="11"/>
      <c r="I594" s="26"/>
      <c r="J594" s="11"/>
      <c r="K594" s="11"/>
      <c r="L594" s="11"/>
      <c r="M594" s="11"/>
      <c r="N594" s="11"/>
      <c r="P594" s="13" t="s">
        <v>312</v>
      </c>
    </row>
    <row r="595" spans="1:16" ht="13" x14ac:dyDescent="0.15"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P595" s="70" t="s">
        <v>230</v>
      </c>
    </row>
    <row r="596" spans="1:16" ht="13" x14ac:dyDescent="0.15"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P596" s="70" t="s">
        <v>317</v>
      </c>
    </row>
    <row r="597" spans="1:16" ht="13" x14ac:dyDescent="0.15"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</row>
    <row r="598" spans="1:16" ht="13" x14ac:dyDescent="0.15">
      <c r="A598" s="7">
        <v>39622</v>
      </c>
      <c r="C598" s="38">
        <v>0.54166666666666663</v>
      </c>
      <c r="D598" s="10" t="s">
        <v>318</v>
      </c>
      <c r="E598" s="11" t="s">
        <v>319</v>
      </c>
      <c r="F598" s="11" t="s">
        <v>261</v>
      </c>
      <c r="G598" s="17">
        <v>71</v>
      </c>
      <c r="H598" s="17">
        <v>3</v>
      </c>
      <c r="I598" s="24">
        <v>0.5</v>
      </c>
      <c r="J598" s="19">
        <v>67.2</v>
      </c>
      <c r="K598" s="11"/>
      <c r="P598" s="10" t="s">
        <v>320</v>
      </c>
    </row>
    <row r="599" spans="1:16" ht="13" x14ac:dyDescent="0.15">
      <c r="C599" s="11"/>
      <c r="D599" s="11"/>
      <c r="E599" s="11"/>
      <c r="F599" s="11"/>
      <c r="G599" s="11"/>
      <c r="H599" s="11"/>
      <c r="I599" s="24">
        <v>6</v>
      </c>
      <c r="J599" s="19">
        <v>68.400000000000006</v>
      </c>
      <c r="K599" s="17">
        <v>8</v>
      </c>
      <c r="P599" s="13" t="s">
        <v>321</v>
      </c>
    </row>
    <row r="600" spans="1:16" ht="13" x14ac:dyDescent="0.15">
      <c r="C600" s="11"/>
      <c r="D600" s="11"/>
      <c r="E600" s="11"/>
      <c r="F600" s="11"/>
      <c r="G600" s="11"/>
      <c r="H600" s="11"/>
      <c r="I600" s="24">
        <v>10</v>
      </c>
      <c r="J600" s="19">
        <v>61.2</v>
      </c>
      <c r="K600" s="17">
        <v>8</v>
      </c>
      <c r="P600" s="10" t="s">
        <v>20</v>
      </c>
    </row>
    <row r="601" spans="1:16" ht="13" x14ac:dyDescent="0.15">
      <c r="C601" s="11"/>
      <c r="D601" s="11"/>
      <c r="E601" s="11"/>
      <c r="F601" s="11"/>
      <c r="G601" s="11"/>
      <c r="H601" s="11"/>
      <c r="I601" s="24">
        <v>15</v>
      </c>
      <c r="J601" s="19">
        <v>60.3</v>
      </c>
      <c r="K601" s="11"/>
      <c r="P601" s="10" t="s">
        <v>229</v>
      </c>
    </row>
    <row r="602" spans="1:16" ht="13" x14ac:dyDescent="0.15">
      <c r="C602" s="11"/>
      <c r="D602" s="11"/>
      <c r="E602" s="11"/>
      <c r="F602" s="11"/>
      <c r="G602" s="11"/>
      <c r="H602" s="11"/>
      <c r="I602" s="24">
        <v>20</v>
      </c>
      <c r="J602" s="19">
        <v>54.4</v>
      </c>
      <c r="K602" s="11"/>
      <c r="P602" s="13" t="s">
        <v>322</v>
      </c>
    </row>
    <row r="603" spans="1:16" ht="13" x14ac:dyDescent="0.15">
      <c r="C603" s="11"/>
      <c r="D603" s="11"/>
      <c r="E603" s="11"/>
      <c r="F603" s="11"/>
      <c r="G603" s="11"/>
      <c r="H603" s="11"/>
      <c r="I603" s="24">
        <v>30</v>
      </c>
      <c r="J603" s="19">
        <v>55</v>
      </c>
      <c r="K603" s="11"/>
      <c r="P603" s="70" t="s">
        <v>323</v>
      </c>
    </row>
    <row r="604" spans="1:16" ht="13" x14ac:dyDescent="0.15">
      <c r="I604" s="37"/>
      <c r="P604" s="70" t="s">
        <v>54</v>
      </c>
    </row>
    <row r="605" spans="1:16" ht="13" x14ac:dyDescent="0.15">
      <c r="I605" s="37"/>
    </row>
    <row r="606" spans="1:16" ht="13" x14ac:dyDescent="0.15">
      <c r="A606" s="7">
        <v>39625</v>
      </c>
      <c r="C606" s="38">
        <v>0.52083333333333337</v>
      </c>
      <c r="D606" s="11" t="s">
        <v>142</v>
      </c>
      <c r="E606" s="11" t="s">
        <v>324</v>
      </c>
      <c r="F606" s="11" t="s">
        <v>325</v>
      </c>
      <c r="G606" s="17">
        <v>73</v>
      </c>
      <c r="H606" s="17">
        <v>3</v>
      </c>
      <c r="I606" s="24">
        <v>0.5</v>
      </c>
      <c r="J606" s="19">
        <v>19.62</v>
      </c>
      <c r="K606" s="17">
        <v>8.51</v>
      </c>
      <c r="L606" s="17">
        <v>10.27</v>
      </c>
      <c r="O606" s="8" t="s">
        <v>326</v>
      </c>
    </row>
    <row r="607" spans="1:16" ht="14" x14ac:dyDescent="0.15">
      <c r="C607" s="11"/>
      <c r="D607" s="11"/>
      <c r="E607" s="11"/>
      <c r="F607" s="11"/>
      <c r="G607" s="11"/>
      <c r="H607" s="11"/>
      <c r="I607" s="24">
        <v>1</v>
      </c>
      <c r="J607" s="19">
        <v>19.2</v>
      </c>
      <c r="K607" s="17">
        <v>8.4</v>
      </c>
      <c r="L607" s="17">
        <v>10.45</v>
      </c>
      <c r="O607" s="74" t="s">
        <v>327</v>
      </c>
    </row>
    <row r="608" spans="1:16" ht="14" x14ac:dyDescent="0.15">
      <c r="C608" s="11"/>
      <c r="D608" s="11"/>
      <c r="E608" s="11"/>
      <c r="F608" s="11"/>
      <c r="G608" s="11"/>
      <c r="H608" s="11"/>
      <c r="I608" s="24">
        <v>2</v>
      </c>
      <c r="J608" s="19">
        <v>19.190000000000001</v>
      </c>
      <c r="K608" s="17">
        <v>8.43</v>
      </c>
      <c r="L608" s="17">
        <v>10.78</v>
      </c>
      <c r="O608" s="74" t="s">
        <v>328</v>
      </c>
    </row>
    <row r="609" spans="1:16" ht="14" x14ac:dyDescent="0.15">
      <c r="C609" s="11"/>
      <c r="D609" s="11"/>
      <c r="E609" s="11"/>
      <c r="F609" s="11"/>
      <c r="G609" s="11"/>
      <c r="H609" s="11"/>
      <c r="I609" s="24">
        <v>3</v>
      </c>
      <c r="J609" s="19">
        <v>19.16</v>
      </c>
      <c r="K609" s="17">
        <v>8.48</v>
      </c>
      <c r="L609" s="17">
        <v>10.15</v>
      </c>
      <c r="O609" s="74" t="s">
        <v>329</v>
      </c>
    </row>
    <row r="610" spans="1:16" ht="14" x14ac:dyDescent="0.15">
      <c r="C610" s="11"/>
      <c r="D610" s="11"/>
      <c r="E610" s="11"/>
      <c r="F610" s="11"/>
      <c r="G610" s="11"/>
      <c r="H610" s="11"/>
      <c r="I610" s="24">
        <v>4</v>
      </c>
      <c r="J610" s="19">
        <v>18.96</v>
      </c>
      <c r="K610" s="17">
        <v>8.4</v>
      </c>
      <c r="L610" s="17">
        <v>9.91</v>
      </c>
      <c r="O610" s="74" t="s">
        <v>327</v>
      </c>
    </row>
    <row r="611" spans="1:16" ht="14" x14ac:dyDescent="0.15">
      <c r="C611" s="11"/>
      <c r="D611" s="11"/>
      <c r="E611" s="11"/>
      <c r="F611" s="11"/>
      <c r="G611" s="11"/>
      <c r="H611" s="11"/>
      <c r="I611" s="24">
        <v>5</v>
      </c>
      <c r="J611" s="19">
        <v>14.8</v>
      </c>
      <c r="K611" s="17">
        <v>8.18</v>
      </c>
      <c r="L611" s="17">
        <v>10.74</v>
      </c>
      <c r="O611" s="74" t="s">
        <v>330</v>
      </c>
    </row>
    <row r="612" spans="1:16" ht="14" x14ac:dyDescent="0.15">
      <c r="C612" s="11"/>
      <c r="D612" s="11"/>
      <c r="E612" s="11"/>
      <c r="F612" s="11"/>
      <c r="G612" s="11"/>
      <c r="H612" s="11"/>
      <c r="I612" s="24">
        <v>6</v>
      </c>
      <c r="J612" s="19">
        <v>11.67</v>
      </c>
      <c r="K612" s="17">
        <v>8.27</v>
      </c>
      <c r="L612" s="17">
        <v>11.45</v>
      </c>
      <c r="O612" s="74" t="s">
        <v>331</v>
      </c>
    </row>
    <row r="613" spans="1:16" ht="14" x14ac:dyDescent="0.15">
      <c r="C613" s="11"/>
      <c r="D613" s="11"/>
      <c r="E613" s="11"/>
      <c r="F613" s="11"/>
      <c r="G613" s="11"/>
      <c r="H613" s="11"/>
      <c r="I613" s="24">
        <v>8</v>
      </c>
      <c r="J613" s="19">
        <v>9.17</v>
      </c>
      <c r="K613" s="17">
        <v>7.91</v>
      </c>
      <c r="L613" s="17">
        <v>11</v>
      </c>
      <c r="O613" s="74" t="s">
        <v>332</v>
      </c>
    </row>
    <row r="614" spans="1:16" ht="14" x14ac:dyDescent="0.15">
      <c r="C614" s="11"/>
      <c r="D614" s="11"/>
      <c r="E614" s="11"/>
      <c r="F614" s="11"/>
      <c r="G614" s="11"/>
      <c r="H614" s="11"/>
      <c r="I614" s="24">
        <v>10</v>
      </c>
      <c r="J614" s="19">
        <v>8.4499999999999993</v>
      </c>
      <c r="K614" s="17">
        <v>7.88</v>
      </c>
      <c r="L614" s="17">
        <v>11</v>
      </c>
      <c r="O614" s="74" t="s">
        <v>333</v>
      </c>
    </row>
    <row r="615" spans="1:16" ht="14" x14ac:dyDescent="0.15">
      <c r="C615" s="11"/>
      <c r="D615" s="11"/>
      <c r="E615" s="11"/>
      <c r="F615" s="11"/>
      <c r="G615" s="11"/>
      <c r="H615" s="11"/>
      <c r="I615" s="24">
        <v>12</v>
      </c>
      <c r="J615" s="19">
        <v>7.66</v>
      </c>
      <c r="K615" s="17">
        <v>8.07</v>
      </c>
      <c r="L615" s="17">
        <v>11.58</v>
      </c>
      <c r="O615" s="74" t="s">
        <v>334</v>
      </c>
    </row>
    <row r="616" spans="1:16" ht="14" x14ac:dyDescent="0.15">
      <c r="C616" s="11"/>
      <c r="D616" s="11"/>
      <c r="E616" s="11"/>
      <c r="F616" s="11"/>
      <c r="G616" s="11"/>
      <c r="H616" s="11"/>
      <c r="I616" s="24">
        <v>15</v>
      </c>
      <c r="J616" s="19">
        <v>6.55</v>
      </c>
      <c r="K616" s="17">
        <v>7.99</v>
      </c>
      <c r="L616" s="17">
        <v>11.65</v>
      </c>
      <c r="O616" s="74" t="s">
        <v>335</v>
      </c>
    </row>
    <row r="617" spans="1:16" ht="14" x14ac:dyDescent="0.15">
      <c r="C617" s="11"/>
      <c r="D617" s="11"/>
      <c r="E617" s="11"/>
      <c r="F617" s="11"/>
      <c r="G617" s="11"/>
      <c r="H617" s="11"/>
      <c r="I617" s="24">
        <v>20</v>
      </c>
      <c r="J617" s="19">
        <v>5.87</v>
      </c>
      <c r="K617" s="17">
        <v>7.88</v>
      </c>
      <c r="L617" s="17">
        <v>11.98</v>
      </c>
      <c r="O617" s="74" t="s">
        <v>336</v>
      </c>
    </row>
    <row r="618" spans="1:16" ht="13" x14ac:dyDescent="0.15">
      <c r="I618" s="37"/>
    </row>
    <row r="619" spans="1:16" ht="13" x14ac:dyDescent="0.15">
      <c r="A619" s="7"/>
    </row>
    <row r="620" spans="1:16" ht="13" x14ac:dyDescent="0.15">
      <c r="A620" s="7">
        <v>39631</v>
      </c>
      <c r="B620" s="17">
        <v>1</v>
      </c>
      <c r="C620" s="42" t="s">
        <v>337</v>
      </c>
      <c r="D620" s="49" t="s">
        <v>26</v>
      </c>
      <c r="E620" s="11" t="s">
        <v>247</v>
      </c>
      <c r="F620" s="11" t="s">
        <v>59</v>
      </c>
      <c r="G620" s="17">
        <v>68.5</v>
      </c>
      <c r="H620" s="11" t="s">
        <v>338</v>
      </c>
      <c r="I620" s="45">
        <v>0</v>
      </c>
      <c r="J620" s="19">
        <v>68.400000000000006</v>
      </c>
      <c r="K620" s="11"/>
      <c r="L620" s="11"/>
      <c r="M620" s="11"/>
    </row>
    <row r="621" spans="1:16" ht="13" x14ac:dyDescent="0.15">
      <c r="A621" s="75"/>
      <c r="B621" s="11"/>
      <c r="C621" s="11"/>
      <c r="D621" s="11"/>
      <c r="E621" s="11"/>
      <c r="F621" s="11"/>
      <c r="G621" s="11"/>
      <c r="H621" s="11"/>
      <c r="I621" s="45">
        <v>2</v>
      </c>
      <c r="J621" s="19">
        <v>67.5</v>
      </c>
      <c r="K621" s="17">
        <v>8</v>
      </c>
      <c r="L621" s="11"/>
      <c r="M621" s="11"/>
    </row>
    <row r="622" spans="1:16" ht="13" x14ac:dyDescent="0.15">
      <c r="A622" s="75"/>
      <c r="B622" s="11"/>
      <c r="C622" s="11"/>
      <c r="D622" s="11"/>
      <c r="E622" s="11"/>
      <c r="F622" s="11"/>
      <c r="G622" s="11"/>
      <c r="H622" s="11"/>
      <c r="I622" s="45">
        <v>4</v>
      </c>
      <c r="J622" s="19">
        <v>69.099999999999994</v>
      </c>
      <c r="K622" s="17">
        <v>8.5</v>
      </c>
      <c r="L622" s="11"/>
      <c r="M622" s="11"/>
    </row>
    <row r="624" spans="1:16" ht="13" x14ac:dyDescent="0.15">
      <c r="A624" s="7">
        <v>39639</v>
      </c>
      <c r="B624" s="8">
        <v>1</v>
      </c>
      <c r="C624" s="41">
        <v>0.47916666666666669</v>
      </c>
      <c r="D624" s="11" t="s">
        <v>114</v>
      </c>
      <c r="E624" s="11" t="s">
        <v>143</v>
      </c>
      <c r="F624" s="11" t="s">
        <v>339</v>
      </c>
      <c r="G624" s="17">
        <v>75</v>
      </c>
      <c r="H624" s="17">
        <v>2.5</v>
      </c>
      <c r="I624" s="17">
        <v>0.2</v>
      </c>
      <c r="J624" s="19">
        <v>71.3</v>
      </c>
      <c r="K624" s="17">
        <v>8.5</v>
      </c>
      <c r="L624" s="17">
        <v>10</v>
      </c>
      <c r="P624" s="10" t="s">
        <v>70</v>
      </c>
    </row>
    <row r="625" spans="1:16" ht="13" x14ac:dyDescent="0.15">
      <c r="C625" s="11"/>
      <c r="D625" s="11"/>
      <c r="E625" s="11"/>
      <c r="F625" s="11"/>
      <c r="G625" s="11"/>
      <c r="H625" s="11"/>
      <c r="I625" s="17">
        <v>1</v>
      </c>
      <c r="J625" s="19">
        <v>71.2</v>
      </c>
      <c r="K625" s="17">
        <v>8.5</v>
      </c>
      <c r="L625" s="17">
        <v>10.199999999999999</v>
      </c>
      <c r="P625" s="13" t="s">
        <v>110</v>
      </c>
    </row>
    <row r="626" spans="1:16" ht="13" x14ac:dyDescent="0.15">
      <c r="C626" s="11"/>
      <c r="D626" s="11"/>
      <c r="E626" s="11"/>
      <c r="F626" s="11"/>
      <c r="G626" s="11"/>
      <c r="H626" s="11"/>
      <c r="I626" s="17">
        <v>3</v>
      </c>
      <c r="J626" s="19">
        <v>71.099999999999994</v>
      </c>
      <c r="K626" s="17">
        <v>8.5</v>
      </c>
      <c r="L626" s="17">
        <v>10.1</v>
      </c>
      <c r="P626" s="10" t="s">
        <v>20</v>
      </c>
    </row>
    <row r="627" spans="1:16" ht="13" x14ac:dyDescent="0.15">
      <c r="C627" s="11"/>
      <c r="D627" s="11"/>
      <c r="E627" s="11"/>
      <c r="F627" s="11"/>
      <c r="G627" s="11"/>
      <c r="H627" s="11"/>
      <c r="I627" s="17">
        <v>5</v>
      </c>
      <c r="J627" s="19">
        <v>71</v>
      </c>
      <c r="K627" s="17">
        <v>8.5</v>
      </c>
      <c r="L627" s="17">
        <v>10.199999999999999</v>
      </c>
      <c r="P627" s="10" t="s">
        <v>340</v>
      </c>
    </row>
    <row r="628" spans="1:16" ht="13" x14ac:dyDescent="0.15">
      <c r="C628" s="11"/>
      <c r="D628" s="11"/>
      <c r="E628" s="11"/>
      <c r="F628" s="11"/>
      <c r="G628" s="11"/>
      <c r="H628" s="11"/>
      <c r="I628" s="17">
        <v>7</v>
      </c>
      <c r="J628" s="19">
        <v>70.599999999999994</v>
      </c>
      <c r="K628" s="17">
        <v>8.5</v>
      </c>
      <c r="L628" s="17">
        <v>10.1</v>
      </c>
      <c r="P628" s="13" t="s">
        <v>44</v>
      </c>
    </row>
    <row r="629" spans="1:16" ht="13" x14ac:dyDescent="0.15">
      <c r="C629" s="11"/>
      <c r="D629" s="11"/>
      <c r="E629" s="11"/>
      <c r="F629" s="11"/>
      <c r="G629" s="11"/>
      <c r="H629" s="11"/>
      <c r="I629" s="17">
        <v>9</v>
      </c>
      <c r="J629" s="19">
        <v>70.099999999999994</v>
      </c>
      <c r="K629" s="17">
        <v>8.5</v>
      </c>
      <c r="L629" s="17">
        <v>10.5</v>
      </c>
      <c r="P629" s="70" t="s">
        <v>230</v>
      </c>
    </row>
    <row r="630" spans="1:16" ht="13" x14ac:dyDescent="0.15">
      <c r="C630" s="11"/>
      <c r="D630" s="11"/>
      <c r="E630" s="11"/>
      <c r="F630" s="11"/>
      <c r="G630" s="11"/>
      <c r="H630" s="11"/>
      <c r="I630" s="17">
        <v>11</v>
      </c>
      <c r="J630" s="19">
        <v>66.25</v>
      </c>
      <c r="K630" s="17">
        <v>8.5</v>
      </c>
      <c r="L630" s="17">
        <v>10</v>
      </c>
      <c r="P630" s="70" t="s">
        <v>341</v>
      </c>
    </row>
    <row r="631" spans="1:16" ht="13" x14ac:dyDescent="0.15">
      <c r="C631" s="42"/>
      <c r="D631" s="11"/>
      <c r="E631" s="11"/>
      <c r="F631" s="11"/>
      <c r="G631" s="11"/>
      <c r="H631" s="11"/>
      <c r="I631" s="17">
        <v>13</v>
      </c>
      <c r="J631" s="19">
        <v>66</v>
      </c>
      <c r="K631" s="17">
        <v>8.4</v>
      </c>
      <c r="L631" s="17">
        <v>9.8000000000000007</v>
      </c>
    </row>
    <row r="632" spans="1:16" ht="13" x14ac:dyDescent="0.15">
      <c r="C632" s="42"/>
      <c r="D632" s="11"/>
      <c r="E632" s="11"/>
      <c r="F632" s="11"/>
      <c r="G632" s="11"/>
      <c r="H632" s="11"/>
      <c r="I632" s="17">
        <v>15</v>
      </c>
      <c r="J632" s="19">
        <v>65.8</v>
      </c>
      <c r="K632" s="17">
        <v>8.3000000000000007</v>
      </c>
      <c r="L632" s="17">
        <v>9.9</v>
      </c>
    </row>
    <row r="633" spans="1:16" ht="13" x14ac:dyDescent="0.15">
      <c r="C633" s="42"/>
      <c r="D633" s="11"/>
      <c r="E633" s="11"/>
      <c r="F633" s="11"/>
      <c r="G633" s="11"/>
      <c r="H633" s="11"/>
      <c r="I633" s="17">
        <v>17</v>
      </c>
      <c r="J633" s="19">
        <v>60.2</v>
      </c>
      <c r="K633" s="17">
        <v>8.1999999999999993</v>
      </c>
      <c r="L633" s="17">
        <v>9.8000000000000007</v>
      </c>
    </row>
    <row r="634" spans="1:16" ht="13" x14ac:dyDescent="0.15">
      <c r="C634" s="11"/>
      <c r="D634" s="11"/>
      <c r="E634" s="11"/>
      <c r="F634" s="11"/>
      <c r="G634" s="11"/>
      <c r="H634" s="11"/>
      <c r="I634" s="17">
        <v>19</v>
      </c>
      <c r="J634" s="19">
        <v>57.1</v>
      </c>
      <c r="K634" s="17">
        <v>8.1</v>
      </c>
      <c r="L634" s="17">
        <v>10.199999999999999</v>
      </c>
    </row>
    <row r="637" spans="1:16" ht="13" x14ac:dyDescent="0.15">
      <c r="A637" s="7">
        <v>39700</v>
      </c>
      <c r="C637" s="41">
        <v>8.3333333333333329E-2</v>
      </c>
      <c r="D637" s="12" t="s">
        <v>342</v>
      </c>
      <c r="E637" s="11"/>
      <c r="F637" s="11"/>
      <c r="G637" s="11"/>
      <c r="H637" s="17">
        <v>4.9000000000000004</v>
      </c>
      <c r="I637" s="17">
        <v>0</v>
      </c>
      <c r="J637" s="17">
        <v>73.400000000000006</v>
      </c>
      <c r="K637" s="11"/>
      <c r="L637" s="11"/>
      <c r="M637" s="11"/>
      <c r="N637" s="11"/>
    </row>
    <row r="638" spans="1:16" ht="13" x14ac:dyDescent="0.15">
      <c r="C638" s="11"/>
      <c r="D638" s="43"/>
      <c r="E638" s="11"/>
      <c r="F638" s="11"/>
      <c r="G638" s="11"/>
      <c r="H638" s="11"/>
      <c r="I638" s="17">
        <v>5</v>
      </c>
      <c r="J638" s="17">
        <v>72.900000000000006</v>
      </c>
      <c r="K638" s="11"/>
      <c r="L638" s="11"/>
      <c r="M638" s="11"/>
      <c r="N638" s="11"/>
    </row>
    <row r="639" spans="1:16" ht="13" x14ac:dyDescent="0.15">
      <c r="C639" s="11"/>
      <c r="D639" s="11"/>
      <c r="E639" s="11"/>
      <c r="F639" s="11"/>
      <c r="G639" s="11"/>
      <c r="H639" s="11"/>
      <c r="I639" s="17">
        <v>10</v>
      </c>
      <c r="J639" s="17">
        <v>70.400000000000006</v>
      </c>
      <c r="K639" s="11"/>
      <c r="L639" s="11"/>
      <c r="M639" s="11"/>
      <c r="N639" s="11"/>
    </row>
    <row r="640" spans="1:16" ht="13" x14ac:dyDescent="0.15">
      <c r="C640" s="11"/>
      <c r="D640" s="11"/>
      <c r="E640" s="11"/>
      <c r="F640" s="11"/>
      <c r="G640" s="11"/>
      <c r="H640" s="11"/>
      <c r="I640" s="17">
        <v>15</v>
      </c>
      <c r="J640" s="17">
        <v>68.900000000000006</v>
      </c>
      <c r="K640" s="11"/>
      <c r="L640" s="11"/>
      <c r="M640" s="11"/>
      <c r="N640" s="11"/>
    </row>
    <row r="641" spans="1:16" ht="13" x14ac:dyDescent="0.15">
      <c r="C641" s="11"/>
      <c r="D641" s="11"/>
      <c r="E641" s="11"/>
      <c r="F641" s="11"/>
      <c r="G641" s="11"/>
      <c r="H641" s="11"/>
      <c r="I641" s="17">
        <v>20</v>
      </c>
      <c r="J641" s="17">
        <v>61.7</v>
      </c>
      <c r="K641" s="11"/>
      <c r="L641" s="11"/>
      <c r="M641" s="11"/>
      <c r="N641" s="11"/>
    </row>
    <row r="642" spans="1:16" ht="13" x14ac:dyDescent="0.15">
      <c r="C642" s="11"/>
      <c r="D642" s="11"/>
      <c r="E642" s="11"/>
      <c r="F642" s="11"/>
      <c r="G642" s="11"/>
      <c r="H642" s="11"/>
      <c r="I642" s="17">
        <v>25</v>
      </c>
      <c r="J642" s="17">
        <v>48.4</v>
      </c>
      <c r="K642" s="11"/>
      <c r="L642" s="11"/>
      <c r="M642" s="11"/>
      <c r="N642" s="11"/>
    </row>
    <row r="643" spans="1:16" ht="13" x14ac:dyDescent="0.15">
      <c r="C643" s="11"/>
      <c r="D643" s="11"/>
      <c r="E643" s="11"/>
      <c r="F643" s="11"/>
      <c r="G643" s="11"/>
      <c r="H643" s="11"/>
      <c r="I643" s="17">
        <v>30</v>
      </c>
      <c r="J643" s="17">
        <v>44.1</v>
      </c>
      <c r="K643" s="11"/>
      <c r="L643" s="11"/>
      <c r="M643" s="11"/>
      <c r="N643" s="11"/>
    </row>
    <row r="644" spans="1:16" ht="13" x14ac:dyDescent="0.15">
      <c r="C644" s="11"/>
      <c r="D644" s="11"/>
      <c r="E644" s="11"/>
      <c r="F644" s="11"/>
      <c r="G644" s="11"/>
      <c r="H644" s="11"/>
      <c r="I644" s="17">
        <v>35</v>
      </c>
      <c r="J644" s="17">
        <v>44.6</v>
      </c>
      <c r="K644" s="11"/>
      <c r="L644" s="11"/>
      <c r="M644" s="11"/>
      <c r="N644" s="11"/>
    </row>
    <row r="645" spans="1:16" ht="13" x14ac:dyDescent="0.15">
      <c r="C645" s="11"/>
      <c r="D645" s="11"/>
      <c r="E645" s="11"/>
      <c r="F645" s="11"/>
      <c r="G645" s="11"/>
      <c r="H645" s="11"/>
      <c r="I645" s="17">
        <v>40</v>
      </c>
      <c r="J645" s="17">
        <v>43</v>
      </c>
      <c r="K645" s="11"/>
      <c r="L645" s="11"/>
      <c r="M645" s="11"/>
      <c r="N645" s="11"/>
    </row>
    <row r="646" spans="1:16" ht="13" x14ac:dyDescent="0.15">
      <c r="C646" s="11"/>
      <c r="D646" s="11"/>
      <c r="E646" s="11"/>
      <c r="F646" s="11"/>
      <c r="G646" s="11"/>
      <c r="H646" s="11"/>
      <c r="I646" s="17">
        <v>45</v>
      </c>
      <c r="J646" s="17">
        <v>42.4</v>
      </c>
      <c r="K646" s="11"/>
      <c r="L646" s="11"/>
      <c r="M646" s="11"/>
      <c r="N646" s="11"/>
    </row>
    <row r="647" spans="1:16" ht="13" x14ac:dyDescent="0.15">
      <c r="C647" s="11"/>
      <c r="D647" s="11"/>
      <c r="E647" s="11"/>
      <c r="F647" s="11"/>
      <c r="G647" s="11"/>
      <c r="H647" s="11"/>
      <c r="I647" s="17">
        <v>50</v>
      </c>
      <c r="J647" s="17">
        <v>42.4</v>
      </c>
      <c r="K647" s="11"/>
      <c r="L647" s="11"/>
      <c r="M647" s="11"/>
      <c r="N647" s="11"/>
    </row>
    <row r="649" spans="1:16" ht="13" x14ac:dyDescent="0.15">
      <c r="A649" s="7">
        <v>39703</v>
      </c>
      <c r="B649" s="8">
        <v>1</v>
      </c>
      <c r="C649" s="41">
        <v>0.39583333333333331</v>
      </c>
      <c r="D649" s="11" t="s">
        <v>79</v>
      </c>
      <c r="E649" s="11" t="s">
        <v>216</v>
      </c>
      <c r="F649" s="11" t="s">
        <v>343</v>
      </c>
      <c r="G649" s="17">
        <v>68</v>
      </c>
      <c r="H649" s="17">
        <v>3.5</v>
      </c>
      <c r="I649" s="11"/>
      <c r="J649" s="11"/>
    </row>
    <row r="651" spans="1:16" ht="13" x14ac:dyDescent="0.15">
      <c r="B651" s="8">
        <v>2</v>
      </c>
      <c r="C651" s="41">
        <v>0.41666666666666669</v>
      </c>
      <c r="D651" s="49" t="s">
        <v>344</v>
      </c>
      <c r="E651" s="11" t="s">
        <v>216</v>
      </c>
      <c r="F651" s="11" t="s">
        <v>345</v>
      </c>
      <c r="G651" s="17">
        <v>70</v>
      </c>
      <c r="H651" s="17">
        <v>4.5</v>
      </c>
      <c r="I651" s="17">
        <v>0</v>
      </c>
      <c r="J651" s="19">
        <v>68</v>
      </c>
      <c r="K651" s="11"/>
      <c r="P651" s="10" t="s">
        <v>346</v>
      </c>
    </row>
    <row r="652" spans="1:16" ht="13" x14ac:dyDescent="0.15">
      <c r="C652" s="11"/>
      <c r="D652" s="11"/>
      <c r="E652" s="11"/>
      <c r="F652" s="11"/>
      <c r="G652" s="11"/>
      <c r="H652" s="11"/>
      <c r="I652" s="17">
        <v>4</v>
      </c>
      <c r="J652" s="19">
        <v>67.8</v>
      </c>
      <c r="K652" s="11"/>
      <c r="P652" s="13" t="s">
        <v>110</v>
      </c>
    </row>
    <row r="653" spans="1:16" ht="13" x14ac:dyDescent="0.15">
      <c r="C653" s="11"/>
      <c r="D653" s="11"/>
      <c r="E653" s="11"/>
      <c r="F653" s="11"/>
      <c r="G653" s="11"/>
      <c r="H653" s="11"/>
      <c r="I653" s="17">
        <v>10</v>
      </c>
      <c r="J653" s="19">
        <v>68.400000000000006</v>
      </c>
      <c r="K653" s="11"/>
      <c r="P653" s="10" t="s">
        <v>347</v>
      </c>
    </row>
    <row r="654" spans="1:16" ht="13" x14ac:dyDescent="0.15">
      <c r="C654" s="42"/>
      <c r="D654" s="11"/>
      <c r="E654" s="11"/>
      <c r="F654" s="11"/>
      <c r="G654" s="11"/>
      <c r="H654" s="11"/>
      <c r="I654" s="17">
        <v>12</v>
      </c>
      <c r="J654" s="19">
        <v>61.2</v>
      </c>
      <c r="K654" s="11"/>
      <c r="P654" s="10" t="s">
        <v>348</v>
      </c>
    </row>
    <row r="655" spans="1:16" ht="13" x14ac:dyDescent="0.15">
      <c r="C655" s="42"/>
      <c r="D655" s="11"/>
      <c r="E655" s="11"/>
      <c r="F655" s="11"/>
      <c r="G655" s="11"/>
      <c r="H655" s="11"/>
      <c r="I655" s="17">
        <v>15</v>
      </c>
      <c r="J655" s="19">
        <v>55.6</v>
      </c>
      <c r="K655" s="11"/>
      <c r="P655" s="13" t="s">
        <v>349</v>
      </c>
    </row>
    <row r="656" spans="1:16" ht="13" x14ac:dyDescent="0.15">
      <c r="C656" s="11"/>
      <c r="D656" s="11"/>
      <c r="E656" s="11"/>
      <c r="F656" s="11"/>
      <c r="G656" s="11"/>
      <c r="H656" s="11"/>
      <c r="I656" s="17">
        <v>30</v>
      </c>
      <c r="J656" s="19">
        <v>46.4</v>
      </c>
      <c r="K656" s="11"/>
      <c r="P656" s="70" t="s">
        <v>350</v>
      </c>
    </row>
    <row r="657" spans="1:16" ht="13" x14ac:dyDescent="0.15">
      <c r="P657" s="70" t="s">
        <v>351</v>
      </c>
    </row>
    <row r="659" spans="1:16" ht="13" x14ac:dyDescent="0.15">
      <c r="A659" s="7">
        <v>39710</v>
      </c>
      <c r="B659" s="8">
        <v>1</v>
      </c>
      <c r="C659" s="41">
        <v>0.42708333333333331</v>
      </c>
      <c r="D659" s="11" t="s">
        <v>79</v>
      </c>
      <c r="E659" s="11" t="s">
        <v>143</v>
      </c>
      <c r="F659" s="11" t="s">
        <v>352</v>
      </c>
      <c r="G659" s="17">
        <v>60</v>
      </c>
      <c r="H659" s="10">
        <v>4</v>
      </c>
      <c r="I659" s="17">
        <v>2</v>
      </c>
      <c r="J659" s="19">
        <v>66.599999999999994</v>
      </c>
      <c r="K659" s="11"/>
      <c r="L659" s="11"/>
      <c r="M659" s="11"/>
    </row>
    <row r="661" spans="1:16" ht="13" x14ac:dyDescent="0.15">
      <c r="B661" s="8">
        <v>2</v>
      </c>
      <c r="C661" s="41">
        <v>0.45833333333333331</v>
      </c>
      <c r="D661" s="49" t="s">
        <v>212</v>
      </c>
      <c r="E661" s="11" t="s">
        <v>353</v>
      </c>
      <c r="F661" s="11" t="s">
        <v>354</v>
      </c>
      <c r="G661" s="17">
        <v>46</v>
      </c>
      <c r="H661" s="17">
        <v>5.3</v>
      </c>
      <c r="I661" s="17">
        <v>0</v>
      </c>
      <c r="J661" s="19">
        <v>66.8</v>
      </c>
      <c r="K661" s="11"/>
      <c r="L661" s="11"/>
      <c r="P661" s="10" t="s">
        <v>70</v>
      </c>
    </row>
    <row r="662" spans="1:16" ht="13" x14ac:dyDescent="0.15">
      <c r="C662" s="11"/>
      <c r="D662" s="11"/>
      <c r="E662" s="11"/>
      <c r="F662" s="11"/>
      <c r="G662" s="11"/>
      <c r="H662" s="11"/>
      <c r="I662" s="17">
        <v>5</v>
      </c>
      <c r="J662" s="19">
        <v>67.400000000000006</v>
      </c>
      <c r="K662" s="11"/>
      <c r="L662" s="11"/>
      <c r="P662" s="13" t="s">
        <v>110</v>
      </c>
    </row>
    <row r="663" spans="1:16" ht="13" x14ac:dyDescent="0.15">
      <c r="C663" s="11"/>
      <c r="D663" s="11"/>
      <c r="E663" s="11"/>
      <c r="F663" s="11"/>
      <c r="G663" s="11"/>
      <c r="H663" s="11"/>
      <c r="I663" s="17">
        <v>10</v>
      </c>
      <c r="J663" s="19">
        <v>67</v>
      </c>
      <c r="K663" s="11"/>
      <c r="L663" s="11"/>
      <c r="P663" s="10" t="s">
        <v>355</v>
      </c>
    </row>
    <row r="664" spans="1:16" ht="13" x14ac:dyDescent="0.15">
      <c r="C664" s="11"/>
      <c r="D664" s="11"/>
      <c r="E664" s="11"/>
      <c r="F664" s="11"/>
      <c r="G664" s="11"/>
      <c r="H664" s="11"/>
      <c r="I664" s="17">
        <v>12</v>
      </c>
      <c r="J664" s="19">
        <v>67</v>
      </c>
      <c r="K664" s="11"/>
      <c r="L664" s="11"/>
      <c r="P664" s="10" t="s">
        <v>229</v>
      </c>
    </row>
    <row r="665" spans="1:16" ht="13" x14ac:dyDescent="0.15">
      <c r="C665" s="42"/>
      <c r="D665" s="11"/>
      <c r="E665" s="11"/>
      <c r="F665" s="11"/>
      <c r="G665" s="11"/>
      <c r="H665" s="11"/>
      <c r="I665" s="17">
        <v>40</v>
      </c>
      <c r="J665" s="19">
        <v>56</v>
      </c>
      <c r="K665" s="11"/>
      <c r="L665" s="11"/>
      <c r="P665" s="13" t="s">
        <v>34</v>
      </c>
    </row>
    <row r="666" spans="1:16" ht="13" x14ac:dyDescent="0.15">
      <c r="P666" s="70" t="s">
        <v>230</v>
      </c>
    </row>
    <row r="667" spans="1:16" ht="13" x14ac:dyDescent="0.15">
      <c r="P667" s="70" t="s">
        <v>54</v>
      </c>
    </row>
    <row r="669" spans="1:16" ht="13" x14ac:dyDescent="0.15">
      <c r="A669" s="7">
        <v>39711</v>
      </c>
      <c r="B669" s="17">
        <v>1</v>
      </c>
      <c r="C669" s="38">
        <v>0.64583333333333337</v>
      </c>
      <c r="D669" s="11" t="s">
        <v>79</v>
      </c>
      <c r="E669" s="11" t="s">
        <v>143</v>
      </c>
      <c r="F669" s="11" t="s">
        <v>356</v>
      </c>
      <c r="G669" s="17">
        <v>73</v>
      </c>
      <c r="H669" s="11" t="s">
        <v>357</v>
      </c>
      <c r="I669" s="17">
        <v>2</v>
      </c>
      <c r="J669" s="19">
        <v>66.3</v>
      </c>
      <c r="K669" s="11"/>
      <c r="L669" s="11"/>
    </row>
    <row r="671" spans="1:16" ht="13" x14ac:dyDescent="0.15">
      <c r="B671" s="17">
        <v>2</v>
      </c>
      <c r="C671" s="48">
        <v>0.66666666666666663</v>
      </c>
      <c r="D671" s="11" t="s">
        <v>144</v>
      </c>
      <c r="E671" s="11" t="s">
        <v>143</v>
      </c>
      <c r="F671" s="11" t="s">
        <v>358</v>
      </c>
      <c r="G671" s="17">
        <v>73</v>
      </c>
      <c r="H671" s="17">
        <v>6</v>
      </c>
      <c r="I671" s="17">
        <v>0</v>
      </c>
      <c r="J671" s="19">
        <v>66.3</v>
      </c>
      <c r="K671" s="11"/>
      <c r="L671" s="11"/>
      <c r="O671" s="8" t="s">
        <v>359</v>
      </c>
      <c r="P671" s="10" t="s">
        <v>70</v>
      </c>
    </row>
    <row r="672" spans="1:16" ht="13" x14ac:dyDescent="0.15">
      <c r="B672" s="11"/>
      <c r="C672" s="11"/>
      <c r="D672" s="11"/>
      <c r="E672" s="11"/>
      <c r="F672" s="11"/>
      <c r="G672" s="11"/>
      <c r="H672" s="11"/>
      <c r="I672" s="17">
        <v>0.5</v>
      </c>
      <c r="J672" s="19">
        <f>CONVERT(18.96,"C","F")</f>
        <v>66.128</v>
      </c>
      <c r="K672" s="17">
        <v>8.2200000000000006</v>
      </c>
      <c r="L672" s="17">
        <v>9.0299999999999994</v>
      </c>
      <c r="P672" s="13" t="s">
        <v>110</v>
      </c>
    </row>
    <row r="673" spans="1:16" ht="13" x14ac:dyDescent="0.15">
      <c r="B673" s="11"/>
      <c r="C673" s="11"/>
      <c r="D673" s="11"/>
      <c r="E673" s="11"/>
      <c r="F673" s="11"/>
      <c r="G673" s="11"/>
      <c r="H673" s="11"/>
      <c r="I673" s="17">
        <v>2</v>
      </c>
      <c r="J673" s="19">
        <f>CONVERT(18.34,"C","F")</f>
        <v>65.012</v>
      </c>
      <c r="K673" s="17">
        <v>8.15</v>
      </c>
      <c r="L673" s="17">
        <v>8.6999999999999993</v>
      </c>
      <c r="P673" s="10" t="s">
        <v>20</v>
      </c>
    </row>
    <row r="674" spans="1:16" ht="13" x14ac:dyDescent="0.15">
      <c r="B674" s="11"/>
      <c r="C674" s="42"/>
      <c r="D674" s="11"/>
      <c r="E674" s="11"/>
      <c r="F674" s="11"/>
      <c r="G674" s="11"/>
      <c r="H674" s="11"/>
      <c r="I674" s="17">
        <v>4</v>
      </c>
      <c r="J674" s="19">
        <f>CONVERT(17,"C","F")</f>
        <v>62.6</v>
      </c>
      <c r="K674" s="17">
        <v>8.0399999999999991</v>
      </c>
      <c r="L674" s="17">
        <v>8.5</v>
      </c>
      <c r="P674" s="10" t="s">
        <v>229</v>
      </c>
    </row>
    <row r="675" spans="1:16" ht="13" x14ac:dyDescent="0.15">
      <c r="B675" s="11"/>
      <c r="C675" s="42"/>
      <c r="D675" s="11"/>
      <c r="E675" s="11"/>
      <c r="F675" s="11"/>
      <c r="G675" s="11"/>
      <c r="H675" s="11"/>
      <c r="I675" s="17">
        <v>7</v>
      </c>
      <c r="J675" s="19">
        <f>CONVERT(14.88,"C","F")</f>
        <v>58.784000000000006</v>
      </c>
      <c r="K675" s="17">
        <v>7.81</v>
      </c>
      <c r="L675" s="17">
        <v>8.3800000000000008</v>
      </c>
      <c r="P675" s="13" t="s">
        <v>360</v>
      </c>
    </row>
    <row r="676" spans="1:16" ht="13" x14ac:dyDescent="0.15">
      <c r="B676" s="11"/>
      <c r="C676" s="11"/>
      <c r="D676" s="11"/>
      <c r="E676" s="11"/>
      <c r="F676" s="11"/>
      <c r="G676" s="11"/>
      <c r="H676" s="11"/>
      <c r="I676" s="17">
        <v>10</v>
      </c>
      <c r="J676" s="19">
        <f>CONVERT(11.24,"C","F")</f>
        <v>52.231999999999999</v>
      </c>
      <c r="K676" s="17">
        <v>7.86</v>
      </c>
      <c r="L676" s="17">
        <v>8.43</v>
      </c>
      <c r="P676" s="70" t="s">
        <v>230</v>
      </c>
    </row>
    <row r="677" spans="1:16" ht="13" x14ac:dyDescent="0.15">
      <c r="B677" s="11"/>
      <c r="C677" s="11"/>
      <c r="D677" s="11"/>
      <c r="E677" s="11"/>
      <c r="F677" s="11"/>
      <c r="G677" s="11"/>
      <c r="H677" s="11"/>
      <c r="I677" s="17">
        <v>15</v>
      </c>
      <c r="J677" s="19">
        <f>CONVERT(9.37,"C","F")</f>
        <v>48.866</v>
      </c>
      <c r="K677" s="17">
        <v>7.68</v>
      </c>
      <c r="L677" s="17">
        <v>8.36</v>
      </c>
      <c r="P677" s="70" t="s">
        <v>361</v>
      </c>
    </row>
    <row r="678" spans="1:16" ht="13" x14ac:dyDescent="0.15">
      <c r="B678" s="11"/>
      <c r="C678" s="11"/>
      <c r="D678" s="11"/>
      <c r="E678" s="11"/>
      <c r="F678" s="11"/>
      <c r="G678" s="11"/>
      <c r="H678" s="11"/>
      <c r="I678" s="17">
        <v>20</v>
      </c>
      <c r="J678" s="19">
        <f>CONVERT(7.45,"C","F")</f>
        <v>45.41</v>
      </c>
      <c r="K678" s="17">
        <v>7.68</v>
      </c>
      <c r="L678" s="17">
        <v>9</v>
      </c>
    </row>
    <row r="679" spans="1:16" ht="13" x14ac:dyDescent="0.15">
      <c r="B679" s="11"/>
      <c r="C679" s="11"/>
      <c r="D679" s="11"/>
      <c r="E679" s="11"/>
      <c r="F679" s="11"/>
      <c r="G679" s="11"/>
      <c r="H679" s="11"/>
      <c r="I679" s="17">
        <v>40</v>
      </c>
      <c r="J679" s="19">
        <v>45.6</v>
      </c>
      <c r="K679" s="17">
        <v>7.6</v>
      </c>
      <c r="L679" s="11"/>
    </row>
    <row r="680" spans="1:16" ht="13" x14ac:dyDescent="0.15">
      <c r="A680" s="7"/>
      <c r="B680" s="8"/>
      <c r="C680" s="9"/>
      <c r="D680" s="11"/>
      <c r="E680" s="11"/>
      <c r="F680" s="11"/>
      <c r="G680" s="11"/>
      <c r="H680" s="17"/>
      <c r="I680" s="17"/>
      <c r="J680" s="19"/>
    </row>
    <row r="681" spans="1:16" ht="13" x14ac:dyDescent="0.15">
      <c r="A681" s="7">
        <v>39713</v>
      </c>
      <c r="C681" s="9">
        <v>0.54166666666666663</v>
      </c>
      <c r="D681" s="11" t="s">
        <v>114</v>
      </c>
      <c r="E681" s="11"/>
      <c r="F681" s="11"/>
      <c r="G681" s="11"/>
      <c r="H681" s="17">
        <v>5.5</v>
      </c>
      <c r="I681" s="17">
        <v>5</v>
      </c>
      <c r="J681" s="19">
        <v>64.400000000000006</v>
      </c>
      <c r="P681" s="10" t="s">
        <v>70</v>
      </c>
    </row>
    <row r="682" spans="1:16" ht="13" x14ac:dyDescent="0.15">
      <c r="D682" s="11"/>
      <c r="E682" s="11"/>
      <c r="F682" s="11"/>
      <c r="G682" s="11"/>
      <c r="H682" s="11"/>
      <c r="I682" s="17">
        <v>10</v>
      </c>
      <c r="J682" s="19">
        <v>64.599999999999994</v>
      </c>
      <c r="P682" s="13" t="s">
        <v>110</v>
      </c>
    </row>
    <row r="683" spans="1:16" ht="13" x14ac:dyDescent="0.15">
      <c r="D683" s="11"/>
      <c r="E683" s="11"/>
      <c r="F683" s="11"/>
      <c r="G683" s="11"/>
      <c r="H683" s="11"/>
      <c r="I683" s="17">
        <v>20</v>
      </c>
      <c r="J683" s="19">
        <v>64.3</v>
      </c>
      <c r="P683" s="10" t="s">
        <v>228</v>
      </c>
    </row>
    <row r="684" spans="1:16" ht="13" x14ac:dyDescent="0.15">
      <c r="P684" s="10" t="s">
        <v>229</v>
      </c>
    </row>
    <row r="685" spans="1:16" ht="13" x14ac:dyDescent="0.15">
      <c r="P685" s="13" t="s">
        <v>44</v>
      </c>
    </row>
    <row r="686" spans="1:16" ht="13" x14ac:dyDescent="0.15">
      <c r="P686" s="70" t="s">
        <v>362</v>
      </c>
    </row>
    <row r="687" spans="1:16" ht="13" x14ac:dyDescent="0.15">
      <c r="P687" s="70" t="s">
        <v>54</v>
      </c>
    </row>
    <row r="689" spans="1:16" ht="13" x14ac:dyDescent="0.15">
      <c r="A689" s="7">
        <v>39714</v>
      </c>
      <c r="C689" s="9">
        <v>0.54166666666666663</v>
      </c>
      <c r="D689" s="11" t="s">
        <v>114</v>
      </c>
      <c r="E689" s="11" t="s">
        <v>143</v>
      </c>
      <c r="F689" s="11" t="s">
        <v>363</v>
      </c>
      <c r="G689" s="17">
        <v>64</v>
      </c>
      <c r="H689" s="17">
        <v>6</v>
      </c>
      <c r="I689" s="17">
        <v>1</v>
      </c>
      <c r="J689" s="19">
        <v>67</v>
      </c>
      <c r="K689" s="17">
        <v>7.8</v>
      </c>
      <c r="P689" s="10" t="s">
        <v>364</v>
      </c>
    </row>
    <row r="690" spans="1:16" ht="13" x14ac:dyDescent="0.15">
      <c r="D690" s="11"/>
      <c r="E690" s="11"/>
      <c r="F690" s="11"/>
      <c r="G690" s="11"/>
      <c r="H690" s="11"/>
      <c r="I690" s="17">
        <v>5</v>
      </c>
      <c r="J690" s="19">
        <v>66.400000000000006</v>
      </c>
      <c r="K690" s="11"/>
      <c r="P690" s="13" t="s">
        <v>110</v>
      </c>
    </row>
    <row r="691" spans="1:16" ht="13" x14ac:dyDescent="0.15">
      <c r="D691" s="11"/>
      <c r="E691" s="11"/>
      <c r="F691" s="11"/>
      <c r="G691" s="11"/>
      <c r="H691" s="11"/>
      <c r="I691" s="17">
        <v>10</v>
      </c>
      <c r="J691" s="19">
        <v>66.400000000000006</v>
      </c>
      <c r="K691" s="11"/>
      <c r="P691" s="10" t="s">
        <v>20</v>
      </c>
    </row>
    <row r="692" spans="1:16" ht="13" x14ac:dyDescent="0.15">
      <c r="D692" s="11"/>
      <c r="E692" s="11"/>
      <c r="F692" s="11"/>
      <c r="G692" s="11"/>
      <c r="H692" s="11"/>
      <c r="I692" s="17">
        <v>15</v>
      </c>
      <c r="J692" s="19">
        <v>65.5</v>
      </c>
      <c r="K692" s="11"/>
      <c r="P692" s="10" t="s">
        <v>229</v>
      </c>
    </row>
    <row r="693" spans="1:16" ht="13" x14ac:dyDescent="0.15">
      <c r="D693" s="11"/>
      <c r="E693" s="11"/>
      <c r="F693" s="11"/>
      <c r="G693" s="11"/>
      <c r="H693" s="11"/>
      <c r="I693" s="17">
        <v>20</v>
      </c>
      <c r="J693" s="19">
        <v>64.900000000000006</v>
      </c>
      <c r="K693" s="17">
        <v>7.8</v>
      </c>
      <c r="P693" s="13" t="s">
        <v>44</v>
      </c>
    </row>
    <row r="694" spans="1:16" ht="13" x14ac:dyDescent="0.15">
      <c r="D694" s="11"/>
      <c r="E694" s="11"/>
      <c r="F694" s="11"/>
      <c r="G694" s="11"/>
      <c r="H694" s="11"/>
      <c r="I694" s="17">
        <v>25</v>
      </c>
      <c r="J694" s="19">
        <v>55</v>
      </c>
      <c r="K694" s="11"/>
      <c r="P694" s="70" t="s">
        <v>362</v>
      </c>
    </row>
    <row r="695" spans="1:16" ht="13" x14ac:dyDescent="0.15">
      <c r="D695" s="11"/>
      <c r="E695" s="11"/>
      <c r="F695" s="11"/>
      <c r="G695" s="11"/>
      <c r="H695" s="11"/>
      <c r="I695" s="17">
        <v>30</v>
      </c>
      <c r="J695" s="19">
        <v>50.5</v>
      </c>
      <c r="K695" s="11"/>
      <c r="P695" s="70" t="s">
        <v>54</v>
      </c>
    </row>
    <row r="697" spans="1:16" ht="13" x14ac:dyDescent="0.15">
      <c r="A697" s="7">
        <v>39715</v>
      </c>
      <c r="C697" s="38">
        <v>0.5</v>
      </c>
      <c r="D697" s="49" t="s">
        <v>222</v>
      </c>
      <c r="E697" s="11" t="s">
        <v>143</v>
      </c>
      <c r="F697" s="11" t="s">
        <v>365</v>
      </c>
      <c r="G697" s="17">
        <v>72</v>
      </c>
      <c r="H697" s="17">
        <v>7</v>
      </c>
      <c r="I697" s="17">
        <v>0.5</v>
      </c>
      <c r="J697" s="19">
        <v>65.599999999999994</v>
      </c>
      <c r="K697" s="11"/>
      <c r="L697" s="11"/>
    </row>
    <row r="698" spans="1:16" ht="13" x14ac:dyDescent="0.15">
      <c r="C698" s="11"/>
      <c r="D698" s="11"/>
      <c r="E698" s="11"/>
      <c r="F698" s="11"/>
      <c r="G698" s="11"/>
      <c r="H698" s="11"/>
      <c r="I698" s="17">
        <v>2</v>
      </c>
      <c r="J698" s="19">
        <v>66</v>
      </c>
      <c r="K698" s="17">
        <v>8</v>
      </c>
      <c r="L698" s="11"/>
    </row>
    <row r="699" spans="1:16" ht="13" x14ac:dyDescent="0.15">
      <c r="C699" s="42"/>
      <c r="D699" s="11"/>
      <c r="E699" s="11"/>
      <c r="F699" s="11"/>
      <c r="G699" s="11"/>
      <c r="H699" s="11"/>
      <c r="I699" s="17">
        <v>5</v>
      </c>
      <c r="J699" s="19">
        <v>66</v>
      </c>
      <c r="K699" s="11"/>
      <c r="L699" s="11"/>
    </row>
    <row r="700" spans="1:16" ht="13" x14ac:dyDescent="0.15">
      <c r="C700" s="11"/>
      <c r="D700" s="11"/>
      <c r="E700" s="11"/>
      <c r="F700" s="11"/>
      <c r="G700" s="11"/>
      <c r="H700" s="11"/>
      <c r="I700" s="17">
        <v>15</v>
      </c>
      <c r="J700" s="19">
        <v>64.599999999999994</v>
      </c>
      <c r="K700" s="11"/>
      <c r="L700" s="11"/>
    </row>
    <row r="701" spans="1:16" ht="13" x14ac:dyDescent="0.15">
      <c r="C701" s="11"/>
      <c r="D701" s="11"/>
      <c r="E701" s="11"/>
      <c r="F701" s="11"/>
      <c r="G701" s="11"/>
      <c r="H701" s="11"/>
      <c r="I701" s="17">
        <v>25</v>
      </c>
      <c r="J701" s="19">
        <v>55.4</v>
      </c>
      <c r="K701" s="11"/>
      <c r="L701" s="11"/>
    </row>
    <row r="702" spans="1:16" ht="13" x14ac:dyDescent="0.15">
      <c r="C702" s="11"/>
      <c r="D702" s="11"/>
      <c r="E702" s="11"/>
      <c r="F702" s="11"/>
      <c r="G702" s="11"/>
      <c r="H702" s="11"/>
      <c r="I702" s="17">
        <v>60</v>
      </c>
      <c r="J702" s="19">
        <v>44.9</v>
      </c>
      <c r="K702" s="17">
        <v>7.8</v>
      </c>
      <c r="L702" s="11"/>
    </row>
    <row r="704" spans="1:16" ht="13" x14ac:dyDescent="0.15">
      <c r="A704" s="14">
        <v>39722</v>
      </c>
      <c r="C704" s="41">
        <v>0.39583333333333331</v>
      </c>
      <c r="D704" s="11" t="s">
        <v>366</v>
      </c>
      <c r="E704" s="11" t="s">
        <v>367</v>
      </c>
      <c r="F704" s="11" t="s">
        <v>368</v>
      </c>
      <c r="G704" s="17">
        <v>65</v>
      </c>
      <c r="H704" s="17">
        <v>5</v>
      </c>
      <c r="I704" s="17">
        <v>0</v>
      </c>
      <c r="J704" s="19">
        <v>62</v>
      </c>
    </row>
    <row r="705" spans="1:16" ht="13" x14ac:dyDescent="0.15">
      <c r="C705" s="11"/>
      <c r="D705" s="11"/>
      <c r="E705" s="11"/>
      <c r="F705" s="11"/>
      <c r="G705" s="11"/>
      <c r="H705" s="11"/>
      <c r="I705" s="17">
        <v>5</v>
      </c>
      <c r="J705" s="19">
        <v>64.3</v>
      </c>
      <c r="P705" s="10" t="s">
        <v>369</v>
      </c>
    </row>
    <row r="706" spans="1:16" ht="14" x14ac:dyDescent="0.15">
      <c r="C706" s="11"/>
      <c r="D706" s="11"/>
      <c r="E706" s="11"/>
      <c r="F706" s="11"/>
      <c r="G706" s="11"/>
      <c r="H706" s="11"/>
      <c r="I706" s="17">
        <v>10</v>
      </c>
      <c r="J706" s="47" t="s">
        <v>370</v>
      </c>
      <c r="P706" s="13" t="s">
        <v>110</v>
      </c>
    </row>
    <row r="707" spans="1:16" ht="13" x14ac:dyDescent="0.15">
      <c r="C707" s="11"/>
      <c r="D707" s="11"/>
      <c r="E707" s="11"/>
      <c r="F707" s="11"/>
      <c r="G707" s="11"/>
      <c r="H707" s="11"/>
      <c r="I707" s="17">
        <v>15</v>
      </c>
      <c r="J707" s="19">
        <v>64</v>
      </c>
      <c r="P707" s="10" t="s">
        <v>371</v>
      </c>
    </row>
    <row r="708" spans="1:16" ht="14" x14ac:dyDescent="0.15">
      <c r="C708" s="11"/>
      <c r="D708" s="11"/>
      <c r="E708" s="11"/>
      <c r="F708" s="11"/>
      <c r="G708" s="11"/>
      <c r="H708" s="11"/>
      <c r="I708" s="17">
        <v>20</v>
      </c>
      <c r="J708" s="47" t="s">
        <v>372</v>
      </c>
      <c r="P708" s="10" t="s">
        <v>373</v>
      </c>
    </row>
    <row r="709" spans="1:16" ht="13" x14ac:dyDescent="0.15">
      <c r="C709" s="11"/>
      <c r="D709" s="11"/>
      <c r="E709" s="11"/>
      <c r="F709" s="11"/>
      <c r="G709" s="11"/>
      <c r="H709" s="11"/>
      <c r="I709" s="11"/>
      <c r="J709" s="47"/>
      <c r="P709" s="13" t="s">
        <v>44</v>
      </c>
    </row>
    <row r="710" spans="1:16" ht="13" x14ac:dyDescent="0.15">
      <c r="P710" s="70" t="s">
        <v>374</v>
      </c>
    </row>
    <row r="711" spans="1:16" ht="13" x14ac:dyDescent="0.15">
      <c r="P711" s="70" t="s">
        <v>375</v>
      </c>
    </row>
    <row r="713" spans="1:16" ht="13" x14ac:dyDescent="0.15">
      <c r="A713" s="14">
        <v>39725</v>
      </c>
      <c r="C713" s="48">
        <v>0.66666666666666663</v>
      </c>
      <c r="D713" s="11" t="s">
        <v>376</v>
      </c>
      <c r="E713" s="11" t="s">
        <v>377</v>
      </c>
      <c r="F713" s="11" t="s">
        <v>378</v>
      </c>
      <c r="G713" s="17">
        <v>62</v>
      </c>
      <c r="H713" s="17">
        <v>4</v>
      </c>
      <c r="I713" s="17">
        <v>1</v>
      </c>
      <c r="J713" s="19">
        <f>CONVERT(16,"C","F")</f>
        <v>60.8</v>
      </c>
      <c r="K713" s="17">
        <v>7.81</v>
      </c>
      <c r="L713" s="17">
        <v>9.9499999999999993</v>
      </c>
      <c r="M713" s="40"/>
      <c r="N713" s="11"/>
      <c r="P713" s="10" t="s">
        <v>379</v>
      </c>
    </row>
    <row r="714" spans="1:16" ht="13" x14ac:dyDescent="0.15">
      <c r="C714" s="42"/>
      <c r="D714" s="67"/>
      <c r="E714" s="11"/>
      <c r="F714" s="11"/>
      <c r="G714" s="11"/>
      <c r="H714" s="11"/>
      <c r="I714" s="17">
        <v>3</v>
      </c>
      <c r="J714" s="19">
        <f>CONVERT(16.05,"C","F")</f>
        <v>60.89</v>
      </c>
      <c r="K714" s="17">
        <v>7.95</v>
      </c>
      <c r="L714" s="17">
        <v>9.61</v>
      </c>
      <c r="M714" s="40"/>
      <c r="N714" s="11"/>
      <c r="P714" s="13" t="s">
        <v>380</v>
      </c>
    </row>
    <row r="715" spans="1:16" ht="13" x14ac:dyDescent="0.15">
      <c r="C715" s="11"/>
      <c r="D715" s="11"/>
      <c r="E715" s="11"/>
      <c r="F715" s="11"/>
      <c r="G715" s="11"/>
      <c r="H715" s="11"/>
      <c r="I715" s="17">
        <v>10</v>
      </c>
      <c r="J715" s="19">
        <f>CONVERT(16.38,"C","F")</f>
        <v>61.483999999999995</v>
      </c>
      <c r="K715" s="17">
        <v>7.91</v>
      </c>
      <c r="L715" s="17">
        <v>9.3699999999999992</v>
      </c>
      <c r="M715" s="40"/>
      <c r="N715" s="11"/>
      <c r="P715" s="10" t="s">
        <v>381</v>
      </c>
    </row>
    <row r="716" spans="1:16" ht="13" x14ac:dyDescent="0.15">
      <c r="C716" s="11"/>
      <c r="D716" s="11"/>
      <c r="E716" s="11"/>
      <c r="F716" s="11"/>
      <c r="G716" s="11"/>
      <c r="H716" s="11"/>
      <c r="I716" s="17">
        <v>15</v>
      </c>
      <c r="J716" s="19">
        <f>CONVERT(16.35,"C","F")</f>
        <v>61.430000000000007</v>
      </c>
      <c r="K716" s="17">
        <v>7.93</v>
      </c>
      <c r="L716" s="17">
        <v>9.08</v>
      </c>
      <c r="M716" s="40"/>
      <c r="N716" s="11"/>
      <c r="P716" s="10" t="s">
        <v>298</v>
      </c>
    </row>
    <row r="717" spans="1:16" ht="13" x14ac:dyDescent="0.15">
      <c r="C717" s="11"/>
      <c r="D717" s="11"/>
      <c r="E717" s="11"/>
      <c r="F717" s="11"/>
      <c r="G717" s="11"/>
      <c r="H717" s="11"/>
      <c r="I717" s="17">
        <v>20</v>
      </c>
      <c r="J717" s="19">
        <f>CONVERT(16.29,"C","F")</f>
        <v>61.322000000000003</v>
      </c>
      <c r="K717" s="17">
        <v>7.9</v>
      </c>
      <c r="L717" s="17">
        <v>8.84</v>
      </c>
      <c r="M717" s="40"/>
      <c r="N717" s="11"/>
      <c r="P717" s="13" t="s">
        <v>382</v>
      </c>
    </row>
    <row r="718" spans="1:16" ht="13" x14ac:dyDescent="0.15">
      <c r="C718" s="11"/>
      <c r="D718" s="11"/>
      <c r="E718" s="11"/>
      <c r="F718" s="11"/>
      <c r="G718" s="11"/>
      <c r="H718" s="11"/>
      <c r="I718" s="17">
        <v>70</v>
      </c>
      <c r="J718" s="19">
        <f>CONVERT(5.65,"C","F")</f>
        <v>42.17</v>
      </c>
      <c r="K718" s="17">
        <v>7.8</v>
      </c>
      <c r="L718" s="11"/>
      <c r="M718" s="11"/>
      <c r="N718" s="11"/>
      <c r="P718" s="70" t="s">
        <v>362</v>
      </c>
    </row>
    <row r="719" spans="1:16" ht="13" x14ac:dyDescent="0.15">
      <c r="P719" s="70" t="s">
        <v>383</v>
      </c>
    </row>
    <row r="721" spans="1:16" ht="13" x14ac:dyDescent="0.15">
      <c r="A721" s="14">
        <v>39727</v>
      </c>
      <c r="C721" s="48">
        <v>0.59375</v>
      </c>
      <c r="D721" s="11" t="s">
        <v>384</v>
      </c>
      <c r="E721" s="11" t="s">
        <v>143</v>
      </c>
      <c r="F721" s="11" t="s">
        <v>385</v>
      </c>
      <c r="G721" s="17">
        <v>60</v>
      </c>
      <c r="H721" s="17">
        <v>6.5</v>
      </c>
      <c r="I721" s="17">
        <v>0.5</v>
      </c>
      <c r="J721" s="19">
        <v>62</v>
      </c>
      <c r="K721" s="11"/>
      <c r="L721" s="11"/>
      <c r="P721" s="10" t="s">
        <v>379</v>
      </c>
    </row>
    <row r="722" spans="1:16" ht="13" x14ac:dyDescent="0.15">
      <c r="C722" s="11"/>
      <c r="D722" s="11"/>
      <c r="E722" s="11"/>
      <c r="F722" s="11"/>
      <c r="G722" s="11"/>
      <c r="H722" s="11"/>
      <c r="I722" s="17">
        <v>20</v>
      </c>
      <c r="J722" s="23">
        <v>55</v>
      </c>
      <c r="K722" s="11"/>
      <c r="L722" s="11"/>
      <c r="P722" s="13" t="s">
        <v>380</v>
      </c>
    </row>
    <row r="723" spans="1:16" ht="13" x14ac:dyDescent="0.15">
      <c r="C723" s="11"/>
      <c r="D723" s="11"/>
      <c r="E723" s="11"/>
      <c r="F723" s="11"/>
      <c r="G723" s="11"/>
      <c r="H723" s="11"/>
      <c r="I723" s="17">
        <v>25</v>
      </c>
      <c r="J723" s="76">
        <v>49</v>
      </c>
      <c r="K723" s="11"/>
      <c r="L723" s="11"/>
      <c r="P723" s="10" t="s">
        <v>381</v>
      </c>
    </row>
    <row r="724" spans="1:16" ht="13" x14ac:dyDescent="0.15">
      <c r="C724" s="11"/>
      <c r="D724" s="11"/>
      <c r="E724" s="11"/>
      <c r="F724" s="11"/>
      <c r="G724" s="11"/>
      <c r="H724" s="11"/>
      <c r="I724" s="11"/>
      <c r="J724" s="47"/>
      <c r="K724" s="11"/>
      <c r="L724" s="11"/>
      <c r="P724" s="10" t="s">
        <v>298</v>
      </c>
    </row>
    <row r="725" spans="1:16" ht="13" x14ac:dyDescent="0.15">
      <c r="C725" s="11"/>
      <c r="D725" s="11"/>
      <c r="E725" s="11"/>
      <c r="F725" s="11"/>
      <c r="G725" s="11"/>
      <c r="H725" s="11"/>
      <c r="I725" s="11"/>
      <c r="J725" s="47"/>
      <c r="K725" s="11"/>
      <c r="L725" s="11"/>
      <c r="P725" s="13" t="s">
        <v>382</v>
      </c>
    </row>
    <row r="726" spans="1:16" ht="13" x14ac:dyDescent="0.15">
      <c r="C726" s="11"/>
      <c r="D726" s="11"/>
      <c r="E726" s="11"/>
      <c r="F726" s="11"/>
      <c r="G726" s="11"/>
      <c r="H726" s="11"/>
      <c r="I726" s="17"/>
      <c r="J726" s="47"/>
      <c r="K726" s="11"/>
      <c r="L726" s="11"/>
      <c r="P726" s="70" t="s">
        <v>362</v>
      </c>
    </row>
    <row r="727" spans="1:16" ht="13" x14ac:dyDescent="0.15">
      <c r="P727" s="70" t="s">
        <v>383</v>
      </c>
    </row>
    <row r="729" spans="1:16" ht="13" x14ac:dyDescent="0.15">
      <c r="A729" s="14">
        <v>39729</v>
      </c>
      <c r="C729" s="11" t="s">
        <v>386</v>
      </c>
      <c r="D729" s="11" t="s">
        <v>387</v>
      </c>
      <c r="E729" s="11" t="s">
        <v>388</v>
      </c>
      <c r="F729" s="11" t="s">
        <v>389</v>
      </c>
      <c r="G729" s="11"/>
      <c r="H729" s="17">
        <v>6.5</v>
      </c>
      <c r="I729" s="17">
        <v>1</v>
      </c>
      <c r="J729" s="19">
        <v>61.2</v>
      </c>
      <c r="K729" s="11"/>
      <c r="O729" s="8" t="s">
        <v>390</v>
      </c>
    </row>
    <row r="730" spans="1:16" ht="13" x14ac:dyDescent="0.15">
      <c r="C730" s="11"/>
      <c r="D730" s="11"/>
      <c r="E730" s="11"/>
      <c r="F730" s="11"/>
      <c r="G730" s="11"/>
      <c r="H730" s="11"/>
      <c r="I730" s="17">
        <v>5</v>
      </c>
      <c r="J730" s="19">
        <v>61.6</v>
      </c>
      <c r="K730" s="11"/>
    </row>
    <row r="731" spans="1:16" ht="13" x14ac:dyDescent="0.15">
      <c r="C731" s="11"/>
      <c r="D731" s="11"/>
      <c r="E731" s="11"/>
      <c r="F731" s="11"/>
      <c r="G731" s="11"/>
      <c r="H731" s="11"/>
      <c r="I731" s="17">
        <v>10</v>
      </c>
      <c r="J731" s="76">
        <v>58</v>
      </c>
      <c r="K731" s="11"/>
    </row>
    <row r="732" spans="1:16" ht="13" x14ac:dyDescent="0.15">
      <c r="C732" s="11"/>
      <c r="D732" s="11"/>
      <c r="E732" s="11"/>
      <c r="F732" s="11"/>
      <c r="G732" s="11"/>
      <c r="H732" s="11"/>
      <c r="I732" s="17">
        <v>20</v>
      </c>
      <c r="J732" s="76">
        <v>62</v>
      </c>
      <c r="K732" s="11"/>
    </row>
    <row r="733" spans="1:16" ht="13" x14ac:dyDescent="0.15">
      <c r="C733" s="11"/>
      <c r="D733" s="11"/>
      <c r="E733" s="11"/>
      <c r="F733" s="11"/>
      <c r="G733" s="11"/>
      <c r="H733" s="11"/>
      <c r="I733" s="11"/>
      <c r="J733" s="47"/>
      <c r="K733" s="11"/>
    </row>
    <row r="734" spans="1:16" ht="13" x14ac:dyDescent="0.15">
      <c r="A734" s="14">
        <v>39731</v>
      </c>
      <c r="C734" s="8"/>
      <c r="D734" s="11" t="s">
        <v>391</v>
      </c>
      <c r="E734" s="10" t="s">
        <v>245</v>
      </c>
      <c r="F734" s="11" t="s">
        <v>181</v>
      </c>
      <c r="G734" s="17">
        <v>65</v>
      </c>
      <c r="H734" s="17">
        <v>7</v>
      </c>
      <c r="I734" s="17">
        <v>5</v>
      </c>
      <c r="J734" s="19">
        <v>64</v>
      </c>
      <c r="K734" s="11"/>
      <c r="L734" s="11"/>
      <c r="M734" s="11"/>
      <c r="O734" s="8" t="s">
        <v>392</v>
      </c>
    </row>
    <row r="735" spans="1:16" ht="13" x14ac:dyDescent="0.15">
      <c r="D735" s="11"/>
      <c r="E735" s="11"/>
      <c r="F735" s="11"/>
      <c r="G735" s="11"/>
      <c r="H735" s="11"/>
      <c r="I735" s="17">
        <v>10</v>
      </c>
      <c r="J735" s="19">
        <v>62.2</v>
      </c>
      <c r="K735" s="17">
        <v>8</v>
      </c>
      <c r="L735" s="11"/>
      <c r="M735" s="11"/>
    </row>
    <row r="736" spans="1:16" ht="13" x14ac:dyDescent="0.15">
      <c r="D736" s="11"/>
      <c r="E736" s="11"/>
      <c r="F736" s="11"/>
      <c r="G736" s="11"/>
      <c r="H736" s="11"/>
      <c r="I736" s="17">
        <v>15</v>
      </c>
      <c r="J736" s="19">
        <v>62.1</v>
      </c>
      <c r="K736" s="11"/>
      <c r="L736" s="11"/>
      <c r="M736" s="11"/>
    </row>
    <row r="737" spans="1:16" ht="13" x14ac:dyDescent="0.15">
      <c r="D737" s="11"/>
      <c r="E737" s="11"/>
      <c r="F737" s="11"/>
      <c r="G737" s="11"/>
      <c r="H737" s="11"/>
      <c r="I737" s="17">
        <v>20</v>
      </c>
      <c r="J737" s="19">
        <v>51.9</v>
      </c>
      <c r="K737" s="17">
        <v>8</v>
      </c>
      <c r="L737" s="11"/>
      <c r="M737" s="11"/>
    </row>
    <row r="738" spans="1:16" ht="13" x14ac:dyDescent="0.15">
      <c r="D738" s="11"/>
      <c r="E738" s="11"/>
      <c r="F738" s="11"/>
      <c r="G738" s="11"/>
      <c r="H738" s="11"/>
      <c r="I738" s="17">
        <v>25</v>
      </c>
      <c r="J738" s="19">
        <v>44.5</v>
      </c>
      <c r="K738" s="11"/>
      <c r="L738" s="11"/>
      <c r="M738" s="11"/>
    </row>
    <row r="739" spans="1:16" ht="13" x14ac:dyDescent="0.15">
      <c r="D739" s="11"/>
      <c r="E739" s="11"/>
      <c r="F739" s="11"/>
      <c r="G739" s="11"/>
      <c r="H739" s="11"/>
      <c r="I739" s="17">
        <v>30</v>
      </c>
      <c r="J739" s="19">
        <v>44.3</v>
      </c>
      <c r="K739" s="11"/>
      <c r="L739" s="11"/>
      <c r="M739" s="11"/>
    </row>
    <row r="741" spans="1:16" ht="13" x14ac:dyDescent="0.15">
      <c r="A741" s="14">
        <v>39744</v>
      </c>
      <c r="B741" s="17">
        <v>1</v>
      </c>
      <c r="C741" s="38">
        <v>0.5</v>
      </c>
      <c r="D741" s="49" t="s">
        <v>393</v>
      </c>
      <c r="E741" s="11" t="s">
        <v>143</v>
      </c>
      <c r="F741" s="11" t="s">
        <v>181</v>
      </c>
      <c r="G741" s="17">
        <v>50</v>
      </c>
      <c r="H741" s="17">
        <v>9</v>
      </c>
      <c r="I741" s="17">
        <v>1</v>
      </c>
      <c r="J741" s="19">
        <v>57.4</v>
      </c>
      <c r="K741" s="11"/>
      <c r="L741" s="11"/>
      <c r="O741" s="8" t="s">
        <v>213</v>
      </c>
      <c r="P741" s="10" t="s">
        <v>70</v>
      </c>
    </row>
    <row r="742" spans="1:16" ht="13" x14ac:dyDescent="0.15">
      <c r="B742" s="11"/>
      <c r="C742" s="11"/>
      <c r="D742" s="11"/>
      <c r="E742" s="11"/>
      <c r="F742" s="11"/>
      <c r="G742" s="11"/>
      <c r="H742" s="11"/>
      <c r="I742" s="17">
        <v>3</v>
      </c>
      <c r="J742" s="19">
        <v>56.8</v>
      </c>
      <c r="K742" s="11"/>
      <c r="L742" s="11"/>
      <c r="P742" s="13" t="s">
        <v>394</v>
      </c>
    </row>
    <row r="743" spans="1:16" ht="13" x14ac:dyDescent="0.15">
      <c r="B743" s="11"/>
      <c r="C743" s="11"/>
      <c r="D743" s="11"/>
      <c r="E743" s="11"/>
      <c r="F743" s="11"/>
      <c r="G743" s="11"/>
      <c r="H743" s="11"/>
      <c r="I743" s="17">
        <v>9</v>
      </c>
      <c r="J743" s="19">
        <v>56.8</v>
      </c>
      <c r="K743" s="11"/>
      <c r="L743" s="11"/>
      <c r="P743" s="10" t="s">
        <v>20</v>
      </c>
    </row>
    <row r="744" spans="1:16" ht="13" x14ac:dyDescent="0.15">
      <c r="B744" s="11"/>
      <c r="C744" s="11"/>
      <c r="D744" s="11"/>
      <c r="E744" s="11"/>
      <c r="F744" s="11"/>
      <c r="G744" s="11"/>
      <c r="H744" s="11"/>
      <c r="I744" s="17">
        <v>17</v>
      </c>
      <c r="J744" s="19">
        <v>57.2</v>
      </c>
      <c r="K744" s="11"/>
      <c r="L744" s="11"/>
      <c r="P744" s="10" t="s">
        <v>395</v>
      </c>
    </row>
    <row r="745" spans="1:16" ht="13" x14ac:dyDescent="0.15">
      <c r="B745" s="11"/>
      <c r="C745" s="11"/>
      <c r="D745" s="11"/>
      <c r="E745" s="11"/>
      <c r="F745" s="11"/>
      <c r="G745" s="11"/>
      <c r="H745" s="11"/>
      <c r="I745" s="17">
        <v>20</v>
      </c>
      <c r="J745" s="19">
        <v>54</v>
      </c>
      <c r="K745" s="11"/>
      <c r="L745" s="11"/>
      <c r="P745" s="13" t="s">
        <v>396</v>
      </c>
    </row>
    <row r="746" spans="1:16" ht="13" x14ac:dyDescent="0.15">
      <c r="B746" s="11"/>
      <c r="C746" s="11"/>
      <c r="D746" s="11"/>
      <c r="E746" s="11"/>
      <c r="F746" s="11"/>
      <c r="G746" s="11"/>
      <c r="H746" s="11"/>
      <c r="I746" s="17">
        <v>30</v>
      </c>
      <c r="J746" s="19">
        <v>49.8</v>
      </c>
      <c r="K746" s="11"/>
      <c r="L746" s="11"/>
      <c r="P746" s="70" t="s">
        <v>230</v>
      </c>
    </row>
    <row r="747" spans="1:16" ht="13" x14ac:dyDescent="0.15">
      <c r="B747" s="11"/>
      <c r="C747" s="11"/>
      <c r="D747" s="11"/>
      <c r="E747" s="11"/>
      <c r="F747" s="11"/>
      <c r="G747" s="11"/>
      <c r="H747" s="11"/>
      <c r="I747" s="17">
        <v>50</v>
      </c>
      <c r="J747" s="19">
        <v>45</v>
      </c>
      <c r="K747" s="11"/>
      <c r="L747" s="11"/>
      <c r="P747" s="70" t="s">
        <v>397</v>
      </c>
    </row>
    <row r="749" spans="1:16" ht="13" x14ac:dyDescent="0.15">
      <c r="B749" s="17">
        <v>2</v>
      </c>
      <c r="C749" s="38">
        <v>0.5625</v>
      </c>
      <c r="D749" s="11" t="s">
        <v>393</v>
      </c>
      <c r="E749" s="11" t="s">
        <v>143</v>
      </c>
      <c r="F749" s="11" t="s">
        <v>181</v>
      </c>
      <c r="G749" s="17">
        <v>45</v>
      </c>
      <c r="H749" s="17">
        <v>8</v>
      </c>
      <c r="I749" s="17">
        <v>1</v>
      </c>
      <c r="J749" s="19">
        <v>54.6</v>
      </c>
      <c r="K749" s="11"/>
      <c r="P749" s="10" t="s">
        <v>70</v>
      </c>
    </row>
    <row r="750" spans="1:16" ht="13" x14ac:dyDescent="0.15">
      <c r="B750" s="11"/>
      <c r="C750" s="11"/>
      <c r="D750" s="11"/>
      <c r="E750" s="11"/>
      <c r="F750" s="11"/>
      <c r="G750" s="11"/>
      <c r="H750" s="11"/>
      <c r="I750" s="17">
        <v>15</v>
      </c>
      <c r="J750" s="19">
        <v>56.4</v>
      </c>
      <c r="K750" s="17">
        <v>8</v>
      </c>
      <c r="P750" s="13" t="s">
        <v>394</v>
      </c>
    </row>
    <row r="751" spans="1:16" ht="13" x14ac:dyDescent="0.15">
      <c r="B751" s="11"/>
      <c r="C751" s="11"/>
      <c r="D751" s="11"/>
      <c r="E751" s="11"/>
      <c r="F751" s="11"/>
      <c r="G751" s="11"/>
      <c r="H751" s="11"/>
      <c r="I751" s="17">
        <v>25</v>
      </c>
      <c r="J751" s="19">
        <v>54.4</v>
      </c>
      <c r="K751" s="11"/>
      <c r="P751" s="10" t="s">
        <v>20</v>
      </c>
    </row>
    <row r="752" spans="1:16" ht="13" x14ac:dyDescent="0.15">
      <c r="B752" s="11"/>
      <c r="C752" s="11"/>
      <c r="D752" s="11"/>
      <c r="E752" s="11"/>
      <c r="F752" s="11"/>
      <c r="G752" s="11"/>
      <c r="H752" s="11"/>
      <c r="I752" s="17">
        <v>40</v>
      </c>
      <c r="J752" s="19">
        <v>49.2</v>
      </c>
      <c r="K752" s="11"/>
      <c r="P752" s="10" t="s">
        <v>395</v>
      </c>
    </row>
    <row r="753" spans="1:16" ht="13" x14ac:dyDescent="0.15">
      <c r="P753" s="13" t="s">
        <v>396</v>
      </c>
    </row>
    <row r="754" spans="1:16" ht="13" x14ac:dyDescent="0.15">
      <c r="P754" s="70" t="s">
        <v>230</v>
      </c>
    </row>
    <row r="755" spans="1:16" ht="13" x14ac:dyDescent="0.15">
      <c r="P755" s="70" t="s">
        <v>398</v>
      </c>
    </row>
    <row r="757" spans="1:16" ht="13" x14ac:dyDescent="0.15">
      <c r="B757" s="17">
        <v>3</v>
      </c>
      <c r="C757" s="38">
        <v>0.59722222222222221</v>
      </c>
      <c r="D757" s="11" t="s">
        <v>399</v>
      </c>
      <c r="E757" s="11" t="s">
        <v>143</v>
      </c>
      <c r="F757" s="11" t="s">
        <v>181</v>
      </c>
      <c r="G757" s="17">
        <v>45</v>
      </c>
      <c r="H757" s="17">
        <v>2</v>
      </c>
      <c r="I757" s="17">
        <v>1</v>
      </c>
      <c r="J757" s="19">
        <v>51.1</v>
      </c>
      <c r="K757" s="11"/>
      <c r="L757" s="11"/>
      <c r="M757" s="11"/>
      <c r="N757" s="11"/>
      <c r="O757" s="51"/>
    </row>
    <row r="759" spans="1:16" ht="13" x14ac:dyDescent="0.15">
      <c r="B759" s="17">
        <v>4</v>
      </c>
      <c r="C759" s="38">
        <v>0.45833333333333331</v>
      </c>
      <c r="D759" s="11" t="s">
        <v>400</v>
      </c>
      <c r="E759" s="11" t="s">
        <v>143</v>
      </c>
      <c r="F759" s="11" t="s">
        <v>181</v>
      </c>
      <c r="G759" s="17">
        <v>50</v>
      </c>
      <c r="H759" s="17">
        <v>1.5</v>
      </c>
      <c r="I759" s="17">
        <v>0.5</v>
      </c>
      <c r="J759" s="19">
        <v>49.1</v>
      </c>
      <c r="K759" s="11"/>
    </row>
    <row r="761" spans="1:16" ht="13" x14ac:dyDescent="0.15">
      <c r="A761" s="14">
        <v>39745</v>
      </c>
      <c r="B761" s="8">
        <v>1</v>
      </c>
      <c r="C761" s="41">
        <v>0.47916666666666669</v>
      </c>
      <c r="D761" s="11" t="s">
        <v>401</v>
      </c>
      <c r="E761" s="11" t="s">
        <v>161</v>
      </c>
      <c r="F761" s="11" t="s">
        <v>402</v>
      </c>
      <c r="G761" s="17">
        <v>48</v>
      </c>
      <c r="H761" s="17">
        <v>7</v>
      </c>
      <c r="I761" s="17">
        <v>1</v>
      </c>
      <c r="J761" s="19">
        <v>56.7</v>
      </c>
      <c r="K761" s="17">
        <v>8</v>
      </c>
      <c r="L761" s="11"/>
      <c r="M761" s="11"/>
      <c r="O761" s="8" t="s">
        <v>213</v>
      </c>
    </row>
    <row r="762" spans="1:16" ht="13" x14ac:dyDescent="0.15">
      <c r="C762" s="11"/>
      <c r="D762" s="11"/>
      <c r="E762" s="11"/>
      <c r="F762" s="11"/>
      <c r="G762" s="11"/>
      <c r="H762" s="11"/>
      <c r="I762" s="17">
        <v>5</v>
      </c>
      <c r="J762" s="19">
        <v>56.3</v>
      </c>
      <c r="K762" s="11"/>
      <c r="L762" s="11"/>
      <c r="M762" s="11"/>
    </row>
    <row r="763" spans="1:16" ht="13" x14ac:dyDescent="0.15">
      <c r="C763" s="11"/>
      <c r="D763" s="11"/>
      <c r="E763" s="11"/>
      <c r="F763" s="11"/>
      <c r="G763" s="11"/>
      <c r="H763" s="11"/>
      <c r="I763" s="17">
        <v>10</v>
      </c>
      <c r="J763" s="19">
        <v>56</v>
      </c>
      <c r="K763" s="11"/>
      <c r="L763" s="11"/>
      <c r="M763" s="11"/>
    </row>
    <row r="764" spans="1:16" ht="13" x14ac:dyDescent="0.15">
      <c r="C764" s="11"/>
      <c r="D764" s="11"/>
      <c r="E764" s="11"/>
      <c r="F764" s="11"/>
      <c r="G764" s="11"/>
      <c r="H764" s="11"/>
      <c r="I764" s="17">
        <v>15</v>
      </c>
      <c r="J764" s="19">
        <v>46.7</v>
      </c>
      <c r="K764" s="17">
        <v>8</v>
      </c>
      <c r="L764" s="11"/>
      <c r="M764" s="11"/>
    </row>
    <row r="765" spans="1:16" ht="13" x14ac:dyDescent="0.15">
      <c r="C765" s="11"/>
      <c r="D765" s="11"/>
      <c r="E765" s="11"/>
      <c r="F765" s="11"/>
      <c r="G765" s="11"/>
      <c r="H765" s="11"/>
      <c r="I765" s="17">
        <v>18</v>
      </c>
      <c r="J765" s="19">
        <v>44.9</v>
      </c>
      <c r="K765" s="11"/>
      <c r="L765" s="11"/>
      <c r="M765" s="11"/>
    </row>
    <row r="766" spans="1:16" ht="13" x14ac:dyDescent="0.15">
      <c r="C766" s="11"/>
      <c r="D766" s="11"/>
      <c r="E766" s="11"/>
      <c r="F766" s="11"/>
      <c r="G766" s="11"/>
      <c r="H766" s="11"/>
      <c r="I766" s="17">
        <v>20</v>
      </c>
      <c r="J766" s="19">
        <v>43.9</v>
      </c>
      <c r="K766" s="11"/>
      <c r="L766" s="11"/>
      <c r="M766" s="11"/>
    </row>
    <row r="768" spans="1:16" ht="14" x14ac:dyDescent="0.15">
      <c r="B768" s="8">
        <v>2</v>
      </c>
      <c r="C768" s="41">
        <v>6.25E-2</v>
      </c>
      <c r="D768" s="77" t="s">
        <v>403</v>
      </c>
      <c r="E768" s="11" t="s">
        <v>161</v>
      </c>
      <c r="F768" s="11" t="s">
        <v>402</v>
      </c>
      <c r="G768" s="17">
        <v>48</v>
      </c>
      <c r="H768" s="17">
        <v>7</v>
      </c>
      <c r="I768" s="17">
        <v>0.5</v>
      </c>
      <c r="J768" s="19">
        <v>56.7</v>
      </c>
      <c r="K768" s="11"/>
      <c r="L768" s="11"/>
    </row>
    <row r="769" spans="1:12" ht="13" x14ac:dyDescent="0.15">
      <c r="C769" s="11"/>
      <c r="D769" s="40"/>
      <c r="E769" s="11"/>
      <c r="F769" s="11"/>
      <c r="G769" s="11"/>
      <c r="H769" s="11"/>
      <c r="I769" s="17">
        <v>5</v>
      </c>
      <c r="J769" s="19">
        <v>53.1</v>
      </c>
      <c r="K769" s="17">
        <v>8</v>
      </c>
      <c r="L769" s="11"/>
    </row>
    <row r="770" spans="1:12" ht="13" x14ac:dyDescent="0.15">
      <c r="C770" s="11"/>
      <c r="D770" s="40"/>
      <c r="E770" s="11"/>
      <c r="F770" s="11"/>
      <c r="G770" s="11"/>
      <c r="H770" s="11"/>
      <c r="I770" s="17">
        <v>7</v>
      </c>
      <c r="J770" s="19">
        <v>47.9</v>
      </c>
      <c r="K770" s="11"/>
      <c r="L770" s="11"/>
    </row>
    <row r="771" spans="1:12" ht="13" x14ac:dyDescent="0.15">
      <c r="C771" s="11"/>
      <c r="D771" s="11"/>
      <c r="E771" s="11"/>
      <c r="F771" s="11"/>
      <c r="G771" s="11"/>
      <c r="H771" s="11"/>
      <c r="I771" s="17">
        <v>10</v>
      </c>
      <c r="J771" s="19">
        <v>45</v>
      </c>
      <c r="K771" s="11"/>
      <c r="L771" s="11"/>
    </row>
    <row r="772" spans="1:12" ht="13" x14ac:dyDescent="0.15">
      <c r="C772" s="11"/>
      <c r="D772" s="11"/>
      <c r="E772" s="11"/>
      <c r="F772" s="11"/>
      <c r="G772" s="11"/>
      <c r="H772" s="11"/>
      <c r="I772" s="17">
        <v>15</v>
      </c>
      <c r="J772" s="19">
        <v>43.9</v>
      </c>
      <c r="K772" s="17">
        <v>8</v>
      </c>
      <c r="L772" s="11"/>
    </row>
    <row r="773" spans="1:12" ht="13" x14ac:dyDescent="0.15">
      <c r="C773" s="11"/>
      <c r="D773" s="11"/>
      <c r="E773" s="11"/>
      <c r="F773" s="11"/>
      <c r="G773" s="11"/>
      <c r="H773" s="11"/>
      <c r="I773" s="17">
        <v>30</v>
      </c>
      <c r="J773" s="19">
        <v>43</v>
      </c>
      <c r="K773" s="11"/>
      <c r="L773" s="11"/>
    </row>
    <row r="774" spans="1:12" ht="13" x14ac:dyDescent="0.15">
      <c r="C774" s="11"/>
      <c r="D774" s="11"/>
      <c r="E774" s="11"/>
      <c r="F774" s="11"/>
      <c r="G774" s="11"/>
      <c r="H774" s="11"/>
      <c r="I774" s="17">
        <v>50</v>
      </c>
      <c r="J774" s="19">
        <v>43</v>
      </c>
      <c r="K774" s="11"/>
      <c r="L774" s="11"/>
    </row>
    <row r="776" spans="1:12" ht="13" x14ac:dyDescent="0.15">
      <c r="B776" s="17">
        <v>3</v>
      </c>
      <c r="C776" s="48">
        <v>0.45833333333333331</v>
      </c>
      <c r="D776" s="11" t="s">
        <v>75</v>
      </c>
      <c r="E776" s="11" t="s">
        <v>161</v>
      </c>
      <c r="F776" s="11" t="s">
        <v>404</v>
      </c>
      <c r="G776" s="17">
        <v>48</v>
      </c>
      <c r="H776" s="17">
        <v>1.5</v>
      </c>
      <c r="I776" s="17">
        <v>0.5</v>
      </c>
      <c r="J776" s="19">
        <v>48.6</v>
      </c>
      <c r="K776" s="11"/>
      <c r="L776" s="11"/>
    </row>
    <row r="778" spans="1:12" ht="13" x14ac:dyDescent="0.15">
      <c r="A778" s="14">
        <v>39748</v>
      </c>
      <c r="B778" s="17">
        <v>1</v>
      </c>
      <c r="C778" s="41">
        <v>0.47916666666666669</v>
      </c>
      <c r="D778" s="78" t="s">
        <v>405</v>
      </c>
      <c r="E778" s="10" t="s">
        <v>247</v>
      </c>
      <c r="F778" s="11" t="s">
        <v>402</v>
      </c>
      <c r="G778" s="17">
        <v>53.4</v>
      </c>
      <c r="H778" s="17">
        <v>9</v>
      </c>
      <c r="I778" s="17">
        <v>1</v>
      </c>
      <c r="J778" s="19">
        <v>55.4</v>
      </c>
      <c r="K778" s="17">
        <v>7.8</v>
      </c>
      <c r="L778" s="11"/>
    </row>
    <row r="779" spans="1:12" ht="13" x14ac:dyDescent="0.15">
      <c r="B779" s="11"/>
      <c r="C779" s="11"/>
      <c r="D779" s="40"/>
      <c r="E779" s="11"/>
      <c r="F779" s="11"/>
      <c r="G779" s="11"/>
      <c r="H779" s="11"/>
      <c r="I779" s="17">
        <v>5</v>
      </c>
      <c r="J779" s="19">
        <v>56.3</v>
      </c>
      <c r="K779" s="17">
        <v>8</v>
      </c>
      <c r="L779" s="11"/>
    </row>
    <row r="780" spans="1:12" ht="13" x14ac:dyDescent="0.15">
      <c r="B780" s="11"/>
      <c r="C780" s="11"/>
      <c r="D780" s="40"/>
      <c r="E780" s="11"/>
      <c r="F780" s="11"/>
      <c r="G780" s="11"/>
      <c r="H780" s="11"/>
      <c r="I780" s="17">
        <v>10</v>
      </c>
      <c r="J780" s="19">
        <v>55.6</v>
      </c>
      <c r="K780" s="17">
        <v>8</v>
      </c>
      <c r="L780" s="11"/>
    </row>
    <row r="781" spans="1:12" ht="13" x14ac:dyDescent="0.15">
      <c r="B781" s="11"/>
      <c r="C781" s="11"/>
      <c r="D781" s="11"/>
      <c r="E781" s="11"/>
      <c r="F781" s="11"/>
      <c r="G781" s="11"/>
      <c r="H781" s="11"/>
      <c r="I781" s="17">
        <v>15</v>
      </c>
      <c r="J781" s="19">
        <v>56.5</v>
      </c>
      <c r="K781" s="17">
        <v>8</v>
      </c>
      <c r="L781" s="11"/>
    </row>
    <row r="782" spans="1:12" ht="13" x14ac:dyDescent="0.15">
      <c r="B782" s="11"/>
      <c r="C782" s="11"/>
      <c r="D782" s="40"/>
      <c r="E782" s="11"/>
      <c r="F782" s="11"/>
      <c r="G782" s="11"/>
      <c r="H782" s="11"/>
      <c r="I782" s="17">
        <v>30</v>
      </c>
      <c r="J782" s="19">
        <v>54.1</v>
      </c>
      <c r="K782" s="17">
        <v>7.8</v>
      </c>
      <c r="L782" s="11"/>
    </row>
    <row r="783" spans="1:12" ht="13" x14ac:dyDescent="0.15">
      <c r="B783" s="11"/>
      <c r="C783" s="11"/>
      <c r="D783" s="40"/>
      <c r="E783" s="11"/>
      <c r="F783" s="11"/>
      <c r="G783" s="11"/>
      <c r="H783" s="11"/>
      <c r="I783" s="17">
        <v>40</v>
      </c>
      <c r="J783" s="19">
        <v>50.6</v>
      </c>
      <c r="K783" s="17">
        <v>7.8</v>
      </c>
      <c r="L783" s="11"/>
    </row>
    <row r="785" spans="1:16" ht="13" x14ac:dyDescent="0.15">
      <c r="B785" s="17">
        <v>2</v>
      </c>
      <c r="C785" s="38">
        <v>0.58333333333333337</v>
      </c>
      <c r="D785" s="78" t="s">
        <v>406</v>
      </c>
      <c r="E785" s="11" t="s">
        <v>407</v>
      </c>
      <c r="F785" s="11" t="s">
        <v>408</v>
      </c>
      <c r="G785" s="17">
        <v>50</v>
      </c>
      <c r="H785" s="17">
        <v>7.5</v>
      </c>
      <c r="I785" s="11"/>
      <c r="J785" s="47"/>
      <c r="K785" s="11"/>
      <c r="L785" s="11"/>
      <c r="M785" s="47"/>
    </row>
    <row r="786" spans="1:16" ht="15" x14ac:dyDescent="0.2">
      <c r="A786" s="14"/>
      <c r="B786" s="79"/>
      <c r="C786" s="80"/>
      <c r="D786" s="81"/>
      <c r="E786" s="82"/>
      <c r="F786" s="82"/>
      <c r="G786" s="79"/>
      <c r="H786" s="79"/>
      <c r="I786" s="79"/>
      <c r="J786" s="79"/>
      <c r="P786" s="82"/>
    </row>
    <row r="787" spans="1:16" ht="15" x14ac:dyDescent="0.2">
      <c r="A787" s="14"/>
      <c r="B787" s="79"/>
      <c r="C787" s="80"/>
      <c r="D787" s="81"/>
      <c r="E787" s="82"/>
      <c r="F787" s="82"/>
      <c r="G787" s="79"/>
      <c r="H787" s="79"/>
      <c r="I787" s="79"/>
      <c r="J787" s="79"/>
      <c r="P787" s="82"/>
    </row>
    <row r="788" spans="1:16" ht="15" x14ac:dyDescent="0.2">
      <c r="A788" s="14"/>
      <c r="B788" s="79"/>
      <c r="C788" s="80"/>
      <c r="D788" s="81"/>
      <c r="E788" s="82"/>
      <c r="F788" s="82"/>
      <c r="G788" s="79"/>
      <c r="H788" s="79"/>
      <c r="I788" s="79"/>
      <c r="J788" s="79"/>
      <c r="P788" s="82"/>
    </row>
    <row r="789" spans="1:16" ht="15" x14ac:dyDescent="0.2">
      <c r="A789" s="14"/>
      <c r="B789" s="79"/>
      <c r="C789" s="80"/>
      <c r="D789" s="81"/>
      <c r="E789" s="82"/>
      <c r="F789" s="82"/>
      <c r="G789" s="79"/>
      <c r="H789" s="79"/>
      <c r="I789" s="79"/>
      <c r="J789" s="79"/>
      <c r="P789" s="82"/>
    </row>
    <row r="790" spans="1:16" ht="15" x14ac:dyDescent="0.2">
      <c r="A790" s="14"/>
      <c r="B790" s="79"/>
      <c r="C790" s="80"/>
      <c r="D790" s="81"/>
      <c r="E790" s="82"/>
      <c r="F790" s="82"/>
      <c r="G790" s="79"/>
      <c r="H790" s="79"/>
      <c r="I790" s="79"/>
      <c r="J790" s="79"/>
      <c r="P790" s="82"/>
    </row>
    <row r="791" spans="1:16" ht="15" x14ac:dyDescent="0.2">
      <c r="A791" s="14"/>
      <c r="B791" s="79"/>
      <c r="C791" s="80"/>
      <c r="D791" s="81"/>
      <c r="E791" s="82"/>
      <c r="F791" s="82"/>
      <c r="G791" s="79"/>
      <c r="H791" s="79"/>
      <c r="I791" s="79"/>
      <c r="J791" s="79"/>
      <c r="P791" s="82"/>
    </row>
    <row r="792" spans="1:16" ht="15" x14ac:dyDescent="0.2">
      <c r="A792" s="14"/>
      <c r="B792" s="79"/>
      <c r="C792" s="80"/>
      <c r="D792" s="81"/>
      <c r="E792" s="82"/>
      <c r="F792" s="82"/>
      <c r="G792" s="79"/>
      <c r="H792" s="79"/>
      <c r="I792" s="79"/>
      <c r="J792" s="79"/>
      <c r="P792" s="82"/>
    </row>
    <row r="793" spans="1:16" ht="15" x14ac:dyDescent="0.2">
      <c r="A793" s="14"/>
      <c r="B793" s="79"/>
      <c r="C793" s="80"/>
      <c r="D793" s="81"/>
      <c r="E793" s="82"/>
      <c r="F793" s="82"/>
      <c r="G793" s="79"/>
      <c r="H793" s="79"/>
      <c r="I793" s="79"/>
      <c r="J793" s="79"/>
      <c r="P793" s="82"/>
    </row>
    <row r="794" spans="1:16" ht="15" x14ac:dyDescent="0.2">
      <c r="A794" s="14"/>
      <c r="B794" s="79"/>
      <c r="C794" s="80"/>
      <c r="D794" s="81"/>
      <c r="E794" s="82"/>
      <c r="F794" s="82"/>
      <c r="G794" s="79"/>
      <c r="H794" s="79"/>
      <c r="I794" s="79"/>
      <c r="J794" s="79"/>
      <c r="P794" s="82"/>
    </row>
    <row r="795" spans="1:16" ht="15" x14ac:dyDescent="0.2">
      <c r="A795" s="14"/>
      <c r="B795" s="79"/>
      <c r="C795" s="80"/>
      <c r="D795" s="81"/>
      <c r="E795" s="82"/>
      <c r="F795" s="82"/>
      <c r="G795" s="79"/>
      <c r="H795" s="79"/>
      <c r="I795" s="79"/>
      <c r="J795" s="79"/>
      <c r="P795" s="82"/>
    </row>
    <row r="796" spans="1:16" ht="15" x14ac:dyDescent="0.2">
      <c r="A796" s="14"/>
      <c r="B796" s="79"/>
      <c r="C796" s="80"/>
      <c r="D796" s="81"/>
      <c r="E796" s="82"/>
      <c r="F796" s="82"/>
      <c r="G796" s="79"/>
      <c r="H796" s="79"/>
      <c r="I796" s="79"/>
      <c r="J796" s="79"/>
      <c r="P796" s="82"/>
    </row>
    <row r="797" spans="1:16" ht="15" x14ac:dyDescent="0.2">
      <c r="A797" s="14"/>
      <c r="B797" s="79"/>
      <c r="C797" s="80"/>
      <c r="D797" s="81"/>
      <c r="E797" s="82"/>
      <c r="F797" s="82"/>
      <c r="G797" s="79"/>
      <c r="H797" s="79"/>
      <c r="I797" s="79"/>
      <c r="J797" s="79"/>
      <c r="P797" s="82"/>
    </row>
    <row r="798" spans="1:16" ht="15" x14ac:dyDescent="0.2">
      <c r="A798" s="14"/>
      <c r="B798" s="79"/>
      <c r="C798" s="80"/>
      <c r="D798" s="81"/>
      <c r="E798" s="82"/>
      <c r="F798" s="82"/>
      <c r="G798" s="79"/>
      <c r="H798" s="79"/>
      <c r="I798" s="79"/>
      <c r="J798" s="79"/>
      <c r="P798" s="82"/>
    </row>
    <row r="799" spans="1:16" ht="15" x14ac:dyDescent="0.2">
      <c r="A799" s="14"/>
      <c r="B799" s="79"/>
      <c r="C799" s="80"/>
      <c r="D799" s="81"/>
      <c r="E799" s="82"/>
      <c r="F799" s="82"/>
      <c r="G799" s="79"/>
      <c r="H799" s="79"/>
      <c r="I799" s="79"/>
      <c r="J799" s="79"/>
      <c r="P799" s="82"/>
    </row>
    <row r="800" spans="1:16" ht="15" x14ac:dyDescent="0.2">
      <c r="A800" s="14"/>
      <c r="B800" s="79"/>
      <c r="C800" s="80"/>
      <c r="D800" s="81"/>
      <c r="E800" s="82"/>
      <c r="F800" s="82"/>
      <c r="G800" s="79"/>
      <c r="H800" s="79"/>
      <c r="I800" s="79"/>
      <c r="J800" s="79"/>
      <c r="P800" s="82"/>
    </row>
    <row r="801" spans="1:16" ht="15" x14ac:dyDescent="0.2">
      <c r="A801" s="14"/>
      <c r="B801" s="79"/>
      <c r="C801" s="80"/>
      <c r="D801" s="81"/>
      <c r="E801" s="82"/>
      <c r="F801" s="82"/>
      <c r="G801" s="79"/>
      <c r="H801" s="79"/>
      <c r="I801" s="79"/>
      <c r="J801" s="79"/>
      <c r="P801" s="82"/>
    </row>
    <row r="802" spans="1:16" ht="15" x14ac:dyDescent="0.2">
      <c r="A802" s="14"/>
      <c r="B802" s="79"/>
      <c r="C802" s="80"/>
      <c r="D802" s="81"/>
      <c r="E802" s="82"/>
      <c r="F802" s="82"/>
      <c r="G802" s="79"/>
      <c r="H802" s="79"/>
      <c r="I802" s="79"/>
      <c r="J802" s="79"/>
      <c r="P802" s="82"/>
    </row>
    <row r="803" spans="1:16" ht="15" x14ac:dyDescent="0.2">
      <c r="A803" s="14"/>
      <c r="B803" s="79"/>
      <c r="C803" s="80"/>
      <c r="D803" s="81"/>
      <c r="E803" s="82"/>
      <c r="F803" s="82"/>
      <c r="G803" s="79"/>
      <c r="H803" s="79"/>
      <c r="I803" s="79"/>
      <c r="J803" s="79"/>
      <c r="P803" s="82"/>
    </row>
    <row r="804" spans="1:16" ht="15" x14ac:dyDescent="0.2">
      <c r="A804" s="14"/>
      <c r="B804" s="79"/>
      <c r="C804" s="80"/>
      <c r="D804" s="81"/>
      <c r="E804" s="82"/>
      <c r="F804" s="82"/>
      <c r="G804" s="79"/>
      <c r="H804" s="79"/>
      <c r="I804" s="79"/>
      <c r="J804" s="79"/>
      <c r="P804" s="82"/>
    </row>
    <row r="845" spans="19:19" ht="15" x14ac:dyDescent="0.2">
      <c r="S845" s="82"/>
    </row>
    <row r="846" spans="19:19" ht="15" x14ac:dyDescent="0.2">
      <c r="S846" s="82"/>
    </row>
    <row r="847" spans="19:19" ht="15" x14ac:dyDescent="0.2">
      <c r="S847" s="82"/>
    </row>
    <row r="848" spans="19:19" ht="15" x14ac:dyDescent="0.2">
      <c r="S848" s="82"/>
    </row>
    <row r="849" spans="19:19" ht="15" x14ac:dyDescent="0.2">
      <c r="S849" s="82"/>
    </row>
    <row r="850" spans="19:19" ht="15" x14ac:dyDescent="0.2">
      <c r="S850" s="82"/>
    </row>
    <row r="851" spans="19:19" ht="15" x14ac:dyDescent="0.2">
      <c r="S851" s="82"/>
    </row>
    <row r="852" spans="19:19" ht="15" x14ac:dyDescent="0.2">
      <c r="S852" s="82"/>
    </row>
    <row r="853" spans="19:19" ht="15" x14ac:dyDescent="0.2">
      <c r="S853" s="82"/>
    </row>
    <row r="877" spans="5:15" ht="15" x14ac:dyDescent="0.2"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</row>
    <row r="965" spans="1:26" ht="15" x14ac:dyDescent="0.2">
      <c r="A965" s="7"/>
      <c r="C965" s="9"/>
      <c r="D965" s="82"/>
      <c r="E965" s="82"/>
      <c r="F965" s="82"/>
      <c r="G965" s="79"/>
      <c r="H965" s="79"/>
      <c r="I965" s="79"/>
      <c r="J965" s="82"/>
      <c r="K965" s="79"/>
      <c r="L965" s="82"/>
      <c r="M965" s="82"/>
      <c r="N965" s="82"/>
      <c r="O965" s="82"/>
      <c r="P965" s="82"/>
      <c r="Q965" s="82"/>
      <c r="R965" s="82"/>
      <c r="S965" s="82"/>
      <c r="T965" s="82"/>
    </row>
    <row r="966" spans="1:26" ht="15" x14ac:dyDescent="0.2">
      <c r="S966" s="82"/>
      <c r="T966" s="82"/>
    </row>
    <row r="967" spans="1:26" ht="15" x14ac:dyDescent="0.2">
      <c r="S967" s="82"/>
      <c r="T967" s="82"/>
    </row>
    <row r="968" spans="1:26" ht="15" x14ac:dyDescent="0.2">
      <c r="S968" s="82"/>
      <c r="T968" s="82"/>
    </row>
    <row r="969" spans="1:26" ht="15" x14ac:dyDescent="0.2">
      <c r="S969" s="82"/>
      <c r="T969" s="82"/>
    </row>
    <row r="970" spans="1:26" ht="15" x14ac:dyDescent="0.2">
      <c r="S970" s="82"/>
      <c r="T970" s="82"/>
    </row>
    <row r="971" spans="1:26" ht="15" x14ac:dyDescent="0.2">
      <c r="S971" s="82"/>
      <c r="T971" s="82"/>
    </row>
    <row r="974" spans="1:26" ht="15" x14ac:dyDescent="0.2">
      <c r="S974" s="82"/>
      <c r="T974" s="82"/>
      <c r="U974" s="82"/>
      <c r="V974" s="82"/>
      <c r="W974" s="82"/>
      <c r="X974" s="82"/>
      <c r="Y974" s="82"/>
      <c r="Z974" s="82"/>
    </row>
    <row r="975" spans="1:26" ht="15" x14ac:dyDescent="0.2">
      <c r="S975" s="82"/>
      <c r="T975" s="82"/>
      <c r="U975" s="82"/>
      <c r="V975" s="82"/>
      <c r="W975" s="82"/>
      <c r="X975" s="82"/>
      <c r="Y975" s="82"/>
      <c r="Z975" s="82"/>
    </row>
    <row r="976" spans="1:26" ht="15" x14ac:dyDescent="0.2">
      <c r="S976" s="82"/>
      <c r="T976" s="82"/>
      <c r="U976" s="82"/>
      <c r="V976" s="82"/>
      <c r="W976" s="82"/>
      <c r="X976" s="82"/>
      <c r="Y976" s="82"/>
      <c r="Z976" s="82"/>
    </row>
    <row r="977" spans="19:29" ht="15" x14ac:dyDescent="0.2">
      <c r="S977" s="82"/>
      <c r="T977" s="82"/>
      <c r="U977" s="82"/>
      <c r="V977" s="82"/>
      <c r="W977" s="82"/>
      <c r="X977" s="82"/>
      <c r="Y977" s="82"/>
      <c r="Z977" s="82"/>
    </row>
    <row r="978" spans="19:29" ht="15" x14ac:dyDescent="0.2">
      <c r="S978" s="82"/>
      <c r="T978" s="82"/>
      <c r="U978" s="82"/>
      <c r="V978" s="82"/>
      <c r="W978" s="82"/>
      <c r="X978" s="82"/>
      <c r="Y978" s="82"/>
      <c r="Z978" s="82"/>
    </row>
    <row r="979" spans="19:29" ht="15" x14ac:dyDescent="0.2">
      <c r="S979" s="82"/>
      <c r="T979" s="82"/>
      <c r="U979" s="82"/>
      <c r="V979" s="82"/>
      <c r="W979" s="82"/>
      <c r="X979" s="82"/>
      <c r="Y979" s="82"/>
      <c r="Z979" s="82"/>
    </row>
    <row r="980" spans="19:29" ht="15" x14ac:dyDescent="0.2">
      <c r="S980" s="82"/>
      <c r="T980" s="82"/>
      <c r="U980" s="82"/>
      <c r="V980" s="82"/>
      <c r="W980" s="82"/>
      <c r="X980" s="82"/>
      <c r="Y980" s="82"/>
      <c r="Z980" s="82"/>
    </row>
    <row r="981" spans="19:29" ht="15" x14ac:dyDescent="0.2">
      <c r="S981" s="82"/>
      <c r="T981" s="82"/>
      <c r="U981" s="82"/>
      <c r="V981" s="82"/>
      <c r="W981" s="82"/>
      <c r="X981" s="82"/>
      <c r="Y981" s="82"/>
      <c r="Z981" s="82"/>
    </row>
    <row r="982" spans="19:29" ht="15" x14ac:dyDescent="0.2">
      <c r="S982" s="82"/>
      <c r="T982" s="82"/>
      <c r="U982" s="82"/>
      <c r="V982" s="82"/>
      <c r="W982" s="82"/>
      <c r="X982" s="82"/>
      <c r="Y982" s="82"/>
      <c r="Z982" s="82"/>
    </row>
    <row r="983" spans="19:29" ht="15" x14ac:dyDescent="0.2">
      <c r="S983" s="82"/>
      <c r="T983" s="82"/>
      <c r="U983" s="82"/>
      <c r="V983" s="82"/>
      <c r="W983" s="82"/>
      <c r="X983" s="82"/>
      <c r="Y983" s="82"/>
      <c r="Z983" s="82"/>
    </row>
    <row r="984" spans="19:29" ht="15" x14ac:dyDescent="0.2">
      <c r="S984" s="82"/>
      <c r="T984" s="82"/>
      <c r="U984" s="82"/>
      <c r="V984" s="82"/>
      <c r="W984" s="82"/>
      <c r="X984" s="82"/>
      <c r="Y984" s="82"/>
      <c r="Z984" s="82"/>
    </row>
    <row r="985" spans="19:29" ht="15" x14ac:dyDescent="0.2">
      <c r="S985" s="82"/>
      <c r="T985" s="82"/>
      <c r="U985" s="82"/>
      <c r="V985" s="82"/>
      <c r="W985" s="82"/>
      <c r="X985" s="82"/>
      <c r="Y985" s="82"/>
      <c r="Z985" s="82"/>
    </row>
    <row r="988" spans="19:29" ht="15" x14ac:dyDescent="0.2"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</row>
    <row r="989" spans="19:29" ht="15" x14ac:dyDescent="0.2"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</row>
    <row r="990" spans="19:29" ht="15" x14ac:dyDescent="0.2"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</row>
    <row r="991" spans="19:29" ht="15" x14ac:dyDescent="0.2"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</row>
    <row r="992" spans="19:29" ht="15" x14ac:dyDescent="0.2"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</row>
    <row r="993" spans="1:29" ht="15" x14ac:dyDescent="0.2"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</row>
    <row r="994" spans="1:29" ht="15" x14ac:dyDescent="0.2"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</row>
    <row r="995" spans="1:29" ht="15" x14ac:dyDescent="0.2"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</row>
    <row r="996" spans="1:29" ht="15" x14ac:dyDescent="0.2">
      <c r="S996" s="83"/>
    </row>
    <row r="997" spans="1:29" ht="15" x14ac:dyDescent="0.2">
      <c r="S997" s="83"/>
    </row>
    <row r="998" spans="1:29" ht="15" x14ac:dyDescent="0.2">
      <c r="S998" s="83"/>
    </row>
    <row r="999" spans="1:29" ht="15" x14ac:dyDescent="0.2">
      <c r="S999" s="83"/>
    </row>
    <row r="1000" spans="1:29" ht="15" x14ac:dyDescent="0.2">
      <c r="S1000" s="83"/>
    </row>
    <row r="1001" spans="1:29" ht="15" x14ac:dyDescent="0.2">
      <c r="S1001" s="83"/>
    </row>
    <row r="1002" spans="1:29" ht="15" x14ac:dyDescent="0.2">
      <c r="S1002" s="83"/>
    </row>
    <row r="1003" spans="1:29" ht="15" x14ac:dyDescent="0.2">
      <c r="S1003" s="83"/>
    </row>
    <row r="1004" spans="1:29" ht="15" x14ac:dyDescent="0.2">
      <c r="A1004" s="14">
        <v>42474</v>
      </c>
      <c r="B1004" s="79"/>
      <c r="C1004" s="80">
        <v>0.45833333333333331</v>
      </c>
      <c r="D1004" s="81" t="s">
        <v>409</v>
      </c>
      <c r="E1004" s="82" t="s">
        <v>143</v>
      </c>
      <c r="F1004" s="82" t="s">
        <v>410</v>
      </c>
      <c r="G1004" s="79">
        <v>10</v>
      </c>
      <c r="H1004" s="79">
        <v>0.9</v>
      </c>
      <c r="I1004" s="79">
        <v>1</v>
      </c>
      <c r="J1004" s="79">
        <v>7.15</v>
      </c>
      <c r="P1004" s="82" t="s">
        <v>411</v>
      </c>
    </row>
    <row r="1005" spans="1:29" ht="15" x14ac:dyDescent="0.2">
      <c r="P1005" s="84" t="s">
        <v>412</v>
      </c>
    </row>
    <row r="1006" spans="1:29" ht="15" x14ac:dyDescent="0.2">
      <c r="P1006" s="82" t="s">
        <v>413</v>
      </c>
    </row>
    <row r="1007" spans="1:29" ht="15" x14ac:dyDescent="0.2">
      <c r="P1007" s="82" t="s">
        <v>414</v>
      </c>
    </row>
    <row r="1008" spans="1:29" ht="15" x14ac:dyDescent="0.2">
      <c r="P1008" s="82" t="s">
        <v>415</v>
      </c>
    </row>
    <row r="1009" spans="1:20" ht="15" x14ac:dyDescent="0.2">
      <c r="P1009" s="82" t="s">
        <v>416</v>
      </c>
    </row>
    <row r="1011" spans="1:20" ht="15" x14ac:dyDescent="0.2">
      <c r="A1011" s="7">
        <v>42487</v>
      </c>
      <c r="C1011" s="9">
        <v>0.58333333333333337</v>
      </c>
      <c r="D1011" s="8" t="s">
        <v>417</v>
      </c>
      <c r="E1011" s="82" t="s">
        <v>143</v>
      </c>
      <c r="F1011" s="82" t="s">
        <v>410</v>
      </c>
      <c r="G1011" s="79">
        <v>13</v>
      </c>
      <c r="H1011" s="79">
        <v>7.5</v>
      </c>
      <c r="I1011" s="79">
        <v>1.2</v>
      </c>
      <c r="J1011" s="79">
        <v>6.7</v>
      </c>
      <c r="K1011" s="79">
        <v>8.1999999999999993</v>
      </c>
      <c r="L1011" s="82"/>
      <c r="M1011" s="79">
        <v>421</v>
      </c>
      <c r="N1011" s="79">
        <v>0.26929999999999998</v>
      </c>
      <c r="O1011" s="82"/>
      <c r="P1011" s="82" t="s">
        <v>418</v>
      </c>
      <c r="T1011" s="83"/>
    </row>
    <row r="1012" spans="1:20" ht="15" x14ac:dyDescent="0.2">
      <c r="E1012" s="82"/>
      <c r="F1012" s="82"/>
      <c r="G1012" s="82"/>
      <c r="H1012" s="82"/>
      <c r="I1012" s="79">
        <v>2.2000000000000002</v>
      </c>
      <c r="J1012" s="79">
        <v>6.73</v>
      </c>
      <c r="K1012" s="82"/>
      <c r="L1012" s="82"/>
      <c r="M1012" s="79">
        <v>421.9</v>
      </c>
      <c r="N1012" s="79">
        <v>0.26989999999999997</v>
      </c>
      <c r="O1012" s="82"/>
      <c r="P1012" s="82" t="s">
        <v>419</v>
      </c>
      <c r="T1012" s="83"/>
    </row>
    <row r="1013" spans="1:20" ht="15" x14ac:dyDescent="0.2">
      <c r="E1013" s="82"/>
      <c r="F1013" s="82"/>
      <c r="G1013" s="82"/>
      <c r="H1013" s="82"/>
      <c r="I1013" s="79">
        <v>5</v>
      </c>
      <c r="J1013" s="79">
        <v>6.66</v>
      </c>
      <c r="K1013" s="82"/>
      <c r="L1013" s="82"/>
      <c r="M1013" s="79">
        <v>422.4</v>
      </c>
      <c r="N1013" s="82"/>
      <c r="O1013" s="82"/>
      <c r="P1013" s="82" t="s">
        <v>413</v>
      </c>
      <c r="T1013" s="83"/>
    </row>
    <row r="1014" spans="1:20" ht="15" x14ac:dyDescent="0.2">
      <c r="E1014" s="82"/>
      <c r="F1014" s="82"/>
      <c r="G1014" s="82"/>
      <c r="H1014" s="82"/>
      <c r="I1014" s="79">
        <v>10.1</v>
      </c>
      <c r="J1014" s="79">
        <v>6.6</v>
      </c>
      <c r="K1014" s="82"/>
      <c r="L1014" s="82"/>
      <c r="M1014" s="79">
        <v>422.4</v>
      </c>
      <c r="N1014" s="82"/>
      <c r="O1014" s="82"/>
      <c r="P1014" s="82" t="s">
        <v>420</v>
      </c>
      <c r="T1014" s="83"/>
    </row>
    <row r="1015" spans="1:20" ht="15" x14ac:dyDescent="0.2">
      <c r="E1015" s="82"/>
      <c r="F1015" s="82"/>
      <c r="G1015" s="82"/>
      <c r="H1015" s="82"/>
      <c r="I1015" s="79">
        <v>20</v>
      </c>
      <c r="J1015" s="79">
        <v>6.05</v>
      </c>
      <c r="K1015" s="82"/>
      <c r="L1015" s="82"/>
      <c r="M1015" s="79">
        <v>423</v>
      </c>
      <c r="N1015" s="82"/>
      <c r="O1015" s="82"/>
      <c r="P1015" s="82" t="s">
        <v>421</v>
      </c>
      <c r="T1015" s="83"/>
    </row>
    <row r="1016" spans="1:20" ht="15" x14ac:dyDescent="0.2">
      <c r="E1016" s="82"/>
      <c r="F1016" s="82"/>
      <c r="G1016" s="82"/>
      <c r="H1016" s="82"/>
      <c r="I1016" s="79">
        <v>32</v>
      </c>
      <c r="J1016" s="79">
        <v>6.03</v>
      </c>
      <c r="K1016" s="82"/>
      <c r="L1016" s="82"/>
      <c r="M1016" s="79">
        <v>423</v>
      </c>
      <c r="N1016" s="82"/>
      <c r="O1016" s="82"/>
      <c r="P1016" s="82" t="s">
        <v>416</v>
      </c>
      <c r="T1016" s="83"/>
    </row>
    <row r="1017" spans="1:20" ht="15" x14ac:dyDescent="0.2">
      <c r="E1017" s="82"/>
      <c r="F1017" s="82"/>
      <c r="G1017" s="82"/>
      <c r="H1017" s="82"/>
      <c r="I1017" s="79">
        <v>48.2</v>
      </c>
      <c r="J1017" s="79">
        <v>5.99</v>
      </c>
      <c r="K1017" s="82"/>
      <c r="L1017" s="82"/>
      <c r="M1017" s="79">
        <v>424</v>
      </c>
      <c r="N1017" s="82"/>
      <c r="O1017" s="82"/>
      <c r="P1017" s="82"/>
      <c r="T1017" s="83"/>
    </row>
    <row r="1018" spans="1:20" ht="15" x14ac:dyDescent="0.2">
      <c r="E1018" s="82"/>
      <c r="F1018" s="82"/>
      <c r="G1018" s="82"/>
      <c r="H1018" s="82"/>
      <c r="I1018" s="79">
        <v>69</v>
      </c>
      <c r="J1018" s="79">
        <v>4.96</v>
      </c>
      <c r="K1018" s="82"/>
      <c r="L1018" s="82"/>
      <c r="M1018" s="79">
        <v>428</v>
      </c>
      <c r="N1018" s="82"/>
      <c r="O1018" s="82"/>
      <c r="P1018" s="82"/>
      <c r="T1018" s="83"/>
    </row>
    <row r="1019" spans="1:20" ht="15" x14ac:dyDescent="0.2">
      <c r="T1019" s="83"/>
    </row>
    <row r="1020" spans="1:20" ht="15" x14ac:dyDescent="0.2">
      <c r="T1020" s="83"/>
    </row>
    <row r="1021" spans="1:20" ht="15" x14ac:dyDescent="0.2">
      <c r="S1021" s="83"/>
      <c r="T1021" s="83"/>
    </row>
    <row r="1022" spans="1:20" ht="15" x14ac:dyDescent="0.2">
      <c r="S1022" s="83"/>
      <c r="T1022" s="83"/>
    </row>
    <row r="1023" spans="1:20" ht="15" x14ac:dyDescent="0.2">
      <c r="S1023" s="83"/>
      <c r="T1023" s="83"/>
    </row>
    <row r="1024" spans="1:20" ht="15" x14ac:dyDescent="0.2">
      <c r="S1024" s="83"/>
      <c r="T1024" s="83"/>
    </row>
    <row r="1026" spans="19:20" ht="15" x14ac:dyDescent="0.2">
      <c r="S1026" s="82"/>
      <c r="T1026" s="82"/>
    </row>
    <row r="1027" spans="19:20" ht="15" x14ac:dyDescent="0.2">
      <c r="S1027" s="82"/>
      <c r="T1027" s="82"/>
    </row>
    <row r="1028" spans="19:20" ht="15" x14ac:dyDescent="0.2">
      <c r="S1028" s="82"/>
      <c r="T1028" s="82"/>
    </row>
    <row r="1029" spans="19:20" ht="15" x14ac:dyDescent="0.2">
      <c r="S1029" s="82"/>
      <c r="T1029" s="82"/>
    </row>
    <row r="1030" spans="19:20" ht="15" x14ac:dyDescent="0.2">
      <c r="S1030" s="82"/>
      <c r="T1030" s="82"/>
    </row>
    <row r="1031" spans="19:20" ht="15" x14ac:dyDescent="0.2">
      <c r="S1031" s="82"/>
      <c r="T1031" s="82"/>
    </row>
    <row r="1032" spans="19:20" ht="15" x14ac:dyDescent="0.2">
      <c r="S1032" s="82"/>
      <c r="T1032" s="82"/>
    </row>
    <row r="1033" spans="19:20" ht="15" x14ac:dyDescent="0.2">
      <c r="S1033" s="82"/>
      <c r="T1033" s="82"/>
    </row>
    <row r="1034" spans="19:20" ht="15" x14ac:dyDescent="0.2">
      <c r="S1034" s="82"/>
      <c r="T1034" s="82"/>
    </row>
    <row r="1044" spans="23:29" ht="15" x14ac:dyDescent="0.2">
      <c r="W1044" s="82"/>
      <c r="X1044" s="82"/>
      <c r="Y1044" s="82"/>
      <c r="Z1044" s="82"/>
      <c r="AA1044" s="82"/>
      <c r="AB1044" s="82"/>
      <c r="AC1044" s="82"/>
    </row>
    <row r="1045" spans="23:29" ht="15" x14ac:dyDescent="0.2">
      <c r="W1045" s="82"/>
      <c r="X1045" s="82"/>
      <c r="Y1045" s="82"/>
      <c r="Z1045" s="82"/>
      <c r="AA1045" s="82"/>
      <c r="AB1045" s="82"/>
      <c r="AC1045" s="82"/>
    </row>
    <row r="1046" spans="23:29" ht="15" x14ac:dyDescent="0.2">
      <c r="W1046" s="82"/>
      <c r="X1046" s="82"/>
      <c r="Y1046" s="82"/>
      <c r="Z1046" s="82"/>
      <c r="AA1046" s="82"/>
      <c r="AB1046" s="82"/>
      <c r="AC1046" s="82"/>
    </row>
    <row r="1047" spans="23:29" ht="15" x14ac:dyDescent="0.2">
      <c r="W1047" s="82"/>
      <c r="X1047" s="82"/>
      <c r="Y1047" s="82"/>
      <c r="Z1047" s="82"/>
      <c r="AA1047" s="82"/>
      <c r="AB1047" s="82"/>
      <c r="AC1047" s="82"/>
    </row>
    <row r="1048" spans="23:29" ht="15" x14ac:dyDescent="0.2">
      <c r="W1048" s="82"/>
      <c r="X1048" s="82"/>
      <c r="Y1048" s="82"/>
      <c r="Z1048" s="82"/>
      <c r="AA1048" s="82"/>
      <c r="AB1048" s="82"/>
      <c r="AC1048" s="82"/>
    </row>
    <row r="1049" spans="23:29" ht="15" x14ac:dyDescent="0.2">
      <c r="W1049" s="82"/>
      <c r="X1049" s="82"/>
      <c r="Y1049" s="82"/>
      <c r="Z1049" s="82"/>
      <c r="AA1049" s="82"/>
      <c r="AB1049" s="82"/>
      <c r="AC1049" s="82"/>
    </row>
    <row r="1050" spans="23:29" ht="15" x14ac:dyDescent="0.2">
      <c r="W1050" s="82"/>
      <c r="X1050" s="82"/>
      <c r="Y1050" s="82"/>
      <c r="Z1050" s="82"/>
      <c r="AA1050" s="82"/>
      <c r="AB1050" s="82"/>
      <c r="AC1050" s="82"/>
    </row>
    <row r="1051" spans="23:29" ht="15" x14ac:dyDescent="0.2">
      <c r="W1051" s="82"/>
      <c r="X1051" s="82"/>
      <c r="Y1051" s="82"/>
      <c r="Z1051" s="82"/>
      <c r="AA1051" s="82"/>
      <c r="AB1051" s="82"/>
      <c r="AC1051" s="82"/>
    </row>
    <row r="1052" spans="23:29" ht="15" x14ac:dyDescent="0.2">
      <c r="W1052" s="82"/>
      <c r="X1052" s="82"/>
      <c r="Y1052" s="82"/>
      <c r="Z1052" s="82"/>
      <c r="AA1052" s="82"/>
      <c r="AB1052" s="82"/>
      <c r="AC1052" s="82"/>
    </row>
    <row r="1053" spans="23:29" ht="15" x14ac:dyDescent="0.2">
      <c r="W1053" s="82"/>
      <c r="X1053" s="82"/>
      <c r="Y1053" s="82"/>
      <c r="Z1053" s="82"/>
      <c r="AA1053" s="82"/>
      <c r="AB1053" s="82"/>
      <c r="AC1053" s="82"/>
    </row>
    <row r="1054" spans="23:29" ht="15" x14ac:dyDescent="0.2">
      <c r="W1054" s="82"/>
      <c r="X1054" s="82"/>
      <c r="Y1054" s="82"/>
      <c r="Z1054" s="82"/>
      <c r="AA1054" s="82"/>
      <c r="AB1054" s="82"/>
      <c r="AC1054" s="82"/>
    </row>
    <row r="1055" spans="23:29" ht="15" x14ac:dyDescent="0.2">
      <c r="W1055" s="82"/>
      <c r="X1055" s="82"/>
      <c r="Y1055" s="82"/>
      <c r="Z1055" s="82"/>
      <c r="AA1055" s="82"/>
      <c r="AB1055" s="82"/>
      <c r="AC1055" s="82"/>
    </row>
    <row r="1056" spans="23:29" ht="15" x14ac:dyDescent="0.2">
      <c r="W1056" s="82"/>
      <c r="X1056" s="82"/>
      <c r="Y1056" s="82"/>
      <c r="Z1056" s="82"/>
      <c r="AA1056" s="82"/>
      <c r="AB1056" s="82"/>
      <c r="AC1056" s="82"/>
    </row>
    <row r="1057" spans="23:29" ht="15" x14ac:dyDescent="0.2">
      <c r="W1057" s="82"/>
      <c r="X1057" s="82"/>
      <c r="Y1057" s="82"/>
      <c r="Z1057" s="82"/>
      <c r="AA1057" s="82"/>
      <c r="AB1057" s="82"/>
      <c r="AC1057" s="82"/>
    </row>
    <row r="1104" spans="1:16" ht="15" x14ac:dyDescent="0.2">
      <c r="A1104" s="85">
        <v>42556</v>
      </c>
      <c r="C1104" s="9">
        <v>0.57638888888888884</v>
      </c>
      <c r="D1104" s="8" t="s">
        <v>422</v>
      </c>
      <c r="E1104" s="82" t="s">
        <v>143</v>
      </c>
      <c r="F1104" s="82" t="s">
        <v>410</v>
      </c>
      <c r="G1104" s="79">
        <v>30</v>
      </c>
      <c r="H1104" s="79">
        <v>1.5</v>
      </c>
      <c r="I1104" s="82" t="s">
        <v>423</v>
      </c>
      <c r="J1104" s="79">
        <v>20.79</v>
      </c>
      <c r="K1104" s="79">
        <v>7.72</v>
      </c>
      <c r="L1104" s="82"/>
      <c r="M1104" s="79">
        <v>410.1</v>
      </c>
      <c r="N1104" s="82"/>
      <c r="O1104" s="82"/>
      <c r="P1104" s="82" t="s">
        <v>424</v>
      </c>
    </row>
    <row r="1105" spans="1:17" ht="15" x14ac:dyDescent="0.2">
      <c r="E1105" s="82"/>
      <c r="F1105" s="82"/>
      <c r="G1105" s="82"/>
      <c r="H1105" s="82"/>
      <c r="I1105" s="79">
        <v>5</v>
      </c>
      <c r="J1105" s="79">
        <v>20.149999999999999</v>
      </c>
      <c r="K1105" s="79">
        <v>7.99</v>
      </c>
      <c r="L1105" s="82"/>
      <c r="M1105" s="79">
        <v>410.9</v>
      </c>
      <c r="N1105" s="82"/>
      <c r="O1105" s="82"/>
      <c r="P1105" s="86" t="s">
        <v>425</v>
      </c>
    </row>
    <row r="1106" spans="1:17" ht="15" x14ac:dyDescent="0.2">
      <c r="E1106" s="82"/>
      <c r="F1106" s="82"/>
      <c r="G1106" s="82"/>
      <c r="H1106" s="82"/>
      <c r="I1106" s="79">
        <v>9.1</v>
      </c>
      <c r="J1106" s="79">
        <v>17.059999999999999</v>
      </c>
      <c r="K1106" s="79">
        <v>7.97</v>
      </c>
      <c r="L1106" s="82"/>
      <c r="M1106" s="79">
        <v>413</v>
      </c>
      <c r="N1106" s="82"/>
      <c r="O1106" s="82"/>
      <c r="P1106" s="82" t="s">
        <v>426</v>
      </c>
    </row>
    <row r="1107" spans="1:17" ht="15" x14ac:dyDescent="0.2">
      <c r="E1107" s="82"/>
      <c r="F1107" s="82"/>
      <c r="G1107" s="82"/>
      <c r="H1107" s="82"/>
      <c r="I1107" s="79">
        <v>11.2</v>
      </c>
      <c r="J1107" s="79">
        <v>15.6</v>
      </c>
      <c r="K1107" s="79">
        <v>7.91</v>
      </c>
      <c r="L1107" s="82"/>
      <c r="M1107" s="79">
        <v>414</v>
      </c>
      <c r="N1107" s="82"/>
      <c r="O1107" s="82"/>
      <c r="P1107" s="82" t="s">
        <v>427</v>
      </c>
    </row>
    <row r="1108" spans="1:17" ht="15" x14ac:dyDescent="0.2">
      <c r="E1108" s="82"/>
      <c r="F1108" s="82"/>
      <c r="G1108" s="82"/>
      <c r="H1108" s="82"/>
      <c r="I1108" s="79">
        <v>14</v>
      </c>
      <c r="J1108" s="79">
        <v>13.77</v>
      </c>
      <c r="K1108" s="79">
        <v>7.87</v>
      </c>
      <c r="L1108" s="82"/>
      <c r="M1108" s="79">
        <v>415</v>
      </c>
      <c r="N1108" s="82"/>
      <c r="O1108" s="82"/>
      <c r="P1108" s="82" t="s">
        <v>428</v>
      </c>
    </row>
    <row r="1109" spans="1:17" ht="15" x14ac:dyDescent="0.2">
      <c r="E1109" s="82"/>
      <c r="F1109" s="82"/>
      <c r="G1109" s="82"/>
      <c r="H1109" s="82"/>
      <c r="I1109" s="79">
        <v>17</v>
      </c>
      <c r="J1109" s="79">
        <v>12.38</v>
      </c>
      <c r="K1109" s="79">
        <v>7.85</v>
      </c>
      <c r="L1109" s="82"/>
      <c r="M1109" s="79">
        <v>415.9</v>
      </c>
      <c r="N1109" s="82"/>
      <c r="O1109" s="82"/>
      <c r="P1109" s="82" t="s">
        <v>416</v>
      </c>
    </row>
    <row r="1110" spans="1:17" ht="15" x14ac:dyDescent="0.2">
      <c r="E1110" s="82"/>
      <c r="F1110" s="82"/>
      <c r="G1110" s="82"/>
      <c r="H1110" s="82"/>
      <c r="I1110" s="79">
        <v>20</v>
      </c>
      <c r="J1110" s="79">
        <v>11.62</v>
      </c>
      <c r="K1110" s="79">
        <v>7.8</v>
      </c>
      <c r="L1110" s="82"/>
      <c r="M1110" s="79">
        <v>415</v>
      </c>
      <c r="N1110" s="82"/>
      <c r="O1110" s="82"/>
      <c r="P1110" s="82"/>
    </row>
    <row r="1111" spans="1:17" ht="15" x14ac:dyDescent="0.2">
      <c r="E1111" s="82"/>
      <c r="F1111" s="82"/>
      <c r="G1111" s="82"/>
      <c r="H1111" s="82"/>
      <c r="I1111" s="79">
        <v>25</v>
      </c>
      <c r="J1111" s="79">
        <v>9.9499999999999993</v>
      </c>
      <c r="K1111" s="79">
        <v>7.69</v>
      </c>
      <c r="L1111" s="82"/>
      <c r="M1111" s="79">
        <v>415</v>
      </c>
      <c r="N1111" s="82"/>
      <c r="O1111" s="82"/>
      <c r="P1111" s="82" t="s">
        <v>429</v>
      </c>
    </row>
    <row r="1112" spans="1:17" ht="15" x14ac:dyDescent="0.2">
      <c r="E1112" s="82"/>
      <c r="F1112" s="82"/>
      <c r="G1112" s="82"/>
      <c r="H1112" s="82"/>
      <c r="I1112" s="79">
        <v>29.3</v>
      </c>
      <c r="J1112" s="79">
        <v>8.99</v>
      </c>
      <c r="K1112" s="79">
        <v>7.7</v>
      </c>
      <c r="L1112" s="82"/>
      <c r="M1112" s="79">
        <v>415</v>
      </c>
      <c r="N1112" s="82"/>
      <c r="O1112" s="82"/>
      <c r="P1112" s="82"/>
    </row>
    <row r="1113" spans="1:17" ht="15" x14ac:dyDescent="0.2">
      <c r="E1113" s="82"/>
      <c r="F1113" s="82"/>
      <c r="G1113" s="82"/>
      <c r="H1113" s="82"/>
      <c r="I1113" s="79">
        <v>50</v>
      </c>
      <c r="J1113" s="79">
        <v>7.28</v>
      </c>
      <c r="K1113" s="79">
        <v>7.83</v>
      </c>
      <c r="L1113" s="82"/>
      <c r="M1113" s="79">
        <v>412.2</v>
      </c>
      <c r="N1113" s="82"/>
      <c r="O1113" s="82"/>
      <c r="P1113" s="82"/>
    </row>
    <row r="1114" spans="1:17" ht="15" x14ac:dyDescent="0.2">
      <c r="E1114" s="82"/>
      <c r="F1114" s="82"/>
      <c r="G1114" s="82"/>
      <c r="H1114" s="82"/>
      <c r="I1114" s="82"/>
      <c r="J1114" s="82"/>
      <c r="K1114" s="82"/>
      <c r="L1114" s="82"/>
      <c r="M1114" s="82"/>
      <c r="N1114" s="82"/>
      <c r="O1114" s="82"/>
      <c r="P1114" s="82"/>
    </row>
    <row r="1115" spans="1:17" ht="15" x14ac:dyDescent="0.2">
      <c r="A1115" s="7">
        <v>42558</v>
      </c>
      <c r="C1115" s="9">
        <v>0.41666666666666669</v>
      </c>
      <c r="D1115" s="8" t="s">
        <v>430</v>
      </c>
      <c r="E1115" s="82" t="s">
        <v>431</v>
      </c>
      <c r="F1115" s="82" t="s">
        <v>432</v>
      </c>
      <c r="G1115" s="79">
        <v>80</v>
      </c>
      <c r="H1115" s="79">
        <v>2</v>
      </c>
      <c r="I1115" s="79">
        <v>5</v>
      </c>
      <c r="J1115" s="79">
        <v>23.4</v>
      </c>
      <c r="K1115" s="82"/>
      <c r="L1115" s="82"/>
      <c r="M1115" s="82"/>
      <c r="N1115" s="82"/>
      <c r="O1115" s="82"/>
      <c r="P1115" s="82"/>
      <c r="Q1115" s="82"/>
    </row>
    <row r="1116" spans="1:17" ht="15" x14ac:dyDescent="0.2">
      <c r="E1116" s="82"/>
      <c r="F1116" s="82"/>
      <c r="G1116" s="82"/>
      <c r="H1116" s="82"/>
      <c r="I1116" s="79">
        <v>5.4</v>
      </c>
      <c r="J1116" s="79">
        <v>21.94</v>
      </c>
      <c r="K1116" s="79">
        <v>8.42</v>
      </c>
      <c r="L1116" s="79">
        <v>402</v>
      </c>
      <c r="M1116" s="82"/>
      <c r="N1116" s="82"/>
      <c r="O1116" s="82"/>
      <c r="P1116" s="82"/>
      <c r="Q1116" s="82"/>
    </row>
    <row r="1117" spans="1:17" ht="15" x14ac:dyDescent="0.2">
      <c r="E1117" s="82"/>
      <c r="F1117" s="82"/>
      <c r="G1117" s="82"/>
      <c r="H1117" s="82"/>
      <c r="I1117" s="79">
        <v>9.6999999999999993</v>
      </c>
      <c r="J1117" s="79">
        <v>16.68</v>
      </c>
      <c r="K1117" s="79">
        <v>8.24</v>
      </c>
      <c r="L1117" s="79">
        <v>413.9</v>
      </c>
      <c r="M1117" s="82"/>
      <c r="N1117" s="82"/>
      <c r="O1117" s="82"/>
      <c r="P1117" s="82"/>
      <c r="Q1117" s="82"/>
    </row>
    <row r="1118" spans="1:17" ht="15" x14ac:dyDescent="0.2">
      <c r="E1118" s="82"/>
      <c r="F1118" s="82"/>
      <c r="G1118" s="82"/>
      <c r="H1118" s="82"/>
      <c r="I1118" s="79">
        <v>15.3</v>
      </c>
      <c r="J1118" s="79">
        <v>11.74</v>
      </c>
      <c r="K1118" s="79">
        <v>7.81</v>
      </c>
      <c r="L1118" s="79">
        <v>416.8</v>
      </c>
      <c r="M1118" s="82"/>
      <c r="N1118" s="82"/>
      <c r="O1118" s="82"/>
      <c r="P1118" s="82"/>
      <c r="Q1118" s="82"/>
    </row>
    <row r="1119" spans="1:17" ht="15" x14ac:dyDescent="0.2">
      <c r="E1119" s="82"/>
      <c r="F1119" s="82"/>
      <c r="G1119" s="82"/>
      <c r="H1119" s="82"/>
      <c r="I1119" s="79">
        <v>20.100000000000001</v>
      </c>
      <c r="J1119" s="79">
        <v>10.19</v>
      </c>
      <c r="K1119" s="79">
        <v>7.67</v>
      </c>
      <c r="L1119" s="79">
        <v>416.8</v>
      </c>
      <c r="M1119" s="82"/>
      <c r="N1119" s="82"/>
      <c r="O1119" s="82"/>
      <c r="P1119" s="82"/>
      <c r="Q1119" s="82"/>
    </row>
    <row r="1120" spans="1:17" ht="15" x14ac:dyDescent="0.2">
      <c r="E1120" s="82"/>
      <c r="F1120" s="82"/>
      <c r="G1120" s="82"/>
      <c r="H1120" s="82"/>
      <c r="I1120" s="79">
        <v>26.5</v>
      </c>
      <c r="J1120" s="79">
        <v>9.3000000000000007</v>
      </c>
      <c r="K1120" s="79">
        <v>7.64</v>
      </c>
      <c r="L1120" s="79">
        <v>416.6</v>
      </c>
      <c r="M1120" s="82"/>
      <c r="N1120" s="82"/>
      <c r="O1120" s="82"/>
      <c r="P1120" s="82"/>
      <c r="Q1120" s="82"/>
    </row>
    <row r="1121" spans="1:18" ht="15" x14ac:dyDescent="0.2">
      <c r="E1121" s="82"/>
      <c r="F1121" s="82"/>
      <c r="G1121" s="82"/>
      <c r="H1121" s="82"/>
      <c r="I1121" s="79">
        <v>29.9</v>
      </c>
      <c r="J1121" s="79">
        <v>8.76</v>
      </c>
      <c r="K1121" s="79">
        <v>7.62</v>
      </c>
      <c r="L1121" s="79">
        <v>416</v>
      </c>
      <c r="M1121" s="82"/>
      <c r="N1121" s="82"/>
      <c r="O1121" s="82"/>
      <c r="P1121" s="82"/>
      <c r="Q1121" s="82"/>
    </row>
    <row r="1122" spans="1:18" ht="15" x14ac:dyDescent="0.2">
      <c r="E1122" s="82"/>
      <c r="F1122" s="82"/>
      <c r="G1122" s="82"/>
      <c r="H1122" s="82"/>
      <c r="I1122" s="79">
        <v>35.299999999999997</v>
      </c>
      <c r="J1122" s="79">
        <v>8.1</v>
      </c>
      <c r="K1122" s="79">
        <v>7.61</v>
      </c>
      <c r="L1122" s="79">
        <v>415.7</v>
      </c>
      <c r="M1122" s="82"/>
      <c r="N1122" s="82"/>
      <c r="O1122" s="82"/>
      <c r="P1122" s="82"/>
      <c r="Q1122" s="82"/>
    </row>
    <row r="1123" spans="1:18" ht="15" x14ac:dyDescent="0.2">
      <c r="E1123" s="82"/>
      <c r="F1123" s="82"/>
      <c r="G1123" s="82"/>
      <c r="H1123" s="82"/>
      <c r="I1123" s="79">
        <v>38.299999999999997</v>
      </c>
      <c r="J1123" s="79">
        <v>7.63</v>
      </c>
      <c r="K1123" s="79">
        <v>7.61</v>
      </c>
      <c r="L1123" s="79">
        <v>415.3</v>
      </c>
      <c r="M1123" s="82"/>
      <c r="N1123" s="82"/>
      <c r="O1123" s="82"/>
      <c r="P1123" s="82"/>
      <c r="Q1123" s="82"/>
    </row>
    <row r="1124" spans="1:18" ht="15" x14ac:dyDescent="0.2">
      <c r="E1124" s="82"/>
      <c r="F1124" s="82"/>
      <c r="G1124" s="82"/>
      <c r="H1124" s="82"/>
      <c r="I1124" s="79">
        <v>55</v>
      </c>
      <c r="J1124" s="82"/>
      <c r="K1124" s="79">
        <v>8.73</v>
      </c>
      <c r="L1124" s="79">
        <v>420.4</v>
      </c>
      <c r="M1124" s="82"/>
      <c r="N1124" s="82"/>
      <c r="O1124" s="82"/>
      <c r="P1124" s="82"/>
      <c r="Q1124" s="82"/>
    </row>
    <row r="1125" spans="1:18" ht="15" x14ac:dyDescent="0.2">
      <c r="E1125" s="82"/>
      <c r="F1125" s="82"/>
      <c r="G1125" s="82"/>
      <c r="H1125" s="82"/>
      <c r="I1125" s="82"/>
      <c r="J1125" s="82"/>
      <c r="K1125" s="82"/>
      <c r="L1125" s="82"/>
      <c r="M1125" s="82"/>
      <c r="N1125" s="82"/>
      <c r="O1125" s="82"/>
      <c r="P1125" s="82"/>
      <c r="Q1125" s="82"/>
    </row>
    <row r="1126" spans="1:18" ht="15" x14ac:dyDescent="0.2">
      <c r="A1126" s="7">
        <v>42565</v>
      </c>
      <c r="C1126" s="9">
        <v>0.58333333333333337</v>
      </c>
      <c r="D1126" s="8" t="s">
        <v>422</v>
      </c>
      <c r="E1126" s="82" t="s">
        <v>143</v>
      </c>
      <c r="F1126" s="82"/>
      <c r="G1126" s="79">
        <v>87</v>
      </c>
      <c r="H1126" s="79">
        <v>3.5</v>
      </c>
      <c r="I1126" s="82"/>
      <c r="J1126" s="82"/>
      <c r="K1126" s="82"/>
      <c r="L1126" s="82"/>
      <c r="M1126" s="82"/>
      <c r="N1126" s="82"/>
      <c r="O1126" s="82"/>
      <c r="P1126" s="82"/>
      <c r="Q1126" s="82"/>
    </row>
    <row r="1127" spans="1:18" ht="15" x14ac:dyDescent="0.2">
      <c r="E1127" s="82"/>
      <c r="F1127" s="82"/>
      <c r="G1127" s="82"/>
      <c r="H1127" s="82"/>
      <c r="I1127" s="82"/>
      <c r="J1127" s="82"/>
      <c r="K1127" s="82"/>
      <c r="L1127" s="82"/>
      <c r="M1127" s="82"/>
      <c r="N1127" s="82"/>
      <c r="O1127" s="82"/>
      <c r="P1127" s="82"/>
      <c r="Q1127" s="82"/>
    </row>
    <row r="1128" spans="1:18" ht="15" x14ac:dyDescent="0.2">
      <c r="A1128" s="7">
        <v>42565</v>
      </c>
      <c r="C1128" s="9">
        <v>0.75</v>
      </c>
      <c r="D1128" s="8" t="s">
        <v>422</v>
      </c>
      <c r="E1128" s="82" t="s">
        <v>143</v>
      </c>
      <c r="F1128" s="82" t="s">
        <v>325</v>
      </c>
      <c r="G1128" s="79">
        <v>80</v>
      </c>
      <c r="H1128" s="82" t="s">
        <v>433</v>
      </c>
      <c r="I1128" s="82"/>
      <c r="J1128" s="82"/>
      <c r="K1128" s="82"/>
      <c r="L1128" s="82"/>
      <c r="M1128" s="82"/>
      <c r="N1128" s="82"/>
      <c r="O1128" s="82"/>
      <c r="P1128" s="84" t="s">
        <v>434</v>
      </c>
      <c r="Q1128" s="87"/>
      <c r="R1128" s="82"/>
    </row>
    <row r="1129" spans="1:18" ht="15" x14ac:dyDescent="0.2">
      <c r="E1129" s="82"/>
      <c r="F1129" s="82"/>
      <c r="G1129" s="82"/>
      <c r="H1129" s="82"/>
      <c r="I1129" s="82"/>
      <c r="J1129" s="82"/>
      <c r="K1129" s="82"/>
      <c r="L1129" s="82"/>
      <c r="M1129" s="82"/>
      <c r="N1129" s="82"/>
      <c r="O1129" s="82"/>
      <c r="P1129" s="82" t="s">
        <v>435</v>
      </c>
      <c r="Q1129" s="82"/>
      <c r="R1129" s="82"/>
    </row>
    <row r="1130" spans="1:18" ht="15" x14ac:dyDescent="0.2">
      <c r="E1130" s="82"/>
      <c r="F1130" s="82"/>
      <c r="G1130" s="82"/>
      <c r="H1130" s="82"/>
      <c r="I1130" s="82"/>
      <c r="J1130" s="82"/>
      <c r="K1130" s="82"/>
      <c r="L1130" s="82"/>
      <c r="M1130" s="82"/>
      <c r="N1130" s="82"/>
      <c r="O1130" s="82"/>
      <c r="P1130" s="84" t="s">
        <v>436</v>
      </c>
      <c r="Q1130" s="82"/>
      <c r="R1130" s="82"/>
    </row>
    <row r="1131" spans="1:18" ht="15" x14ac:dyDescent="0.2">
      <c r="E1131" s="82"/>
      <c r="F1131" s="82"/>
      <c r="G1131" s="82"/>
      <c r="H1131" s="82"/>
      <c r="I1131" s="82"/>
      <c r="J1131" s="82"/>
      <c r="K1131" s="82"/>
      <c r="L1131" s="82"/>
      <c r="M1131" s="82"/>
      <c r="N1131" s="82"/>
      <c r="O1131" s="82"/>
      <c r="P1131" s="82" t="s">
        <v>437</v>
      </c>
      <c r="Q1131" s="82"/>
      <c r="R1131" s="82"/>
    </row>
    <row r="1132" spans="1:18" ht="15" x14ac:dyDescent="0.2">
      <c r="E1132" s="82"/>
      <c r="F1132" s="82"/>
      <c r="G1132" s="82"/>
      <c r="H1132" s="82"/>
      <c r="I1132" s="82"/>
      <c r="J1132" s="82"/>
      <c r="K1132" s="82"/>
      <c r="L1132" s="82"/>
      <c r="M1132" s="82"/>
      <c r="N1132" s="82"/>
      <c r="O1132" s="82"/>
      <c r="P1132" s="82" t="s">
        <v>438</v>
      </c>
      <c r="Q1132" s="82"/>
      <c r="R1132" s="82"/>
    </row>
    <row r="1133" spans="1:18" ht="15" x14ac:dyDescent="0.2">
      <c r="E1133" s="82"/>
      <c r="F1133" s="82"/>
      <c r="G1133" s="82"/>
      <c r="H1133" s="82"/>
      <c r="I1133" s="82"/>
      <c r="J1133" s="82"/>
      <c r="K1133" s="82"/>
      <c r="L1133" s="82"/>
      <c r="M1133" s="82"/>
      <c r="N1133" s="82"/>
      <c r="O1133" s="82"/>
      <c r="P1133" s="84" t="s">
        <v>439</v>
      </c>
      <c r="Q1133" s="87"/>
      <c r="R1133" s="82"/>
    </row>
    <row r="1134" spans="1:18" ht="15" x14ac:dyDescent="0.2">
      <c r="E1134" s="82"/>
      <c r="F1134" s="82"/>
      <c r="G1134" s="82"/>
      <c r="H1134" s="82"/>
      <c r="I1134" s="82"/>
      <c r="J1134" s="82"/>
      <c r="K1134" s="82"/>
      <c r="L1134" s="82"/>
      <c r="M1134" s="82"/>
      <c r="N1134" s="82"/>
      <c r="O1134" s="82"/>
      <c r="P1134" s="82" t="s">
        <v>440</v>
      </c>
      <c r="Q1134" s="82"/>
      <c r="R1134" s="82"/>
    </row>
    <row r="1135" spans="1:18" ht="15" x14ac:dyDescent="0.2">
      <c r="E1135" s="82"/>
      <c r="F1135" s="82"/>
      <c r="G1135" s="82"/>
      <c r="H1135" s="82"/>
      <c r="I1135" s="82"/>
      <c r="J1135" s="82"/>
      <c r="K1135" s="82"/>
      <c r="L1135" s="82"/>
      <c r="M1135" s="82"/>
      <c r="N1135" s="82"/>
      <c r="O1135" s="82"/>
      <c r="P1135" s="82" t="s">
        <v>441</v>
      </c>
      <c r="Q1135" s="82"/>
      <c r="R1135" s="82"/>
    </row>
    <row r="1136" spans="1:18" ht="15" x14ac:dyDescent="0.2">
      <c r="E1136" s="82"/>
      <c r="F1136" s="82"/>
      <c r="G1136" s="82"/>
      <c r="H1136" s="82"/>
      <c r="I1136" s="82"/>
      <c r="J1136" s="82"/>
      <c r="K1136" s="82"/>
      <c r="L1136" s="82"/>
      <c r="M1136" s="82"/>
      <c r="N1136" s="82"/>
      <c r="O1136" s="82"/>
      <c r="P1136" s="82"/>
      <c r="Q1136" s="82"/>
      <c r="R1136" s="82"/>
    </row>
    <row r="1137" spans="1:18" ht="15" x14ac:dyDescent="0.2">
      <c r="A1137" s="7">
        <v>42572</v>
      </c>
      <c r="C1137" s="9">
        <v>0.4375</v>
      </c>
      <c r="D1137" s="8" t="s">
        <v>442</v>
      </c>
      <c r="E1137" s="82" t="s">
        <v>143</v>
      </c>
      <c r="F1137" s="82"/>
      <c r="G1137" s="79">
        <v>76</v>
      </c>
      <c r="H1137" s="82" t="s">
        <v>443</v>
      </c>
      <c r="I1137" s="82"/>
      <c r="J1137" s="82"/>
      <c r="K1137" s="82"/>
      <c r="L1137" s="82"/>
      <c r="M1137" s="82"/>
      <c r="N1137" s="82"/>
      <c r="O1137" s="82"/>
      <c r="P1137" s="84"/>
      <c r="Q1137" s="82"/>
      <c r="R1137" s="82"/>
    </row>
    <row r="1139" spans="1:18" ht="15" x14ac:dyDescent="0.2">
      <c r="A1139" s="7">
        <v>42579</v>
      </c>
      <c r="B1139" s="8">
        <v>1</v>
      </c>
      <c r="C1139" s="9">
        <v>0.45833333333333331</v>
      </c>
      <c r="D1139" s="8" t="s">
        <v>444</v>
      </c>
      <c r="E1139" s="82" t="s">
        <v>143</v>
      </c>
      <c r="F1139" s="82" t="s">
        <v>445</v>
      </c>
      <c r="G1139" s="79">
        <v>83</v>
      </c>
      <c r="H1139" s="82" t="s">
        <v>433</v>
      </c>
      <c r="I1139" s="79">
        <v>0.5</v>
      </c>
      <c r="J1139" s="79">
        <v>24.6</v>
      </c>
      <c r="K1139" s="82"/>
      <c r="L1139" s="82"/>
      <c r="M1139" s="82"/>
      <c r="N1139" s="82"/>
      <c r="O1139" s="82"/>
      <c r="P1139" s="84" t="s">
        <v>446</v>
      </c>
      <c r="Q1139" s="87"/>
      <c r="R1139" s="87"/>
    </row>
    <row r="1140" spans="1:18" ht="15" x14ac:dyDescent="0.2">
      <c r="E1140" s="82"/>
      <c r="F1140" s="82"/>
      <c r="G1140" s="82"/>
      <c r="H1140" s="82"/>
      <c r="I1140" s="79">
        <v>3</v>
      </c>
      <c r="J1140" s="79">
        <v>24.4</v>
      </c>
      <c r="K1140" s="82"/>
      <c r="L1140" s="82"/>
      <c r="M1140" s="82"/>
      <c r="N1140" s="82"/>
      <c r="O1140" s="82"/>
      <c r="P1140" s="84" t="s">
        <v>447</v>
      </c>
      <c r="Q1140" s="82"/>
      <c r="R1140" s="82"/>
    </row>
    <row r="1141" spans="1:18" ht="15" x14ac:dyDescent="0.2">
      <c r="E1141" s="82"/>
      <c r="F1141" s="82"/>
      <c r="G1141" s="82"/>
      <c r="H1141" s="82"/>
      <c r="I1141" s="79">
        <v>8</v>
      </c>
      <c r="J1141" s="79">
        <v>18</v>
      </c>
      <c r="K1141" s="82"/>
      <c r="L1141" s="82"/>
      <c r="M1141" s="82"/>
      <c r="N1141" s="82"/>
      <c r="O1141" s="82"/>
      <c r="P1141" s="82" t="s">
        <v>448</v>
      </c>
      <c r="Q1141" s="82"/>
      <c r="R1141" s="82"/>
    </row>
    <row r="1142" spans="1:18" ht="15" x14ac:dyDescent="0.2">
      <c r="E1142" s="82"/>
      <c r="F1142" s="82"/>
      <c r="G1142" s="82"/>
      <c r="H1142" s="82"/>
      <c r="I1142" s="79">
        <v>10</v>
      </c>
      <c r="J1142" s="79">
        <v>16.2</v>
      </c>
      <c r="K1142" s="82"/>
      <c r="L1142" s="82"/>
      <c r="M1142" s="82"/>
      <c r="N1142" s="82"/>
      <c r="O1142" s="82"/>
      <c r="P1142" s="82"/>
      <c r="Q1142" s="82"/>
      <c r="R1142" s="82"/>
    </row>
    <row r="1143" spans="1:18" ht="15" x14ac:dyDescent="0.2">
      <c r="E1143" s="82"/>
      <c r="F1143" s="82"/>
      <c r="G1143" s="82"/>
      <c r="H1143" s="82"/>
      <c r="I1143" s="79">
        <v>16</v>
      </c>
      <c r="J1143" s="79">
        <v>14.2</v>
      </c>
      <c r="K1143" s="82"/>
      <c r="L1143" s="82"/>
      <c r="M1143" s="82"/>
      <c r="N1143" s="82"/>
      <c r="O1143" s="82"/>
      <c r="P1143" s="82"/>
      <c r="Q1143" s="82"/>
      <c r="R1143" s="82"/>
    </row>
    <row r="1144" spans="1:18" ht="15" x14ac:dyDescent="0.2">
      <c r="E1144" s="82"/>
      <c r="F1144" s="82"/>
      <c r="G1144" s="82"/>
      <c r="H1144" s="82"/>
      <c r="I1144" s="79">
        <v>25</v>
      </c>
      <c r="J1144" s="79">
        <v>8.4</v>
      </c>
      <c r="K1144" s="82"/>
      <c r="L1144" s="82"/>
      <c r="M1144" s="82"/>
      <c r="N1144" s="82"/>
      <c r="O1144" s="82"/>
      <c r="P1144" s="82" t="s">
        <v>435</v>
      </c>
      <c r="Q1144" s="82"/>
      <c r="R1144" s="82"/>
    </row>
    <row r="1145" spans="1:18" ht="15" x14ac:dyDescent="0.2">
      <c r="E1145" s="82"/>
      <c r="F1145" s="82"/>
      <c r="G1145" s="82"/>
      <c r="H1145" s="82"/>
      <c r="I1145" s="79">
        <v>30</v>
      </c>
      <c r="J1145" s="79">
        <v>8.3000000000000007</v>
      </c>
      <c r="K1145" s="82"/>
      <c r="L1145" s="82"/>
      <c r="M1145" s="82"/>
      <c r="N1145" s="82"/>
      <c r="O1145" s="82"/>
      <c r="P1145" s="82" t="s">
        <v>449</v>
      </c>
      <c r="Q1145" s="82"/>
      <c r="R1145" s="82"/>
    </row>
    <row r="1146" spans="1:18" ht="15" x14ac:dyDescent="0.2">
      <c r="E1146" s="82"/>
      <c r="F1146" s="82"/>
      <c r="G1146" s="82"/>
      <c r="H1146" s="82"/>
      <c r="I1146" s="79">
        <v>40</v>
      </c>
      <c r="J1146" s="79">
        <v>6.3</v>
      </c>
      <c r="K1146" s="82"/>
      <c r="L1146" s="82"/>
      <c r="M1146" s="82"/>
      <c r="N1146" s="82"/>
      <c r="O1146" s="82"/>
      <c r="P1146" s="82" t="s">
        <v>450</v>
      </c>
      <c r="Q1146" s="82"/>
      <c r="R1146" s="82"/>
    </row>
    <row r="1147" spans="1:18" ht="15" x14ac:dyDescent="0.2">
      <c r="E1147" s="82"/>
      <c r="F1147" s="82"/>
      <c r="G1147" s="82"/>
      <c r="H1147" s="82"/>
      <c r="I1147" s="79">
        <v>50</v>
      </c>
      <c r="J1147" s="79">
        <v>5.8</v>
      </c>
      <c r="K1147" s="82"/>
      <c r="L1147" s="82"/>
      <c r="M1147" s="82"/>
      <c r="N1147" s="82"/>
      <c r="O1147" s="82"/>
      <c r="P1147" s="82" t="s">
        <v>451</v>
      </c>
      <c r="Q1147" s="82"/>
      <c r="R1147" s="82"/>
    </row>
    <row r="1149" spans="1:18" ht="15" x14ac:dyDescent="0.2">
      <c r="B1149" s="8">
        <v>2</v>
      </c>
      <c r="C1149" s="9">
        <v>0.58333333333333337</v>
      </c>
      <c r="D1149" s="8" t="s">
        <v>452</v>
      </c>
      <c r="E1149" s="82" t="s">
        <v>143</v>
      </c>
      <c r="F1149" s="82" t="s">
        <v>453</v>
      </c>
      <c r="G1149" s="79">
        <v>85</v>
      </c>
      <c r="H1149" s="79">
        <v>1.75</v>
      </c>
      <c r="I1149" s="79">
        <v>0.5</v>
      </c>
      <c r="J1149" s="79">
        <v>25.07</v>
      </c>
      <c r="K1149" s="82"/>
      <c r="L1149" s="82"/>
      <c r="M1149" s="82"/>
      <c r="N1149" s="82"/>
      <c r="O1149" s="82"/>
    </row>
    <row r="1150" spans="1:18" ht="15" x14ac:dyDescent="0.2">
      <c r="E1150" s="82"/>
      <c r="F1150" s="82"/>
      <c r="G1150" s="82"/>
      <c r="H1150" s="82"/>
      <c r="I1150" s="79">
        <v>2.7</v>
      </c>
      <c r="J1150" s="79">
        <v>25.91</v>
      </c>
      <c r="K1150" s="79">
        <v>8.9</v>
      </c>
      <c r="L1150" s="82"/>
      <c r="M1150" s="79">
        <v>396.8</v>
      </c>
      <c r="N1150" s="82"/>
      <c r="O1150" s="82"/>
    </row>
    <row r="1151" spans="1:18" ht="15" x14ac:dyDescent="0.2">
      <c r="E1151" s="82"/>
      <c r="F1151" s="82"/>
      <c r="G1151" s="82"/>
      <c r="H1151" s="82"/>
      <c r="I1151" s="79">
        <v>5.0999999999999996</v>
      </c>
      <c r="J1151" s="79">
        <v>25.32</v>
      </c>
      <c r="K1151" s="82"/>
      <c r="L1151" s="82"/>
      <c r="M1151" s="79">
        <v>412.6</v>
      </c>
      <c r="N1151" s="82"/>
      <c r="O1151" s="82"/>
    </row>
    <row r="1152" spans="1:18" ht="15" x14ac:dyDescent="0.2">
      <c r="E1152" s="82"/>
      <c r="F1152" s="82"/>
      <c r="G1152" s="82"/>
      <c r="H1152" s="82"/>
      <c r="I1152" s="79">
        <v>10</v>
      </c>
      <c r="J1152" s="79">
        <v>18.12</v>
      </c>
      <c r="K1152" s="79">
        <v>8.56</v>
      </c>
      <c r="L1152" s="82"/>
      <c r="M1152" s="79">
        <v>415.6</v>
      </c>
      <c r="N1152" s="82"/>
      <c r="O1152" s="82"/>
    </row>
    <row r="1153" spans="5:15" ht="15" x14ac:dyDescent="0.2">
      <c r="E1153" s="82"/>
      <c r="F1153" s="82"/>
      <c r="G1153" s="82"/>
      <c r="H1153" s="82"/>
      <c r="I1153" s="79">
        <v>15</v>
      </c>
      <c r="J1153" s="79">
        <v>14.59</v>
      </c>
      <c r="K1153" s="79">
        <v>8.18</v>
      </c>
      <c r="L1153" s="82"/>
      <c r="M1153" s="79">
        <v>415.5</v>
      </c>
      <c r="N1153" s="82"/>
      <c r="O1153" s="82"/>
    </row>
    <row r="1154" spans="5:15" ht="15" x14ac:dyDescent="0.2">
      <c r="E1154" s="82"/>
      <c r="F1154" s="82"/>
      <c r="G1154" s="82"/>
      <c r="H1154" s="82"/>
      <c r="I1154" s="79">
        <v>16.399999999999999</v>
      </c>
      <c r="J1154" s="79">
        <v>13.11</v>
      </c>
      <c r="K1154" s="82"/>
      <c r="L1154" s="82"/>
      <c r="M1154" s="79">
        <v>414.5</v>
      </c>
      <c r="N1154" s="82"/>
      <c r="O1154" s="82"/>
    </row>
    <row r="1155" spans="5:15" ht="15" x14ac:dyDescent="0.2">
      <c r="E1155" s="82"/>
      <c r="F1155" s="82"/>
      <c r="G1155" s="82"/>
      <c r="H1155" s="82"/>
      <c r="I1155" s="79">
        <v>18.399999999999999</v>
      </c>
      <c r="J1155" s="79">
        <v>12.16</v>
      </c>
      <c r="K1155" s="79">
        <v>8.01</v>
      </c>
      <c r="L1155" s="82"/>
      <c r="M1155" s="82"/>
      <c r="N1155" s="82"/>
      <c r="O1155" s="82"/>
    </row>
    <row r="1156" spans="5:15" ht="15" x14ac:dyDescent="0.2">
      <c r="E1156" s="82"/>
      <c r="F1156" s="82"/>
      <c r="G1156" s="82"/>
      <c r="H1156" s="82"/>
      <c r="I1156" s="79">
        <v>19.899999999999999</v>
      </c>
      <c r="J1156" s="79">
        <v>11.42</v>
      </c>
      <c r="K1156" s="82"/>
      <c r="L1156" s="82"/>
      <c r="M1156" s="79">
        <v>417.3</v>
      </c>
      <c r="N1156" s="82"/>
      <c r="O1156" s="82"/>
    </row>
    <row r="1157" spans="5:15" ht="15" x14ac:dyDescent="0.2">
      <c r="E1157" s="82"/>
      <c r="F1157" s="82"/>
      <c r="G1157" s="82"/>
      <c r="H1157" s="82"/>
      <c r="I1157" s="79">
        <v>25</v>
      </c>
      <c r="J1157" s="79">
        <v>9.34</v>
      </c>
      <c r="K1157" s="82"/>
      <c r="L1157" s="82"/>
      <c r="M1157" s="79">
        <v>417</v>
      </c>
      <c r="N1157" s="82"/>
      <c r="O1157" s="82"/>
    </row>
    <row r="1158" spans="5:15" ht="15" x14ac:dyDescent="0.2">
      <c r="E1158" s="82"/>
      <c r="F1158" s="82"/>
      <c r="G1158" s="82"/>
      <c r="H1158" s="82"/>
      <c r="I1158" s="79">
        <v>30</v>
      </c>
      <c r="J1158" s="79">
        <v>7.99</v>
      </c>
      <c r="K1158" s="79">
        <v>7.92</v>
      </c>
      <c r="L1158" s="82"/>
      <c r="M1158" s="79">
        <v>416.4</v>
      </c>
      <c r="N1158" s="82"/>
      <c r="O1158" s="82"/>
    </row>
    <row r="1159" spans="5:15" ht="15" x14ac:dyDescent="0.2">
      <c r="E1159" s="82"/>
      <c r="F1159" s="82"/>
      <c r="G1159" s="82"/>
      <c r="H1159" s="82"/>
      <c r="I1159" s="79">
        <v>50</v>
      </c>
      <c r="J1159" s="79">
        <v>7.5</v>
      </c>
      <c r="K1159" s="82"/>
      <c r="L1159" s="82"/>
      <c r="M1159" s="82"/>
      <c r="N1159" s="82"/>
      <c r="O1159" s="82"/>
    </row>
    <row r="1204" spans="1:20" ht="15" x14ac:dyDescent="0.2">
      <c r="A1204" s="7">
        <v>42583</v>
      </c>
      <c r="C1204" s="9">
        <v>0.45833333333333331</v>
      </c>
      <c r="D1204" s="8" t="s">
        <v>454</v>
      </c>
      <c r="E1204" s="82" t="s">
        <v>143</v>
      </c>
      <c r="F1204" s="82" t="s">
        <v>455</v>
      </c>
      <c r="G1204" s="79">
        <v>78</v>
      </c>
      <c r="H1204" s="79">
        <v>1.9</v>
      </c>
      <c r="I1204" s="82"/>
      <c r="J1204" s="82"/>
      <c r="K1204" s="82"/>
      <c r="L1204" s="82"/>
      <c r="M1204" s="82"/>
      <c r="N1204" s="82"/>
      <c r="O1204" s="82"/>
      <c r="P1204" s="82"/>
      <c r="Q1204" s="82"/>
      <c r="R1204" s="82"/>
      <c r="S1204" s="82"/>
      <c r="T1204" s="82"/>
    </row>
    <row r="1205" spans="1:20" ht="15" x14ac:dyDescent="0.2">
      <c r="E1205" s="82"/>
      <c r="F1205" s="82"/>
      <c r="G1205" s="82"/>
      <c r="H1205" s="82"/>
      <c r="I1205" s="79">
        <v>4.7</v>
      </c>
      <c r="J1205" s="79">
        <v>25.61</v>
      </c>
      <c r="K1205" s="79">
        <v>8.89</v>
      </c>
      <c r="L1205" s="82"/>
      <c r="M1205" s="79">
        <v>386.5</v>
      </c>
      <c r="N1205" s="82"/>
      <c r="O1205" s="82"/>
      <c r="P1205" s="10" t="s">
        <v>456</v>
      </c>
      <c r="Q1205" s="87"/>
      <c r="R1205" s="87"/>
      <c r="S1205" s="82"/>
      <c r="T1205" s="82"/>
    </row>
    <row r="1206" spans="1:20" ht="15" x14ac:dyDescent="0.2">
      <c r="E1206" s="82"/>
      <c r="F1206" s="82"/>
      <c r="G1206" s="82"/>
      <c r="H1206" s="82"/>
      <c r="I1206" s="79">
        <v>10.1</v>
      </c>
      <c r="J1206" s="79">
        <v>18.97</v>
      </c>
      <c r="K1206" s="79">
        <v>8.59</v>
      </c>
      <c r="L1206" s="82"/>
      <c r="M1206" s="79">
        <v>407.7</v>
      </c>
      <c r="N1206" s="82"/>
      <c r="O1206" s="82"/>
      <c r="P1206" s="13" t="s">
        <v>110</v>
      </c>
      <c r="Q1206" s="82"/>
      <c r="R1206" s="82"/>
      <c r="S1206" s="82"/>
      <c r="T1206" s="82"/>
    </row>
    <row r="1207" spans="1:20" ht="15" x14ac:dyDescent="0.2">
      <c r="E1207" s="82"/>
      <c r="F1207" s="82"/>
      <c r="G1207" s="82"/>
      <c r="H1207" s="82"/>
      <c r="I1207" s="79">
        <v>15.2</v>
      </c>
      <c r="J1207" s="79">
        <v>13.86</v>
      </c>
      <c r="K1207" s="79">
        <v>8.3000000000000007</v>
      </c>
      <c r="L1207" s="82"/>
      <c r="M1207" s="79">
        <v>416.1</v>
      </c>
      <c r="N1207" s="82"/>
      <c r="O1207" s="82"/>
      <c r="P1207" s="10" t="s">
        <v>457</v>
      </c>
      <c r="Q1207" s="82"/>
      <c r="R1207" s="82"/>
      <c r="S1207" s="82"/>
      <c r="T1207" s="82"/>
    </row>
    <row r="1208" spans="1:20" ht="15" x14ac:dyDescent="0.2">
      <c r="E1208" s="82"/>
      <c r="F1208" s="82"/>
      <c r="G1208" s="82"/>
      <c r="H1208" s="82"/>
      <c r="I1208" s="79">
        <v>20</v>
      </c>
      <c r="J1208" s="79">
        <v>11.25</v>
      </c>
      <c r="K1208" s="79">
        <v>8.0299999999999994</v>
      </c>
      <c r="L1208" s="82"/>
      <c r="M1208" s="79">
        <v>416</v>
      </c>
      <c r="N1208" s="82"/>
      <c r="O1208" s="82"/>
      <c r="P1208" s="10" t="s">
        <v>298</v>
      </c>
      <c r="Q1208" s="82"/>
      <c r="R1208" s="82"/>
      <c r="S1208" s="82"/>
      <c r="T1208" s="82"/>
    </row>
    <row r="1209" spans="1:20" ht="15" x14ac:dyDescent="0.2">
      <c r="E1209" s="82"/>
      <c r="F1209" s="82"/>
      <c r="G1209" s="82"/>
      <c r="H1209" s="82"/>
      <c r="I1209" s="79">
        <v>24.8</v>
      </c>
      <c r="J1209" s="79">
        <v>10.27</v>
      </c>
      <c r="K1209" s="79">
        <v>7.97</v>
      </c>
      <c r="L1209" s="82"/>
      <c r="M1209" s="79">
        <v>416</v>
      </c>
      <c r="N1209" s="82"/>
      <c r="O1209" s="82"/>
      <c r="P1209" s="13" t="s">
        <v>458</v>
      </c>
      <c r="Q1209" s="82"/>
      <c r="R1209" s="82"/>
      <c r="S1209" s="82"/>
      <c r="T1209" s="82"/>
    </row>
    <row r="1210" spans="1:20" ht="15" x14ac:dyDescent="0.2">
      <c r="E1210" s="82"/>
      <c r="F1210" s="82"/>
      <c r="G1210" s="82"/>
      <c r="H1210" s="82"/>
      <c r="I1210" s="79">
        <v>30.1</v>
      </c>
      <c r="J1210" s="79">
        <v>9.01</v>
      </c>
      <c r="K1210" s="79">
        <v>7.97</v>
      </c>
      <c r="L1210" s="82"/>
      <c r="M1210" s="79">
        <v>415.8</v>
      </c>
      <c r="N1210" s="82"/>
      <c r="O1210" s="82"/>
      <c r="P1210" s="70" t="s">
        <v>230</v>
      </c>
      <c r="Q1210" s="82"/>
      <c r="R1210" s="82"/>
      <c r="S1210" s="82"/>
      <c r="T1210" s="82"/>
    </row>
    <row r="1211" spans="1:20" ht="15" x14ac:dyDescent="0.2">
      <c r="E1211" s="82"/>
      <c r="F1211" s="82"/>
      <c r="G1211" s="82"/>
      <c r="H1211" s="82"/>
      <c r="I1211" s="79">
        <v>34.9</v>
      </c>
      <c r="J1211" s="79">
        <v>8.2100000000000009</v>
      </c>
      <c r="K1211" s="79">
        <v>7.99</v>
      </c>
      <c r="L1211" s="82"/>
      <c r="M1211" s="79">
        <v>414.5</v>
      </c>
      <c r="N1211" s="82"/>
      <c r="O1211" s="82"/>
      <c r="P1211" s="70" t="s">
        <v>459</v>
      </c>
      <c r="Q1211" s="82"/>
      <c r="R1211" s="82"/>
      <c r="S1211" s="82"/>
      <c r="T1211" s="82"/>
    </row>
    <row r="1212" spans="1:20" ht="15" x14ac:dyDescent="0.2">
      <c r="E1212" s="82"/>
      <c r="F1212" s="82"/>
      <c r="G1212" s="82"/>
      <c r="H1212" s="82"/>
      <c r="I1212" s="79">
        <v>39.9</v>
      </c>
      <c r="J1212" s="79">
        <v>7.67</v>
      </c>
      <c r="K1212" s="79">
        <v>8.0500000000000007</v>
      </c>
      <c r="L1212" s="82"/>
      <c r="M1212" s="79">
        <v>4.37</v>
      </c>
      <c r="N1212" s="82"/>
      <c r="O1212" s="82"/>
      <c r="P1212" s="82"/>
      <c r="Q1212" s="82"/>
      <c r="R1212" s="82"/>
      <c r="S1212" s="82"/>
      <c r="T1212" s="82"/>
    </row>
    <row r="1213" spans="1:20" ht="15" x14ac:dyDescent="0.2">
      <c r="E1213" s="82"/>
      <c r="F1213" s="82"/>
      <c r="G1213" s="82"/>
      <c r="H1213" s="82"/>
      <c r="I1213" s="79">
        <v>7.2</v>
      </c>
      <c r="J1213" s="79">
        <v>24.54</v>
      </c>
      <c r="K1213" s="79">
        <v>8.6999999999999993</v>
      </c>
      <c r="L1213" s="82"/>
      <c r="M1213" s="79">
        <v>399.1</v>
      </c>
      <c r="N1213" s="82"/>
      <c r="O1213" s="82"/>
      <c r="P1213" s="82"/>
      <c r="Q1213" s="82"/>
      <c r="R1213" s="82"/>
      <c r="S1213" s="82"/>
      <c r="T1213" s="82"/>
    </row>
    <row r="1214" spans="1:20" ht="15" x14ac:dyDescent="0.2">
      <c r="E1214" s="82"/>
      <c r="F1214" s="82"/>
      <c r="G1214" s="82"/>
      <c r="H1214" s="82"/>
      <c r="I1214" s="79">
        <v>50</v>
      </c>
      <c r="J1214" s="79">
        <v>7.7</v>
      </c>
      <c r="K1214" s="79">
        <v>8.4</v>
      </c>
      <c r="L1214" s="82"/>
      <c r="M1214" s="82"/>
      <c r="N1214" s="82"/>
      <c r="O1214" s="82"/>
      <c r="P1214" s="82"/>
      <c r="Q1214" s="82"/>
      <c r="R1214" s="82"/>
      <c r="S1214" s="82"/>
      <c r="T1214" s="82"/>
    </row>
    <row r="1215" spans="1:20" ht="15" x14ac:dyDescent="0.2">
      <c r="E1215" s="82"/>
      <c r="F1215" s="82"/>
      <c r="G1215" s="82"/>
      <c r="H1215" s="82"/>
      <c r="I1215" s="79">
        <v>60</v>
      </c>
      <c r="J1215" s="79">
        <v>6.5</v>
      </c>
      <c r="K1215" s="82"/>
      <c r="L1215" s="82"/>
      <c r="M1215" s="82"/>
      <c r="N1215" s="82"/>
      <c r="O1215" s="82"/>
      <c r="P1215" s="82"/>
      <c r="Q1215" s="82"/>
      <c r="R1215" s="82"/>
      <c r="S1215" s="82"/>
      <c r="T1215" s="82"/>
    </row>
    <row r="1217" spans="1:17" ht="15" x14ac:dyDescent="0.2">
      <c r="A1217" s="7">
        <v>42584</v>
      </c>
      <c r="C1217" s="9">
        <v>0.41666666666666669</v>
      </c>
      <c r="D1217" s="82" t="s">
        <v>460</v>
      </c>
      <c r="E1217" s="82" t="s">
        <v>143</v>
      </c>
      <c r="F1217" s="82" t="s">
        <v>461</v>
      </c>
      <c r="G1217" s="79">
        <v>71</v>
      </c>
      <c r="H1217" s="79">
        <v>3</v>
      </c>
      <c r="I1217" s="79">
        <v>5</v>
      </c>
      <c r="J1217" s="79">
        <v>25.75</v>
      </c>
      <c r="K1217" s="79">
        <v>8.93</v>
      </c>
      <c r="L1217" s="82"/>
      <c r="M1217" s="79">
        <v>390.5</v>
      </c>
      <c r="P1217" s="10" t="s">
        <v>456</v>
      </c>
    </row>
    <row r="1218" spans="1:17" ht="15" x14ac:dyDescent="0.2">
      <c r="D1218" s="82"/>
      <c r="E1218" s="82"/>
      <c r="F1218" s="82"/>
      <c r="G1218" s="82"/>
      <c r="H1218" s="82"/>
      <c r="I1218" s="79">
        <v>6.7</v>
      </c>
      <c r="J1218" s="79">
        <v>25.71</v>
      </c>
      <c r="K1218" s="79">
        <v>9.1199999999999992</v>
      </c>
      <c r="L1218" s="82"/>
      <c r="M1218" s="79">
        <v>390.5</v>
      </c>
      <c r="P1218" s="13" t="s">
        <v>110</v>
      </c>
    </row>
    <row r="1219" spans="1:17" ht="15" x14ac:dyDescent="0.2">
      <c r="D1219" s="82"/>
      <c r="E1219" s="82"/>
      <c r="F1219" s="82"/>
      <c r="G1219" s="82"/>
      <c r="H1219" s="82"/>
      <c r="I1219" s="79">
        <v>9.8000000000000007</v>
      </c>
      <c r="J1219" s="79">
        <v>24.92</v>
      </c>
      <c r="K1219" s="79">
        <v>8.74</v>
      </c>
      <c r="L1219" s="82"/>
      <c r="M1219" s="79">
        <v>395.5</v>
      </c>
      <c r="P1219" s="10" t="s">
        <v>462</v>
      </c>
    </row>
    <row r="1220" spans="1:17" ht="15" x14ac:dyDescent="0.2">
      <c r="D1220" s="82"/>
      <c r="E1220" s="82"/>
      <c r="F1220" s="82"/>
      <c r="G1220" s="82"/>
      <c r="H1220" s="82"/>
      <c r="I1220" s="79">
        <v>10.8</v>
      </c>
      <c r="J1220" s="79">
        <v>18.940000000000001</v>
      </c>
      <c r="K1220" s="79">
        <v>8.19</v>
      </c>
      <c r="L1220" s="82"/>
      <c r="M1220" s="79">
        <v>410.7</v>
      </c>
      <c r="P1220" s="10" t="s">
        <v>298</v>
      </c>
    </row>
    <row r="1221" spans="1:17" ht="15" x14ac:dyDescent="0.2">
      <c r="D1221" s="82"/>
      <c r="E1221" s="82"/>
      <c r="F1221" s="82"/>
      <c r="G1221" s="82"/>
      <c r="H1221" s="82"/>
      <c r="I1221" s="79">
        <v>12.5</v>
      </c>
      <c r="J1221" s="79">
        <v>16.77</v>
      </c>
      <c r="K1221" s="79">
        <v>8.16</v>
      </c>
      <c r="L1221" s="82"/>
      <c r="M1221" s="79">
        <v>413.2</v>
      </c>
      <c r="P1221" s="13" t="s">
        <v>458</v>
      </c>
    </row>
    <row r="1222" spans="1:17" ht="15" x14ac:dyDescent="0.2">
      <c r="D1222" s="82"/>
      <c r="E1222" s="82"/>
      <c r="F1222" s="82"/>
      <c r="G1222" s="82"/>
      <c r="H1222" s="82"/>
      <c r="I1222" s="79">
        <v>15.1</v>
      </c>
      <c r="J1222" s="79">
        <v>13.63</v>
      </c>
      <c r="K1222" s="79">
        <v>8.2899999999999991</v>
      </c>
      <c r="L1222" s="82"/>
      <c r="M1222" s="79">
        <v>415.3</v>
      </c>
      <c r="P1222" s="70" t="s">
        <v>230</v>
      </c>
    </row>
    <row r="1223" spans="1:17" ht="15" x14ac:dyDescent="0.2">
      <c r="D1223" s="82"/>
      <c r="E1223" s="82"/>
      <c r="F1223" s="82"/>
      <c r="G1223" s="82"/>
      <c r="H1223" s="82"/>
      <c r="I1223" s="79">
        <v>19.899999999999999</v>
      </c>
      <c r="J1223" s="79">
        <v>10.33</v>
      </c>
      <c r="K1223" s="79">
        <v>8.0500000000000007</v>
      </c>
      <c r="L1223" s="82"/>
      <c r="M1223" s="79">
        <v>415.5</v>
      </c>
      <c r="P1223" s="70" t="s">
        <v>463</v>
      </c>
    </row>
    <row r="1224" spans="1:17" ht="15" x14ac:dyDescent="0.2">
      <c r="D1224" s="82"/>
      <c r="E1224" s="82"/>
      <c r="F1224" s="82"/>
      <c r="G1224" s="82"/>
      <c r="H1224" s="82"/>
      <c r="I1224" s="79">
        <v>24.9</v>
      </c>
      <c r="J1224" s="79">
        <v>9.2799999999999994</v>
      </c>
      <c r="K1224" s="79">
        <v>7.98</v>
      </c>
      <c r="L1224" s="82"/>
      <c r="M1224" s="79">
        <v>415.1</v>
      </c>
    </row>
    <row r="1225" spans="1:17" ht="15" x14ac:dyDescent="0.2">
      <c r="D1225" s="82"/>
      <c r="E1225" s="82"/>
      <c r="F1225" s="82"/>
      <c r="G1225" s="82"/>
      <c r="H1225" s="82"/>
      <c r="I1225" s="79">
        <v>29.7</v>
      </c>
      <c r="J1225" s="79">
        <v>8.4</v>
      </c>
      <c r="K1225" s="79">
        <v>7.96</v>
      </c>
      <c r="L1225" s="82"/>
      <c r="M1225" s="79">
        <v>414.5</v>
      </c>
    </row>
    <row r="1226" spans="1:17" ht="15" x14ac:dyDescent="0.2">
      <c r="D1226" s="82"/>
      <c r="E1226" s="82"/>
      <c r="F1226" s="82"/>
      <c r="G1226" s="82"/>
      <c r="H1226" s="82"/>
      <c r="I1226" s="79">
        <v>35.1</v>
      </c>
      <c r="J1226" s="79">
        <v>7.74</v>
      </c>
      <c r="K1226" s="79">
        <v>7.93</v>
      </c>
      <c r="L1226" s="82"/>
      <c r="M1226" s="79">
        <v>414.5</v>
      </c>
    </row>
    <row r="1227" spans="1:17" ht="15" x14ac:dyDescent="0.2">
      <c r="D1227" s="82"/>
      <c r="E1227" s="82"/>
      <c r="F1227" s="82"/>
      <c r="G1227" s="82"/>
      <c r="H1227" s="82"/>
      <c r="I1227" s="79">
        <v>40.200000000000003</v>
      </c>
      <c r="J1227" s="79">
        <v>7</v>
      </c>
      <c r="K1227" s="79">
        <v>7.94</v>
      </c>
      <c r="L1227" s="82"/>
      <c r="M1227" s="79">
        <v>413.1</v>
      </c>
    </row>
    <row r="1228" spans="1:17" ht="15" x14ac:dyDescent="0.2">
      <c r="D1228" s="82"/>
      <c r="E1228" s="82"/>
      <c r="F1228" s="82"/>
      <c r="G1228" s="82"/>
      <c r="H1228" s="82"/>
      <c r="I1228" s="79">
        <v>50</v>
      </c>
      <c r="J1228" s="79">
        <v>7.2</v>
      </c>
      <c r="K1228" s="82"/>
      <c r="L1228" s="82"/>
      <c r="M1228" s="82"/>
    </row>
    <row r="1230" spans="1:17" ht="15" x14ac:dyDescent="0.2">
      <c r="A1230" s="7">
        <v>42586</v>
      </c>
      <c r="D1230" s="84" t="s">
        <v>464</v>
      </c>
      <c r="E1230" s="82"/>
      <c r="F1230" s="82"/>
      <c r="G1230" s="82"/>
      <c r="H1230" s="79">
        <v>3</v>
      </c>
      <c r="I1230" s="82"/>
      <c r="J1230" s="82"/>
      <c r="K1230" s="82"/>
      <c r="L1230" s="82"/>
      <c r="M1230" s="82"/>
      <c r="N1230" s="82"/>
      <c r="O1230" s="82"/>
      <c r="P1230" s="10" t="s">
        <v>70</v>
      </c>
      <c r="Q1230" s="87"/>
    </row>
    <row r="1231" spans="1:17" ht="15" x14ac:dyDescent="0.2">
      <c r="D1231" s="82"/>
      <c r="E1231" s="82"/>
      <c r="F1231" s="82"/>
      <c r="G1231" s="82"/>
      <c r="H1231" s="82"/>
      <c r="I1231" s="82"/>
      <c r="J1231" s="84"/>
      <c r="K1231" s="87"/>
      <c r="L1231" s="87"/>
      <c r="M1231" s="87"/>
      <c r="N1231" s="82"/>
      <c r="O1231" s="82"/>
      <c r="P1231" s="13" t="s">
        <v>110</v>
      </c>
      <c r="Q1231" s="82"/>
    </row>
    <row r="1232" spans="1:17" ht="15" x14ac:dyDescent="0.2">
      <c r="D1232" s="82"/>
      <c r="E1232" s="82"/>
      <c r="F1232" s="82"/>
      <c r="G1232" s="82"/>
      <c r="H1232" s="82"/>
      <c r="I1232" s="82"/>
      <c r="J1232" s="84"/>
      <c r="K1232" s="87"/>
      <c r="L1232" s="82"/>
      <c r="M1232" s="82"/>
      <c r="N1232" s="82"/>
      <c r="O1232" s="82"/>
      <c r="P1232" s="10" t="s">
        <v>20</v>
      </c>
      <c r="Q1232" s="82"/>
    </row>
    <row r="1233" spans="1:19" ht="15" x14ac:dyDescent="0.2">
      <c r="D1233" s="82"/>
      <c r="E1233" s="82"/>
      <c r="F1233" s="82"/>
      <c r="G1233" s="82"/>
      <c r="H1233" s="82"/>
      <c r="I1233" s="82"/>
      <c r="J1233" s="82"/>
      <c r="K1233" s="82"/>
      <c r="L1233" s="82"/>
      <c r="M1233" s="82"/>
      <c r="N1233" s="82"/>
      <c r="O1233" s="82"/>
      <c r="P1233" s="10" t="s">
        <v>465</v>
      </c>
      <c r="Q1233" s="82"/>
    </row>
    <row r="1234" spans="1:19" ht="15" x14ac:dyDescent="0.2">
      <c r="D1234" s="82"/>
      <c r="E1234" s="82"/>
      <c r="F1234" s="82"/>
      <c r="G1234" s="82"/>
      <c r="H1234" s="82"/>
      <c r="I1234" s="82"/>
      <c r="J1234" s="82"/>
      <c r="K1234" s="82"/>
      <c r="L1234" s="82"/>
      <c r="M1234" s="82"/>
      <c r="N1234" s="82"/>
      <c r="O1234" s="82"/>
      <c r="P1234" s="13" t="s">
        <v>466</v>
      </c>
      <c r="Q1234" s="82"/>
    </row>
    <row r="1235" spans="1:19" ht="15" x14ac:dyDescent="0.2">
      <c r="D1235" s="82"/>
      <c r="E1235" s="82"/>
      <c r="F1235" s="82"/>
      <c r="G1235" s="82"/>
      <c r="H1235" s="82"/>
      <c r="I1235" s="82"/>
      <c r="J1235" s="82"/>
      <c r="K1235" s="82"/>
      <c r="L1235" s="82"/>
      <c r="M1235" s="82"/>
      <c r="N1235" s="82"/>
      <c r="O1235" s="82"/>
      <c r="P1235" s="70" t="s">
        <v>362</v>
      </c>
      <c r="Q1235" s="82"/>
    </row>
    <row r="1236" spans="1:19" ht="15" x14ac:dyDescent="0.2">
      <c r="D1236" s="82"/>
      <c r="E1236" s="82"/>
      <c r="F1236" s="82"/>
      <c r="G1236" s="82"/>
      <c r="H1236" s="82"/>
      <c r="I1236" s="82"/>
      <c r="J1236" s="82"/>
      <c r="K1236" s="82"/>
      <c r="L1236" s="82"/>
      <c r="M1236" s="82"/>
      <c r="N1236" s="82"/>
      <c r="O1236" s="82"/>
      <c r="P1236" s="70" t="s">
        <v>467</v>
      </c>
      <c r="Q1236" s="82"/>
    </row>
    <row r="1238" spans="1:19" ht="15" x14ac:dyDescent="0.2">
      <c r="A1238" s="7">
        <v>42589</v>
      </c>
      <c r="C1238" s="9">
        <v>0.70833333333333337</v>
      </c>
      <c r="D1238" s="82" t="s">
        <v>468</v>
      </c>
      <c r="E1238" s="82" t="s">
        <v>143</v>
      </c>
      <c r="F1238" s="82" t="s">
        <v>469</v>
      </c>
      <c r="G1238" s="79">
        <v>80</v>
      </c>
      <c r="H1238" s="79">
        <v>3</v>
      </c>
      <c r="I1238" s="82"/>
      <c r="J1238" s="82"/>
      <c r="K1238" s="82"/>
      <c r="L1238" s="82"/>
      <c r="M1238" s="82"/>
      <c r="N1238" s="82"/>
      <c r="O1238" s="82"/>
      <c r="P1238" s="82" t="s">
        <v>470</v>
      </c>
    </row>
    <row r="1239" spans="1:19" ht="15" x14ac:dyDescent="0.2">
      <c r="D1239" s="82"/>
      <c r="E1239" s="82"/>
      <c r="F1239" s="82"/>
      <c r="G1239" s="82"/>
      <c r="H1239" s="82"/>
      <c r="I1239" s="82"/>
      <c r="J1239" s="82"/>
      <c r="K1239" s="82"/>
      <c r="L1239" s="82"/>
      <c r="M1239" s="82"/>
      <c r="N1239" s="82"/>
      <c r="O1239" s="82"/>
      <c r="P1239" s="84" t="s">
        <v>471</v>
      </c>
    </row>
    <row r="1240" spans="1:19" ht="15" x14ac:dyDescent="0.2">
      <c r="D1240" s="82"/>
      <c r="E1240" s="82"/>
      <c r="F1240" s="82"/>
      <c r="G1240" s="82"/>
      <c r="H1240" s="82"/>
      <c r="I1240" s="82"/>
      <c r="J1240" s="82"/>
      <c r="K1240" s="82"/>
      <c r="L1240" s="82"/>
      <c r="M1240" s="82"/>
      <c r="N1240" s="82"/>
      <c r="O1240" s="82"/>
      <c r="P1240" s="82" t="s">
        <v>472</v>
      </c>
    </row>
    <row r="1241" spans="1:19" ht="15" x14ac:dyDescent="0.2">
      <c r="D1241" s="82"/>
      <c r="E1241" s="82"/>
      <c r="F1241" s="82"/>
      <c r="G1241" s="82"/>
      <c r="H1241" s="82"/>
      <c r="I1241" s="82"/>
      <c r="J1241" s="82"/>
      <c r="K1241" s="82"/>
      <c r="L1241" s="82"/>
      <c r="M1241" s="82"/>
      <c r="N1241" s="82"/>
      <c r="O1241" s="82"/>
      <c r="P1241" s="82" t="s">
        <v>473</v>
      </c>
    </row>
    <row r="1242" spans="1:19" ht="15" x14ac:dyDescent="0.2">
      <c r="D1242" s="82"/>
      <c r="E1242" s="82"/>
      <c r="F1242" s="82"/>
      <c r="G1242" s="82"/>
      <c r="H1242" s="82"/>
      <c r="I1242" s="82"/>
      <c r="J1242" s="82"/>
      <c r="K1242" s="82"/>
      <c r="L1242" s="82"/>
      <c r="M1242" s="82"/>
      <c r="N1242" s="82"/>
      <c r="O1242" s="82"/>
      <c r="P1242" s="82" t="s">
        <v>415</v>
      </c>
    </row>
    <row r="1243" spans="1:19" ht="13" x14ac:dyDescent="0.15">
      <c r="P1243" s="8" t="s">
        <v>474</v>
      </c>
    </row>
    <row r="1244" spans="1:19" ht="13" x14ac:dyDescent="0.15">
      <c r="P1244" s="8" t="s">
        <v>24</v>
      </c>
    </row>
    <row r="1246" spans="1:19" ht="15" x14ac:dyDescent="0.2">
      <c r="A1246" s="7">
        <v>42591</v>
      </c>
      <c r="C1246" s="9">
        <v>0.41666666666666669</v>
      </c>
      <c r="D1246" s="82" t="s">
        <v>475</v>
      </c>
      <c r="E1246" s="82" t="s">
        <v>143</v>
      </c>
      <c r="F1246" s="82" t="s">
        <v>476</v>
      </c>
      <c r="G1246" s="79">
        <v>70</v>
      </c>
      <c r="H1246" s="79">
        <v>3</v>
      </c>
      <c r="I1246" s="82"/>
      <c r="J1246" s="82"/>
      <c r="K1246" s="82"/>
      <c r="L1246" s="82"/>
      <c r="M1246" s="82"/>
      <c r="N1246" s="82"/>
      <c r="O1246" s="82"/>
      <c r="P1246" s="82"/>
      <c r="Q1246" s="82"/>
      <c r="R1246" s="82"/>
      <c r="S1246" s="82"/>
    </row>
    <row r="1247" spans="1:19" ht="15" x14ac:dyDescent="0.2">
      <c r="D1247" s="82"/>
      <c r="E1247" s="82"/>
      <c r="F1247" s="82"/>
      <c r="G1247" s="82"/>
      <c r="H1247" s="84" t="s">
        <v>477</v>
      </c>
      <c r="I1247" s="82"/>
      <c r="J1247" s="82"/>
      <c r="K1247" s="82"/>
      <c r="L1247" s="82"/>
      <c r="M1247" s="82"/>
      <c r="N1247" s="82"/>
      <c r="O1247" s="82"/>
      <c r="P1247" s="82"/>
      <c r="Q1247" s="82"/>
      <c r="R1247" s="82"/>
      <c r="S1247" s="82"/>
    </row>
    <row r="1248" spans="1:19" ht="15" x14ac:dyDescent="0.2">
      <c r="D1248" s="82"/>
      <c r="E1248" s="82"/>
      <c r="F1248" s="82"/>
      <c r="G1248" s="82"/>
      <c r="H1248" s="82"/>
      <c r="I1248" s="82"/>
      <c r="J1248" s="82"/>
      <c r="K1248" s="82"/>
      <c r="L1248" s="82"/>
      <c r="M1248" s="82"/>
      <c r="N1248" s="82"/>
      <c r="O1248" s="82"/>
      <c r="P1248" s="82"/>
      <c r="Q1248" s="82"/>
      <c r="R1248" s="82"/>
      <c r="S1248" s="82"/>
    </row>
    <row r="1249" spans="1:20" ht="15" x14ac:dyDescent="0.2">
      <c r="A1249" s="7">
        <v>42596</v>
      </c>
      <c r="C1249" s="9">
        <v>0.70833333333333337</v>
      </c>
      <c r="D1249" s="82" t="s">
        <v>478</v>
      </c>
      <c r="E1249" s="82" t="s">
        <v>479</v>
      </c>
      <c r="F1249" s="82" t="s">
        <v>480</v>
      </c>
      <c r="G1249" s="79">
        <v>78</v>
      </c>
      <c r="H1249" s="82" t="s">
        <v>481</v>
      </c>
      <c r="I1249" s="82"/>
      <c r="J1249" s="82"/>
      <c r="K1249" s="82"/>
      <c r="L1249" s="82"/>
      <c r="M1249" s="82"/>
      <c r="N1249" s="82"/>
      <c r="O1249" s="82"/>
    </row>
    <row r="1250" spans="1:20" ht="15" x14ac:dyDescent="0.2">
      <c r="D1250" s="83"/>
      <c r="E1250" s="83"/>
      <c r="F1250" s="83"/>
      <c r="G1250" s="83"/>
      <c r="H1250" s="83"/>
      <c r="I1250" s="83"/>
      <c r="J1250" s="83"/>
      <c r="K1250" s="83"/>
      <c r="L1250" s="83"/>
      <c r="M1250" s="83"/>
      <c r="N1250" s="83"/>
      <c r="O1250" s="83"/>
      <c r="P1250" s="88" t="s">
        <v>482</v>
      </c>
      <c r="Q1250" s="89"/>
      <c r="R1250" s="89"/>
      <c r="S1250" s="83"/>
      <c r="T1250" s="83"/>
    </row>
    <row r="1251" spans="1:20" ht="15" x14ac:dyDescent="0.2">
      <c r="A1251" s="7">
        <v>42597</v>
      </c>
      <c r="C1251" s="9">
        <v>0.75</v>
      </c>
      <c r="D1251" s="83" t="s">
        <v>478</v>
      </c>
      <c r="E1251" s="83" t="s">
        <v>180</v>
      </c>
      <c r="F1251" s="83" t="s">
        <v>476</v>
      </c>
      <c r="G1251" s="83"/>
      <c r="H1251" s="79">
        <v>3</v>
      </c>
      <c r="I1251" s="83"/>
      <c r="J1251" s="83"/>
      <c r="K1251" s="83"/>
      <c r="L1251" s="83"/>
      <c r="M1251" s="83"/>
      <c r="N1251" s="83"/>
      <c r="O1251" s="83"/>
      <c r="P1251" s="88" t="s">
        <v>483</v>
      </c>
      <c r="Q1251" s="83"/>
      <c r="R1251" s="83"/>
      <c r="S1251" s="83"/>
      <c r="T1251" s="83"/>
    </row>
    <row r="1252" spans="1:20" ht="15" x14ac:dyDescent="0.2">
      <c r="D1252" s="83"/>
      <c r="E1252" s="83"/>
      <c r="F1252" s="83"/>
      <c r="G1252" s="83"/>
      <c r="H1252" s="83"/>
      <c r="I1252" s="83"/>
      <c r="J1252" s="83"/>
      <c r="K1252" s="83"/>
      <c r="L1252" s="83"/>
      <c r="M1252" s="83"/>
      <c r="N1252" s="83"/>
      <c r="O1252" s="83"/>
      <c r="P1252" s="83" t="s">
        <v>484</v>
      </c>
      <c r="Q1252" s="83"/>
      <c r="R1252" s="83"/>
      <c r="S1252" s="83"/>
      <c r="T1252" s="83"/>
    </row>
    <row r="1253" spans="1:20" ht="15" x14ac:dyDescent="0.2">
      <c r="D1253" s="83"/>
      <c r="E1253" s="83"/>
      <c r="F1253" s="83"/>
      <c r="G1253" s="83"/>
      <c r="H1253" s="83"/>
      <c r="I1253" s="83"/>
      <c r="J1253" s="83"/>
      <c r="K1253" s="83"/>
      <c r="L1253" s="83"/>
      <c r="M1253" s="83"/>
      <c r="N1253" s="83"/>
      <c r="O1253" s="83"/>
      <c r="P1253" s="83" t="s">
        <v>485</v>
      </c>
      <c r="Q1253" s="83"/>
      <c r="R1253" s="83"/>
      <c r="S1253" s="83"/>
      <c r="T1253" s="83"/>
    </row>
    <row r="1254" spans="1:20" ht="15" x14ac:dyDescent="0.2">
      <c r="D1254" s="83"/>
      <c r="E1254" s="83"/>
      <c r="F1254" s="83"/>
      <c r="G1254" s="83"/>
      <c r="H1254" s="83"/>
      <c r="I1254" s="83"/>
      <c r="J1254" s="83"/>
      <c r="K1254" s="83"/>
      <c r="L1254" s="83"/>
      <c r="M1254" s="83"/>
      <c r="N1254" s="83"/>
      <c r="O1254" s="83"/>
      <c r="P1254" s="90" t="s">
        <v>35</v>
      </c>
      <c r="Q1254" s="83"/>
      <c r="R1254" s="83"/>
      <c r="S1254" s="83"/>
      <c r="T1254" s="83"/>
    </row>
    <row r="1255" spans="1:20" ht="15" x14ac:dyDescent="0.2">
      <c r="D1255" s="83"/>
      <c r="E1255" s="83"/>
      <c r="F1255" s="83"/>
      <c r="G1255" s="83"/>
      <c r="H1255" s="83"/>
      <c r="I1255" s="83"/>
      <c r="J1255" s="83"/>
      <c r="K1255" s="83"/>
      <c r="L1255" s="83"/>
      <c r="M1255" s="83"/>
      <c r="N1255" s="83"/>
      <c r="O1255" s="83"/>
      <c r="P1255" s="83" t="s">
        <v>486</v>
      </c>
      <c r="Q1255" s="83"/>
      <c r="R1255" s="83"/>
      <c r="S1255" s="83"/>
      <c r="T1255" s="83"/>
    </row>
    <row r="1257" spans="1:20" ht="13" x14ac:dyDescent="0.15">
      <c r="A1257" s="7">
        <v>42598</v>
      </c>
      <c r="C1257" s="9">
        <v>0.79166666666666663</v>
      </c>
      <c r="D1257" s="8" t="s">
        <v>487</v>
      </c>
      <c r="E1257" s="8" t="s">
        <v>488</v>
      </c>
      <c r="F1257" s="8" t="s">
        <v>489</v>
      </c>
      <c r="G1257" s="8">
        <v>82</v>
      </c>
      <c r="H1257" s="8">
        <v>2.5</v>
      </c>
    </row>
    <row r="1259" spans="1:20" ht="15" x14ac:dyDescent="0.2">
      <c r="A1259" s="7">
        <v>42599</v>
      </c>
      <c r="B1259" s="8">
        <v>1</v>
      </c>
      <c r="C1259" s="9">
        <v>0.58333333333333337</v>
      </c>
      <c r="D1259" s="8" t="s">
        <v>490</v>
      </c>
      <c r="E1259" s="82" t="s">
        <v>143</v>
      </c>
      <c r="F1259" s="82" t="s">
        <v>491</v>
      </c>
      <c r="G1259" s="79">
        <v>79</v>
      </c>
      <c r="H1259" s="79">
        <v>3.5</v>
      </c>
      <c r="I1259" s="79">
        <v>50</v>
      </c>
      <c r="J1259" s="79">
        <v>49.4</v>
      </c>
      <c r="K1259" s="82"/>
      <c r="L1259" s="82"/>
      <c r="M1259" s="82"/>
      <c r="N1259" s="82"/>
      <c r="O1259" s="82"/>
      <c r="P1259" s="82" t="s">
        <v>492</v>
      </c>
      <c r="Q1259" s="82"/>
      <c r="R1259" s="82"/>
    </row>
    <row r="1260" spans="1:20" ht="15" x14ac:dyDescent="0.2">
      <c r="E1260" s="82"/>
      <c r="F1260" s="82"/>
      <c r="G1260" s="82"/>
      <c r="H1260" s="82"/>
      <c r="I1260" s="82"/>
      <c r="J1260" s="82"/>
      <c r="K1260" s="82"/>
      <c r="L1260" s="82"/>
      <c r="M1260" s="82"/>
      <c r="N1260" s="82"/>
      <c r="O1260" s="82"/>
      <c r="P1260" s="82" t="s">
        <v>493</v>
      </c>
      <c r="Q1260" s="82"/>
      <c r="R1260" s="82"/>
    </row>
    <row r="1261" spans="1:20" ht="15" x14ac:dyDescent="0.2">
      <c r="E1261" s="82"/>
      <c r="F1261" s="82"/>
      <c r="G1261" s="82"/>
      <c r="H1261" s="82"/>
      <c r="I1261" s="82"/>
      <c r="J1261" s="82"/>
      <c r="K1261" s="82"/>
      <c r="L1261" s="82"/>
      <c r="M1261" s="82"/>
      <c r="N1261" s="82"/>
      <c r="O1261" s="82"/>
      <c r="P1261" s="82" t="s">
        <v>472</v>
      </c>
      <c r="Q1261" s="82"/>
      <c r="R1261" s="82"/>
    </row>
    <row r="1262" spans="1:20" ht="15" x14ac:dyDescent="0.2">
      <c r="E1262" s="82"/>
      <c r="F1262" s="82"/>
      <c r="G1262" s="82"/>
      <c r="H1262" s="82"/>
      <c r="I1262" s="82"/>
      <c r="J1262" s="82"/>
      <c r="K1262" s="82"/>
      <c r="L1262" s="82"/>
      <c r="M1262" s="82"/>
      <c r="N1262" s="82"/>
      <c r="O1262" s="82"/>
      <c r="P1262" s="82" t="s">
        <v>494</v>
      </c>
      <c r="Q1262" s="82"/>
      <c r="R1262" s="82"/>
    </row>
    <row r="1263" spans="1:20" ht="15" x14ac:dyDescent="0.2">
      <c r="E1263" s="82"/>
      <c r="F1263" s="82"/>
      <c r="G1263" s="82"/>
      <c r="H1263" s="82"/>
      <c r="I1263" s="82"/>
      <c r="J1263" s="82"/>
      <c r="K1263" s="82"/>
      <c r="L1263" s="82"/>
      <c r="M1263" s="82"/>
      <c r="N1263" s="82"/>
      <c r="O1263" s="82"/>
      <c r="P1263" s="82" t="s">
        <v>495</v>
      </c>
      <c r="Q1263" s="82"/>
      <c r="R1263" s="82"/>
    </row>
    <row r="1264" spans="1:20" ht="15" x14ac:dyDescent="0.2">
      <c r="E1264" s="82"/>
      <c r="F1264" s="82"/>
      <c r="G1264" s="82"/>
      <c r="H1264" s="82"/>
      <c r="I1264" s="82"/>
      <c r="J1264" s="82"/>
      <c r="K1264" s="82"/>
      <c r="L1264" s="82"/>
      <c r="M1264" s="82"/>
      <c r="N1264" s="82"/>
      <c r="O1264" s="82"/>
      <c r="P1264" s="82" t="s">
        <v>496</v>
      </c>
      <c r="Q1264" s="82"/>
      <c r="R1264" s="82"/>
    </row>
    <row r="1265" spans="1:19" ht="15" x14ac:dyDescent="0.2">
      <c r="E1265" s="82"/>
      <c r="F1265" s="82"/>
      <c r="G1265" s="82"/>
      <c r="H1265" s="82"/>
      <c r="I1265" s="82"/>
      <c r="J1265" s="82"/>
      <c r="K1265" s="82"/>
      <c r="L1265" s="82"/>
      <c r="M1265" s="82"/>
      <c r="N1265" s="82"/>
      <c r="O1265" s="82"/>
      <c r="P1265" s="84" t="s">
        <v>497</v>
      </c>
      <c r="Q1265" s="82"/>
      <c r="R1265" s="82"/>
    </row>
    <row r="1267" spans="1:19" ht="15" x14ac:dyDescent="0.2">
      <c r="B1267" s="8">
        <v>2</v>
      </c>
      <c r="C1267" s="9">
        <v>0.66666666666666663</v>
      </c>
      <c r="D1267" s="8" t="s">
        <v>498</v>
      </c>
      <c r="E1267" s="82" t="s">
        <v>161</v>
      </c>
      <c r="F1267" s="82" t="s">
        <v>476</v>
      </c>
      <c r="G1267" s="79">
        <v>81.900000000000006</v>
      </c>
      <c r="H1267" s="79">
        <v>3.75</v>
      </c>
      <c r="I1267" s="79">
        <v>9</v>
      </c>
      <c r="J1267" s="82"/>
      <c r="K1267" s="82"/>
      <c r="L1267" s="82"/>
      <c r="M1267" s="82"/>
      <c r="N1267" s="82"/>
      <c r="O1267" s="82"/>
      <c r="P1267" s="82" t="s">
        <v>499</v>
      </c>
    </row>
    <row r="1268" spans="1:19" ht="15" x14ac:dyDescent="0.2">
      <c r="E1268" s="82"/>
      <c r="F1268" s="82"/>
      <c r="G1268" s="82"/>
      <c r="H1268" s="82"/>
      <c r="I1268" s="82"/>
      <c r="J1268" s="82"/>
      <c r="K1268" s="82"/>
      <c r="L1268" s="82"/>
      <c r="M1268" s="82"/>
      <c r="N1268" s="82"/>
      <c r="O1268" s="82"/>
      <c r="P1268" s="84" t="s">
        <v>500</v>
      </c>
    </row>
    <row r="1269" spans="1:19" ht="15" x14ac:dyDescent="0.2">
      <c r="E1269" s="82"/>
      <c r="F1269" s="82"/>
      <c r="G1269" s="82"/>
      <c r="H1269" s="82"/>
      <c r="I1269" s="82"/>
      <c r="J1269" s="82"/>
      <c r="K1269" s="82"/>
      <c r="L1269" s="82"/>
      <c r="M1269" s="82"/>
      <c r="N1269" s="82"/>
      <c r="O1269" s="82"/>
      <c r="P1269" s="82" t="s">
        <v>501</v>
      </c>
    </row>
    <row r="1270" spans="1:19" ht="15" x14ac:dyDescent="0.2">
      <c r="E1270" s="82"/>
      <c r="F1270" s="82"/>
      <c r="G1270" s="82"/>
      <c r="H1270" s="82"/>
      <c r="I1270" s="82"/>
      <c r="J1270" s="82"/>
      <c r="K1270" s="82"/>
      <c r="L1270" s="82"/>
      <c r="M1270" s="82"/>
      <c r="N1270" s="82"/>
      <c r="O1270" s="82"/>
      <c r="P1270" s="82" t="s">
        <v>502</v>
      </c>
    </row>
    <row r="1271" spans="1:19" ht="15" x14ac:dyDescent="0.2">
      <c r="E1271" s="82"/>
      <c r="F1271" s="82"/>
      <c r="G1271" s="82"/>
      <c r="H1271" s="82"/>
      <c r="I1271" s="82"/>
      <c r="J1271" s="82"/>
      <c r="K1271" s="82"/>
      <c r="L1271" s="82"/>
      <c r="M1271" s="82"/>
      <c r="N1271" s="82"/>
      <c r="O1271" s="82"/>
      <c r="P1271" s="82" t="s">
        <v>503</v>
      </c>
    </row>
    <row r="1272" spans="1:19" ht="15" x14ac:dyDescent="0.2">
      <c r="E1272" s="82"/>
      <c r="F1272" s="82"/>
      <c r="G1272" s="82"/>
      <c r="H1272" s="82"/>
      <c r="I1272" s="82"/>
      <c r="J1272" s="82"/>
      <c r="K1272" s="82"/>
      <c r="L1272" s="82"/>
      <c r="M1272" s="82"/>
      <c r="N1272" s="82"/>
      <c r="O1272" s="82"/>
      <c r="P1272" s="82" t="s">
        <v>504</v>
      </c>
    </row>
    <row r="1273" spans="1:19" ht="15" x14ac:dyDescent="0.2">
      <c r="E1273" s="82"/>
      <c r="F1273" s="82"/>
      <c r="G1273" s="82"/>
      <c r="H1273" s="82"/>
      <c r="I1273" s="82"/>
      <c r="J1273" s="82"/>
      <c r="K1273" s="82"/>
      <c r="L1273" s="82"/>
      <c r="M1273" s="82"/>
      <c r="N1273" s="82"/>
      <c r="O1273" s="82"/>
      <c r="P1273" s="91" t="s">
        <v>505</v>
      </c>
    </row>
    <row r="1275" spans="1:19" ht="15" x14ac:dyDescent="0.2">
      <c r="A1275" s="7">
        <v>42610</v>
      </c>
      <c r="C1275" s="9">
        <v>0.71875</v>
      </c>
      <c r="D1275" s="82" t="s">
        <v>506</v>
      </c>
      <c r="E1275" s="82" t="s">
        <v>180</v>
      </c>
      <c r="F1275" s="82" t="s">
        <v>507</v>
      </c>
      <c r="G1275" s="79">
        <v>89</v>
      </c>
      <c r="H1275" s="91">
        <v>3.5</v>
      </c>
      <c r="I1275" s="79">
        <v>9</v>
      </c>
      <c r="J1275" s="82"/>
      <c r="K1275" s="82"/>
      <c r="L1275" s="82"/>
      <c r="M1275" s="82"/>
      <c r="N1275" s="82"/>
      <c r="O1275" s="82"/>
      <c r="P1275" s="82" t="s">
        <v>508</v>
      </c>
      <c r="Q1275" s="82"/>
      <c r="R1275" s="82"/>
      <c r="S1275" s="82"/>
    </row>
    <row r="1276" spans="1:19" ht="15" x14ac:dyDescent="0.2">
      <c r="D1276" s="82"/>
      <c r="E1276" s="82"/>
      <c r="F1276" s="82"/>
      <c r="G1276" s="82"/>
      <c r="H1276" s="84"/>
      <c r="I1276" s="82"/>
      <c r="J1276" s="82"/>
      <c r="K1276" s="82"/>
      <c r="L1276" s="82"/>
      <c r="M1276" s="82"/>
      <c r="N1276" s="82"/>
      <c r="O1276" s="82"/>
      <c r="P1276" s="82" t="s">
        <v>509</v>
      </c>
      <c r="Q1276" s="82"/>
      <c r="R1276" s="82"/>
      <c r="S1276" s="82"/>
    </row>
    <row r="1277" spans="1:19" ht="15" x14ac:dyDescent="0.2">
      <c r="D1277" s="82"/>
      <c r="E1277" s="82"/>
      <c r="F1277" s="82"/>
      <c r="G1277" s="82"/>
      <c r="H1277" s="82"/>
      <c r="I1277" s="82"/>
      <c r="J1277" s="82"/>
      <c r="K1277" s="82"/>
      <c r="L1277" s="82"/>
      <c r="M1277" s="82"/>
      <c r="N1277" s="82"/>
      <c r="O1277" s="82"/>
      <c r="P1277" s="92" t="s">
        <v>510</v>
      </c>
      <c r="Q1277" s="82"/>
      <c r="R1277" s="82"/>
      <c r="S1277" s="82"/>
    </row>
    <row r="1278" spans="1:19" ht="15" x14ac:dyDescent="0.2">
      <c r="D1278" s="82"/>
      <c r="E1278" s="82"/>
      <c r="F1278" s="82"/>
      <c r="G1278" s="82"/>
      <c r="H1278" s="82"/>
      <c r="I1278" s="82"/>
      <c r="J1278" s="82"/>
      <c r="K1278" s="82"/>
      <c r="L1278" s="82"/>
      <c r="M1278" s="82"/>
      <c r="N1278" s="82"/>
      <c r="O1278" s="82"/>
      <c r="P1278" s="92" t="s">
        <v>511</v>
      </c>
      <c r="Q1278" s="82"/>
      <c r="R1278" s="82"/>
      <c r="S1278" s="82"/>
    </row>
    <row r="1279" spans="1:19" ht="15" x14ac:dyDescent="0.2">
      <c r="D1279" s="82"/>
      <c r="E1279" s="82"/>
      <c r="F1279" s="82"/>
      <c r="G1279" s="82"/>
      <c r="H1279" s="82"/>
      <c r="I1279" s="82"/>
      <c r="J1279" s="82"/>
      <c r="K1279" s="82"/>
      <c r="L1279" s="82"/>
      <c r="M1279" s="82"/>
      <c r="N1279" s="82"/>
      <c r="O1279" s="82"/>
      <c r="P1279" s="92" t="s">
        <v>512</v>
      </c>
      <c r="Q1279" s="82"/>
      <c r="R1279" s="82"/>
      <c r="S1279" s="82"/>
    </row>
    <row r="1280" spans="1:19" ht="15" x14ac:dyDescent="0.2">
      <c r="D1280" s="82"/>
      <c r="E1280" s="82"/>
      <c r="F1280" s="82"/>
      <c r="G1280" s="82"/>
      <c r="H1280" s="82"/>
      <c r="I1280" s="82"/>
      <c r="J1280" s="82"/>
      <c r="K1280" s="82"/>
      <c r="L1280" s="82"/>
      <c r="M1280" s="82"/>
      <c r="N1280" s="82"/>
      <c r="O1280" s="82"/>
      <c r="P1280" s="92" t="s">
        <v>362</v>
      </c>
      <c r="Q1280" s="82"/>
      <c r="R1280" s="82"/>
      <c r="S1280" s="82"/>
    </row>
    <row r="1281" spans="1:20" ht="15" x14ac:dyDescent="0.2">
      <c r="D1281" s="82"/>
      <c r="E1281" s="82"/>
      <c r="F1281" s="82"/>
      <c r="G1281" s="82"/>
      <c r="H1281" s="82"/>
      <c r="I1281" s="82"/>
      <c r="J1281" s="82"/>
      <c r="K1281" s="82"/>
      <c r="L1281" s="82"/>
      <c r="M1281" s="82"/>
      <c r="N1281" s="82"/>
      <c r="O1281" s="82"/>
      <c r="P1281" s="93" t="s">
        <v>513</v>
      </c>
      <c r="Q1281" s="87"/>
      <c r="R1281" s="87"/>
      <c r="S1281" s="87"/>
    </row>
    <row r="1282" spans="1:20" ht="15" x14ac:dyDescent="0.2">
      <c r="D1282" s="82"/>
      <c r="E1282" s="82"/>
      <c r="F1282" s="82"/>
      <c r="G1282" s="82"/>
      <c r="H1282" s="82"/>
      <c r="I1282" s="82"/>
      <c r="J1282" s="82"/>
      <c r="K1282" s="82"/>
      <c r="L1282" s="82"/>
      <c r="M1282" s="82"/>
      <c r="N1282" s="82"/>
      <c r="O1282" s="82"/>
      <c r="P1282" s="82"/>
      <c r="Q1282" s="82"/>
      <c r="R1282" s="82"/>
      <c r="S1282" s="82"/>
    </row>
    <row r="1283" spans="1:20" ht="15" x14ac:dyDescent="0.2">
      <c r="A1283" s="7">
        <v>42612</v>
      </c>
      <c r="C1283" s="9">
        <v>0.60416666666666663</v>
      </c>
      <c r="D1283" s="82" t="s">
        <v>514</v>
      </c>
      <c r="E1283" s="82" t="s">
        <v>180</v>
      </c>
      <c r="F1283" s="82" t="s">
        <v>515</v>
      </c>
      <c r="G1283" s="79">
        <v>21.05</v>
      </c>
      <c r="H1283" s="79">
        <v>3.75</v>
      </c>
      <c r="I1283" s="79">
        <v>0.5</v>
      </c>
      <c r="J1283" s="79">
        <v>24.04</v>
      </c>
      <c r="K1283" s="79">
        <v>9.1</v>
      </c>
      <c r="L1283" s="79">
        <v>404</v>
      </c>
      <c r="M1283" s="82"/>
      <c r="N1283" s="82"/>
      <c r="O1283" s="82"/>
      <c r="P1283" s="82" t="s">
        <v>499</v>
      </c>
      <c r="Q1283" s="82"/>
      <c r="R1283" s="82"/>
      <c r="S1283" s="82"/>
      <c r="T1283" s="82"/>
    </row>
    <row r="1284" spans="1:20" ht="15" x14ac:dyDescent="0.2">
      <c r="D1284" s="82"/>
      <c r="E1284" s="82"/>
      <c r="F1284" s="82"/>
      <c r="G1284" s="82"/>
      <c r="H1284" s="82"/>
      <c r="I1284" s="79">
        <v>2.5</v>
      </c>
      <c r="J1284" s="79">
        <v>23.99</v>
      </c>
      <c r="K1284" s="79">
        <v>9.1</v>
      </c>
      <c r="L1284" s="82"/>
      <c r="M1284" s="82"/>
      <c r="N1284" s="82"/>
      <c r="O1284" s="82"/>
      <c r="P1284" s="82" t="s">
        <v>516</v>
      </c>
      <c r="Q1284" s="82"/>
      <c r="R1284" s="82"/>
      <c r="S1284" s="82"/>
      <c r="T1284" s="82"/>
    </row>
    <row r="1285" spans="1:20" ht="15" x14ac:dyDescent="0.2">
      <c r="D1285" s="82"/>
      <c r="E1285" s="82"/>
      <c r="F1285" s="82"/>
      <c r="G1285" s="82"/>
      <c r="H1285" s="82"/>
      <c r="I1285" s="79">
        <v>8.1999999999999993</v>
      </c>
      <c r="J1285" s="79">
        <v>23.8</v>
      </c>
      <c r="K1285" s="79">
        <v>9.0500000000000007</v>
      </c>
      <c r="L1285" s="79">
        <v>405</v>
      </c>
      <c r="M1285" s="82"/>
      <c r="N1285" s="82"/>
      <c r="O1285" s="82"/>
      <c r="P1285" s="84" t="s">
        <v>517</v>
      </c>
      <c r="Q1285" s="82"/>
      <c r="R1285" s="82"/>
      <c r="S1285" s="82"/>
      <c r="T1285" s="82"/>
    </row>
    <row r="1286" spans="1:20" ht="15" x14ac:dyDescent="0.2">
      <c r="D1286" s="82"/>
      <c r="E1286" s="82"/>
      <c r="F1286" s="82"/>
      <c r="G1286" s="82"/>
      <c r="H1286" s="82"/>
      <c r="I1286" s="79">
        <v>15.2</v>
      </c>
      <c r="J1286" s="79">
        <v>20</v>
      </c>
      <c r="K1286" s="79">
        <v>8.64</v>
      </c>
      <c r="L1286" s="82"/>
      <c r="M1286" s="82"/>
      <c r="N1286" s="82"/>
      <c r="O1286" s="82"/>
      <c r="P1286" s="82" t="s">
        <v>518</v>
      </c>
      <c r="Q1286" s="82"/>
      <c r="R1286" s="82"/>
      <c r="S1286" s="82"/>
      <c r="T1286" s="82"/>
    </row>
    <row r="1287" spans="1:20" ht="15" x14ac:dyDescent="0.2">
      <c r="D1287" s="82"/>
      <c r="E1287" s="82"/>
      <c r="F1287" s="82"/>
      <c r="G1287" s="82"/>
      <c r="H1287" s="82"/>
      <c r="I1287" s="79">
        <v>16.5</v>
      </c>
      <c r="J1287" s="79">
        <v>18.84</v>
      </c>
      <c r="K1287" s="79">
        <v>8.41</v>
      </c>
      <c r="L1287" s="79">
        <v>403</v>
      </c>
      <c r="M1287" s="82"/>
      <c r="N1287" s="82"/>
      <c r="O1287" s="82"/>
      <c r="P1287" s="84" t="s">
        <v>519</v>
      </c>
      <c r="Q1287" s="82"/>
      <c r="R1287" s="82"/>
      <c r="S1287" s="82"/>
      <c r="T1287" s="82"/>
    </row>
    <row r="1288" spans="1:20" ht="15" x14ac:dyDescent="0.2">
      <c r="D1288" s="82"/>
      <c r="E1288" s="82"/>
      <c r="F1288" s="82"/>
      <c r="G1288" s="82"/>
      <c r="H1288" s="82"/>
      <c r="I1288" s="79">
        <v>19.2</v>
      </c>
      <c r="J1288" s="79">
        <v>14.46</v>
      </c>
      <c r="K1288" s="82"/>
      <c r="L1288" s="82"/>
      <c r="M1288" s="82"/>
      <c r="N1288" s="82"/>
      <c r="O1288" s="82"/>
      <c r="P1288" s="84" t="s">
        <v>520</v>
      </c>
      <c r="Q1288" s="87"/>
      <c r="R1288" s="82"/>
      <c r="S1288" s="82"/>
      <c r="T1288" s="82"/>
    </row>
    <row r="1289" spans="1:20" ht="15" x14ac:dyDescent="0.2">
      <c r="D1289" s="82"/>
      <c r="E1289" s="82"/>
      <c r="F1289" s="82"/>
      <c r="G1289" s="82"/>
      <c r="H1289" s="82"/>
      <c r="I1289" s="79">
        <v>19.7</v>
      </c>
      <c r="J1289" s="79">
        <v>13.8</v>
      </c>
      <c r="K1289" s="82"/>
      <c r="L1289" s="82"/>
      <c r="M1289" s="82"/>
      <c r="N1289" s="82"/>
      <c r="O1289" s="82"/>
      <c r="P1289" s="91" t="s">
        <v>521</v>
      </c>
      <c r="Q1289" s="82"/>
      <c r="R1289" s="82"/>
      <c r="S1289" s="82"/>
      <c r="T1289" s="82"/>
    </row>
    <row r="1290" spans="1:20" ht="15" x14ac:dyDescent="0.2">
      <c r="D1290" s="82"/>
      <c r="E1290" s="82"/>
      <c r="F1290" s="82"/>
      <c r="G1290" s="82"/>
      <c r="H1290" s="82"/>
      <c r="I1290" s="79">
        <v>23.6</v>
      </c>
      <c r="J1290" s="79">
        <v>9.75</v>
      </c>
      <c r="K1290" s="79">
        <v>8.3000000000000007</v>
      </c>
      <c r="L1290" s="79">
        <v>412</v>
      </c>
      <c r="M1290" s="82"/>
      <c r="N1290" s="82"/>
      <c r="O1290" s="82"/>
      <c r="P1290" s="82"/>
      <c r="Q1290" s="82"/>
      <c r="R1290" s="82"/>
      <c r="S1290" s="82"/>
      <c r="T1290" s="82"/>
    </row>
    <row r="1304" spans="1:18" ht="15" x14ac:dyDescent="0.2">
      <c r="A1304" s="7">
        <v>42617</v>
      </c>
      <c r="C1304" s="9">
        <v>0.70833333333333337</v>
      </c>
      <c r="D1304" s="82" t="s">
        <v>506</v>
      </c>
      <c r="E1304" s="82" t="s">
        <v>143</v>
      </c>
      <c r="F1304" s="82" t="s">
        <v>522</v>
      </c>
      <c r="G1304" s="79">
        <v>82.4</v>
      </c>
      <c r="H1304" s="79">
        <v>3</v>
      </c>
      <c r="I1304" s="79">
        <v>20</v>
      </c>
      <c r="J1304" s="82" t="s">
        <v>523</v>
      </c>
      <c r="K1304" s="79">
        <v>7.5</v>
      </c>
      <c r="L1304" s="82"/>
      <c r="M1304" s="82"/>
      <c r="N1304" s="82"/>
      <c r="O1304" s="82"/>
      <c r="P1304" s="82" t="s">
        <v>524</v>
      </c>
      <c r="Q1304" s="82"/>
      <c r="R1304" s="82"/>
    </row>
    <row r="1305" spans="1:18" ht="15" x14ac:dyDescent="0.2">
      <c r="D1305" s="82"/>
      <c r="E1305" s="82"/>
      <c r="F1305" s="82"/>
      <c r="G1305" s="82"/>
      <c r="H1305" s="82"/>
      <c r="I1305" s="82"/>
      <c r="J1305" s="82"/>
      <c r="K1305" s="82"/>
      <c r="L1305" s="82"/>
      <c r="M1305" s="82"/>
      <c r="N1305" s="82"/>
      <c r="O1305" s="82"/>
      <c r="P1305" s="82" t="s">
        <v>525</v>
      </c>
      <c r="Q1305" s="82"/>
      <c r="R1305" s="82"/>
    </row>
    <row r="1306" spans="1:18" ht="15" x14ac:dyDescent="0.2">
      <c r="D1306" s="82"/>
      <c r="E1306" s="82"/>
      <c r="F1306" s="82"/>
      <c r="G1306" s="82"/>
      <c r="H1306" s="82"/>
      <c r="I1306" s="82"/>
      <c r="J1306" s="82"/>
      <c r="K1306" s="82"/>
      <c r="L1306" s="82"/>
      <c r="M1306" s="82"/>
      <c r="N1306" s="82"/>
      <c r="O1306" s="82"/>
      <c r="P1306" s="82" t="s">
        <v>526</v>
      </c>
      <c r="Q1306" s="82"/>
      <c r="R1306" s="82"/>
    </row>
    <row r="1307" spans="1:18" ht="15" x14ac:dyDescent="0.2">
      <c r="D1307" s="82"/>
      <c r="E1307" s="82"/>
      <c r="F1307" s="82"/>
      <c r="G1307" s="82"/>
      <c r="H1307" s="82"/>
      <c r="I1307" s="82"/>
      <c r="J1307" s="82"/>
      <c r="K1307" s="82"/>
      <c r="L1307" s="82"/>
      <c r="M1307" s="82"/>
      <c r="N1307" s="82"/>
      <c r="O1307" s="82"/>
      <c r="P1307" s="84" t="s">
        <v>527</v>
      </c>
      <c r="Q1307" s="82"/>
      <c r="R1307" s="82"/>
    </row>
    <row r="1308" spans="1:18" ht="15" x14ac:dyDescent="0.2">
      <c r="D1308" s="82"/>
      <c r="E1308" s="82"/>
      <c r="F1308" s="82"/>
      <c r="G1308" s="82"/>
      <c r="H1308" s="82"/>
      <c r="I1308" s="82"/>
      <c r="J1308" s="82"/>
      <c r="K1308" s="82"/>
      <c r="L1308" s="82"/>
      <c r="M1308" s="82"/>
      <c r="N1308" s="82"/>
      <c r="O1308" s="82"/>
      <c r="P1308" s="82" t="s">
        <v>528</v>
      </c>
      <c r="Q1308" s="82"/>
      <c r="R1308" s="82"/>
    </row>
    <row r="1309" spans="1:18" ht="15" x14ac:dyDescent="0.2">
      <c r="D1309" s="82"/>
      <c r="E1309" s="82"/>
      <c r="F1309" s="82"/>
      <c r="G1309" s="82"/>
      <c r="H1309" s="82"/>
      <c r="I1309" s="82"/>
      <c r="J1309" s="82"/>
      <c r="K1309" s="82"/>
      <c r="L1309" s="82"/>
      <c r="M1309" s="82"/>
      <c r="N1309" s="82"/>
      <c r="O1309" s="82"/>
      <c r="P1309" s="82" t="s">
        <v>529</v>
      </c>
      <c r="Q1309" s="82"/>
      <c r="R1309" s="82"/>
    </row>
    <row r="1310" spans="1:18" ht="15" x14ac:dyDescent="0.2">
      <c r="D1310" s="82"/>
      <c r="E1310" s="82"/>
      <c r="F1310" s="82"/>
      <c r="G1310" s="82"/>
      <c r="H1310" s="82"/>
      <c r="I1310" s="82"/>
      <c r="J1310" s="82"/>
      <c r="K1310" s="82"/>
      <c r="L1310" s="82"/>
      <c r="M1310" s="82"/>
      <c r="N1310" s="82"/>
      <c r="O1310" s="82"/>
      <c r="P1310" s="82" t="s">
        <v>530</v>
      </c>
      <c r="Q1310" s="82"/>
      <c r="R1310" s="82"/>
    </row>
    <row r="1311" spans="1:18" ht="15" x14ac:dyDescent="0.2">
      <c r="D1311" s="82"/>
      <c r="E1311" s="82"/>
      <c r="F1311" s="82"/>
      <c r="G1311" s="82"/>
      <c r="H1311" s="82"/>
      <c r="I1311" s="82"/>
      <c r="J1311" s="82"/>
      <c r="K1311" s="82"/>
      <c r="L1311" s="82"/>
      <c r="M1311" s="82"/>
      <c r="N1311" s="82"/>
      <c r="O1311" s="82"/>
      <c r="P1311" s="82"/>
      <c r="Q1311" s="82"/>
      <c r="R1311" s="82"/>
    </row>
    <row r="1312" spans="1:18" ht="15" x14ac:dyDescent="0.2">
      <c r="A1312" s="7">
        <v>42621</v>
      </c>
      <c r="C1312" s="9">
        <v>0.45833333333333331</v>
      </c>
      <c r="D1312" s="82" t="s">
        <v>531</v>
      </c>
      <c r="E1312" s="82" t="s">
        <v>143</v>
      </c>
      <c r="F1312" s="82" t="s">
        <v>532</v>
      </c>
      <c r="G1312" s="79">
        <v>92</v>
      </c>
      <c r="H1312" s="79">
        <v>3.45</v>
      </c>
      <c r="I1312" s="79">
        <v>5</v>
      </c>
      <c r="J1312" s="79">
        <v>22.4</v>
      </c>
      <c r="K1312" s="79">
        <v>7.5</v>
      </c>
      <c r="L1312" s="82"/>
      <c r="M1312" s="82"/>
      <c r="N1312" s="82"/>
      <c r="O1312" s="82"/>
      <c r="P1312" s="82" t="s">
        <v>533</v>
      </c>
      <c r="Q1312" s="82"/>
      <c r="R1312" s="82"/>
    </row>
    <row r="1313" spans="1:18" ht="15" x14ac:dyDescent="0.2">
      <c r="D1313" s="82"/>
      <c r="E1313" s="82"/>
      <c r="F1313" s="82"/>
      <c r="G1313" s="82"/>
      <c r="H1313" s="82"/>
      <c r="I1313" s="79">
        <v>12</v>
      </c>
      <c r="J1313" s="79">
        <v>20.100000000000001</v>
      </c>
      <c r="K1313" s="82"/>
      <c r="L1313" s="82"/>
      <c r="M1313" s="82"/>
      <c r="N1313" s="82"/>
      <c r="O1313" s="82"/>
      <c r="P1313" s="82" t="s">
        <v>534</v>
      </c>
      <c r="Q1313" s="82"/>
      <c r="R1313" s="82"/>
    </row>
    <row r="1314" spans="1:18" ht="15" x14ac:dyDescent="0.2">
      <c r="D1314" s="82"/>
      <c r="E1314" s="82"/>
      <c r="F1314" s="82"/>
      <c r="G1314" s="82"/>
      <c r="H1314" s="82"/>
      <c r="I1314" s="79">
        <v>14</v>
      </c>
      <c r="J1314" s="79">
        <v>19.3</v>
      </c>
      <c r="K1314" s="82"/>
      <c r="L1314" s="82"/>
      <c r="M1314" s="82"/>
      <c r="N1314" s="82"/>
      <c r="O1314" s="82"/>
      <c r="P1314" s="84" t="s">
        <v>535</v>
      </c>
      <c r="Q1314" s="82"/>
      <c r="R1314" s="82"/>
    </row>
    <row r="1315" spans="1:18" ht="15" x14ac:dyDescent="0.2">
      <c r="D1315" s="82"/>
      <c r="E1315" s="82"/>
      <c r="F1315" s="82"/>
      <c r="G1315" s="82"/>
      <c r="H1315" s="82"/>
      <c r="I1315" s="79">
        <v>15</v>
      </c>
      <c r="J1315" s="79">
        <v>18.7</v>
      </c>
      <c r="K1315" s="82"/>
      <c r="L1315" s="82"/>
      <c r="M1315" s="82"/>
      <c r="N1315" s="82"/>
      <c r="O1315" s="82"/>
      <c r="P1315" s="84" t="s">
        <v>536</v>
      </c>
      <c r="Q1315" s="82"/>
      <c r="R1315" s="82"/>
    </row>
    <row r="1316" spans="1:18" ht="15" x14ac:dyDescent="0.2">
      <c r="D1316" s="82"/>
      <c r="E1316" s="82"/>
      <c r="F1316" s="82"/>
      <c r="G1316" s="82"/>
      <c r="H1316" s="82"/>
      <c r="I1316" s="79">
        <v>16</v>
      </c>
      <c r="J1316" s="79">
        <v>18.3</v>
      </c>
      <c r="K1316" s="82"/>
      <c r="L1316" s="82"/>
      <c r="M1316" s="82"/>
      <c r="N1316" s="82"/>
      <c r="O1316" s="82"/>
      <c r="P1316" s="82" t="s">
        <v>537</v>
      </c>
      <c r="Q1316" s="82"/>
      <c r="R1316" s="82"/>
    </row>
    <row r="1317" spans="1:18" ht="15" x14ac:dyDescent="0.2">
      <c r="D1317" s="82"/>
      <c r="E1317" s="82"/>
      <c r="F1317" s="82"/>
      <c r="G1317" s="82"/>
      <c r="H1317" s="82"/>
      <c r="I1317" s="79">
        <v>18</v>
      </c>
      <c r="J1317" s="79">
        <v>17.399999999999999</v>
      </c>
      <c r="K1317" s="82"/>
      <c r="L1317" s="82"/>
      <c r="M1317" s="82"/>
      <c r="N1317" s="82"/>
      <c r="O1317" s="82"/>
      <c r="P1317" s="82" t="s">
        <v>538</v>
      </c>
      <c r="Q1317" s="82"/>
      <c r="R1317" s="82"/>
    </row>
    <row r="1318" spans="1:18" ht="15" x14ac:dyDescent="0.2">
      <c r="D1318" s="82"/>
      <c r="E1318" s="82"/>
      <c r="F1318" s="82"/>
      <c r="G1318" s="82"/>
      <c r="H1318" s="82"/>
      <c r="I1318" s="79">
        <v>20</v>
      </c>
      <c r="J1318" s="79">
        <v>12.2</v>
      </c>
      <c r="K1318" s="82"/>
      <c r="L1318" s="82"/>
      <c r="M1318" s="82"/>
      <c r="N1318" s="82"/>
      <c r="O1318" s="82"/>
      <c r="P1318" s="82" t="s">
        <v>539</v>
      </c>
      <c r="Q1318" s="82"/>
      <c r="R1318" s="82"/>
    </row>
    <row r="1319" spans="1:18" ht="15" x14ac:dyDescent="0.2">
      <c r="D1319" s="82"/>
      <c r="E1319" s="82"/>
      <c r="F1319" s="82"/>
      <c r="G1319" s="82"/>
      <c r="H1319" s="82"/>
      <c r="I1319" s="79">
        <v>22</v>
      </c>
      <c r="J1319" s="79">
        <v>13.5</v>
      </c>
      <c r="K1319" s="82"/>
      <c r="L1319" s="82"/>
      <c r="M1319" s="82"/>
      <c r="N1319" s="82"/>
      <c r="O1319" s="82"/>
      <c r="P1319" s="82"/>
      <c r="Q1319" s="82"/>
      <c r="R1319" s="82"/>
    </row>
    <row r="1320" spans="1:18" ht="15" x14ac:dyDescent="0.2">
      <c r="D1320" s="82"/>
      <c r="E1320" s="82"/>
      <c r="F1320" s="82"/>
      <c r="G1320" s="82"/>
      <c r="H1320" s="82"/>
      <c r="I1320" s="79">
        <v>26</v>
      </c>
      <c r="J1320" s="79">
        <v>11.5</v>
      </c>
      <c r="K1320" s="82"/>
      <c r="L1320" s="82"/>
      <c r="M1320" s="82"/>
      <c r="N1320" s="82"/>
      <c r="O1320" s="82"/>
      <c r="P1320" s="82"/>
      <c r="Q1320" s="82"/>
      <c r="R1320" s="82"/>
    </row>
    <row r="1321" spans="1:18" ht="15" x14ac:dyDescent="0.2">
      <c r="D1321" s="82"/>
      <c r="E1321" s="82"/>
      <c r="F1321" s="82"/>
      <c r="G1321" s="82"/>
      <c r="H1321" s="82"/>
      <c r="I1321" s="79">
        <v>30</v>
      </c>
      <c r="J1321" s="79">
        <v>17.5</v>
      </c>
      <c r="K1321" s="82"/>
      <c r="L1321" s="82"/>
      <c r="M1321" s="82"/>
      <c r="N1321" s="82"/>
      <c r="O1321" s="82"/>
      <c r="P1321" s="82"/>
      <c r="Q1321" s="82"/>
      <c r="R1321" s="82"/>
    </row>
    <row r="1322" spans="1:18" ht="15" x14ac:dyDescent="0.2">
      <c r="D1322" s="82"/>
      <c r="E1322" s="82"/>
      <c r="F1322" s="82"/>
      <c r="G1322" s="82"/>
      <c r="H1322" s="82"/>
      <c r="I1322" s="79">
        <v>35</v>
      </c>
      <c r="J1322" s="79">
        <v>10</v>
      </c>
      <c r="K1322" s="82"/>
      <c r="L1322" s="82"/>
      <c r="M1322" s="82"/>
      <c r="N1322" s="82"/>
      <c r="O1322" s="82"/>
      <c r="P1322" s="82"/>
      <c r="Q1322" s="82"/>
      <c r="R1322" s="82"/>
    </row>
    <row r="1323" spans="1:18" ht="15" x14ac:dyDescent="0.2">
      <c r="D1323" s="82"/>
      <c r="E1323" s="82"/>
      <c r="F1323" s="82"/>
      <c r="G1323" s="82"/>
      <c r="H1323" s="82"/>
      <c r="I1323" s="79">
        <v>40</v>
      </c>
      <c r="J1323" s="79">
        <v>7.4</v>
      </c>
      <c r="K1323" s="82"/>
      <c r="L1323" s="82"/>
      <c r="M1323" s="82"/>
      <c r="N1323" s="82"/>
      <c r="O1323" s="82"/>
      <c r="P1323" s="82"/>
      <c r="Q1323" s="82"/>
      <c r="R1323" s="82"/>
    </row>
    <row r="1324" spans="1:18" ht="13" x14ac:dyDescent="0.15">
      <c r="I1324" s="8">
        <v>50</v>
      </c>
      <c r="J1324" s="8">
        <v>6.1</v>
      </c>
    </row>
    <row r="1326" spans="1:18" ht="15" x14ac:dyDescent="0.2">
      <c r="A1326" s="7">
        <v>42624</v>
      </c>
      <c r="C1326" s="9">
        <v>0.70833333333333337</v>
      </c>
      <c r="D1326" s="82" t="s">
        <v>540</v>
      </c>
      <c r="E1326" s="82" t="s">
        <v>143</v>
      </c>
      <c r="F1326" s="82" t="s">
        <v>541</v>
      </c>
      <c r="G1326" s="79">
        <v>85</v>
      </c>
      <c r="H1326" s="79">
        <v>4</v>
      </c>
      <c r="I1326" s="82"/>
      <c r="J1326" s="82"/>
      <c r="K1326" s="82"/>
      <c r="L1326" s="82"/>
      <c r="M1326" s="82"/>
      <c r="N1326" s="82"/>
      <c r="O1326" s="82"/>
      <c r="P1326" s="82" t="s">
        <v>533</v>
      </c>
      <c r="Q1326" s="82"/>
      <c r="R1326" s="82"/>
    </row>
    <row r="1327" spans="1:18" ht="15" x14ac:dyDescent="0.2">
      <c r="D1327" s="82"/>
      <c r="E1327" s="82"/>
      <c r="F1327" s="82"/>
      <c r="G1327" s="82"/>
      <c r="H1327" s="82"/>
      <c r="I1327" s="82"/>
      <c r="J1327" s="82"/>
      <c r="K1327" s="82"/>
      <c r="L1327" s="82"/>
      <c r="M1327" s="82"/>
      <c r="N1327" s="82"/>
      <c r="O1327" s="82"/>
      <c r="P1327" s="82" t="s">
        <v>525</v>
      </c>
      <c r="Q1327" s="82"/>
      <c r="R1327" s="82"/>
    </row>
    <row r="1328" spans="1:18" ht="15" x14ac:dyDescent="0.2">
      <c r="D1328" s="82"/>
      <c r="E1328" s="82"/>
      <c r="F1328" s="82"/>
      <c r="G1328" s="82"/>
      <c r="H1328" s="82"/>
      <c r="I1328" s="82"/>
      <c r="J1328" s="82"/>
      <c r="K1328" s="82"/>
      <c r="L1328" s="82"/>
      <c r="M1328" s="82"/>
      <c r="N1328" s="82"/>
      <c r="O1328" s="82"/>
      <c r="P1328" s="82" t="s">
        <v>542</v>
      </c>
      <c r="Q1328" s="82"/>
      <c r="R1328" s="82"/>
    </row>
    <row r="1329" spans="1:18" ht="15" x14ac:dyDescent="0.2">
      <c r="D1329" s="82"/>
      <c r="E1329" s="82"/>
      <c r="F1329" s="82"/>
      <c r="G1329" s="82"/>
      <c r="H1329" s="82"/>
      <c r="I1329" s="82"/>
      <c r="J1329" s="82"/>
      <c r="K1329" s="82"/>
      <c r="L1329" s="82"/>
      <c r="M1329" s="82"/>
      <c r="N1329" s="82"/>
      <c r="O1329" s="82"/>
      <c r="P1329" s="82" t="s">
        <v>543</v>
      </c>
      <c r="Q1329" s="82"/>
      <c r="R1329" s="82"/>
    </row>
    <row r="1330" spans="1:18" ht="15" x14ac:dyDescent="0.2">
      <c r="D1330" s="82"/>
      <c r="E1330" s="82"/>
      <c r="F1330" s="82"/>
      <c r="G1330" s="82"/>
      <c r="H1330" s="82"/>
      <c r="I1330" s="82"/>
      <c r="J1330" s="82"/>
      <c r="K1330" s="82"/>
      <c r="L1330" s="82"/>
      <c r="M1330" s="82"/>
      <c r="N1330" s="82"/>
      <c r="O1330" s="82"/>
      <c r="P1330" s="82" t="s">
        <v>544</v>
      </c>
      <c r="Q1330" s="82"/>
      <c r="R1330" s="82"/>
    </row>
    <row r="1331" spans="1:18" ht="15" x14ac:dyDescent="0.2">
      <c r="D1331" s="82"/>
      <c r="E1331" s="82"/>
      <c r="F1331" s="82"/>
      <c r="G1331" s="82"/>
      <c r="H1331" s="82"/>
      <c r="I1331" s="82"/>
      <c r="J1331" s="82"/>
      <c r="K1331" s="82"/>
      <c r="L1331" s="82"/>
      <c r="M1331" s="82"/>
      <c r="N1331" s="82"/>
      <c r="O1331" s="82"/>
      <c r="P1331" s="82" t="s">
        <v>538</v>
      </c>
      <c r="Q1331" s="82"/>
      <c r="R1331" s="82"/>
    </row>
    <row r="1332" spans="1:18" ht="15" x14ac:dyDescent="0.2">
      <c r="D1332" s="82"/>
      <c r="E1332" s="82"/>
      <c r="F1332" s="82"/>
      <c r="G1332" s="82"/>
      <c r="H1332" s="82"/>
      <c r="I1332" s="82"/>
      <c r="J1332" s="82"/>
      <c r="K1332" s="82"/>
      <c r="L1332" s="82"/>
      <c r="M1332" s="82"/>
      <c r="N1332" s="82"/>
      <c r="O1332" s="82"/>
      <c r="P1332" s="82" t="s">
        <v>545</v>
      </c>
      <c r="Q1332" s="82"/>
      <c r="R1332" s="82"/>
    </row>
    <row r="1333" spans="1:18" ht="15" x14ac:dyDescent="0.2">
      <c r="D1333" s="82"/>
      <c r="E1333" s="82"/>
      <c r="F1333" s="82"/>
      <c r="G1333" s="82"/>
      <c r="H1333" s="82"/>
      <c r="I1333" s="82"/>
      <c r="J1333" s="82"/>
      <c r="K1333" s="82"/>
      <c r="L1333" s="82"/>
      <c r="M1333" s="82"/>
      <c r="N1333" s="82"/>
      <c r="O1333" s="82"/>
      <c r="P1333" s="82"/>
      <c r="Q1333" s="82"/>
      <c r="R1333" s="82"/>
    </row>
    <row r="1334" spans="1:18" ht="15" x14ac:dyDescent="0.2">
      <c r="A1334" s="7">
        <v>42626</v>
      </c>
      <c r="C1334" s="9">
        <v>0.58333333333333337</v>
      </c>
      <c r="D1334" s="81" t="s">
        <v>546</v>
      </c>
      <c r="E1334" s="82" t="s">
        <v>143</v>
      </c>
      <c r="F1334" s="82" t="s">
        <v>532</v>
      </c>
      <c r="G1334" s="79">
        <v>85</v>
      </c>
      <c r="H1334" s="79">
        <v>3</v>
      </c>
      <c r="I1334" s="79">
        <v>0.8</v>
      </c>
      <c r="J1334" s="79">
        <v>24.06</v>
      </c>
      <c r="K1334" s="79">
        <v>9.19</v>
      </c>
      <c r="L1334" s="83"/>
      <c r="M1334" s="79">
        <v>398.9</v>
      </c>
      <c r="N1334" s="83"/>
      <c r="O1334" s="83"/>
      <c r="P1334" s="83" t="s">
        <v>547</v>
      </c>
      <c r="Q1334" s="83"/>
      <c r="R1334" s="83"/>
    </row>
    <row r="1335" spans="1:18" ht="15" x14ac:dyDescent="0.2">
      <c r="I1335" s="79">
        <v>5.2</v>
      </c>
      <c r="J1335" s="79">
        <v>23.54</v>
      </c>
      <c r="K1335" s="83"/>
      <c r="L1335" s="83"/>
      <c r="M1335" s="83"/>
      <c r="N1335" s="83"/>
      <c r="O1335" s="83"/>
      <c r="P1335" s="83" t="s">
        <v>548</v>
      </c>
      <c r="Q1335" s="83"/>
      <c r="R1335" s="83"/>
    </row>
    <row r="1336" spans="1:18" ht="15" x14ac:dyDescent="0.2">
      <c r="I1336" s="79">
        <v>10.8</v>
      </c>
      <c r="J1336" s="79">
        <v>22.84</v>
      </c>
      <c r="K1336" s="79">
        <v>9.08</v>
      </c>
      <c r="L1336" s="83"/>
      <c r="M1336" s="79">
        <v>402.7</v>
      </c>
      <c r="N1336" s="83"/>
      <c r="O1336" s="83"/>
      <c r="P1336" s="83" t="s">
        <v>549</v>
      </c>
      <c r="Q1336" s="83"/>
      <c r="R1336" s="83"/>
    </row>
    <row r="1337" spans="1:18" ht="15" x14ac:dyDescent="0.2">
      <c r="I1337" s="79">
        <v>16.2</v>
      </c>
      <c r="J1337" s="79">
        <v>16.329999999999998</v>
      </c>
      <c r="K1337" s="83"/>
      <c r="L1337" s="83"/>
      <c r="M1337" s="79">
        <v>413.9</v>
      </c>
      <c r="N1337" s="83"/>
      <c r="O1337" s="83"/>
      <c r="P1337" s="83" t="s">
        <v>550</v>
      </c>
      <c r="Q1337" s="83"/>
      <c r="R1337" s="83"/>
    </row>
    <row r="1338" spans="1:18" ht="15" x14ac:dyDescent="0.2">
      <c r="I1338" s="79">
        <v>17.2</v>
      </c>
      <c r="J1338" s="79">
        <v>14.93</v>
      </c>
      <c r="K1338" s="83"/>
      <c r="L1338" s="83"/>
      <c r="M1338" s="79">
        <v>416.2</v>
      </c>
      <c r="N1338" s="83"/>
      <c r="O1338" s="83"/>
      <c r="P1338" s="83" t="s">
        <v>544</v>
      </c>
      <c r="Q1338" s="83"/>
      <c r="R1338" s="83"/>
    </row>
    <row r="1339" spans="1:18" ht="15" x14ac:dyDescent="0.2">
      <c r="I1339" s="79">
        <v>18</v>
      </c>
      <c r="J1339" s="79">
        <v>13.66</v>
      </c>
      <c r="K1339" s="79">
        <v>8.73</v>
      </c>
      <c r="L1339" s="83"/>
      <c r="M1339" s="79">
        <v>418</v>
      </c>
      <c r="N1339" s="83"/>
      <c r="O1339" s="83"/>
      <c r="P1339" s="83" t="s">
        <v>504</v>
      </c>
      <c r="Q1339" s="83"/>
      <c r="R1339" s="83"/>
    </row>
    <row r="1340" spans="1:18" ht="15" x14ac:dyDescent="0.2">
      <c r="I1340" s="79">
        <v>19.100000000000001</v>
      </c>
      <c r="J1340" s="79">
        <v>11.91</v>
      </c>
      <c r="K1340" s="83"/>
      <c r="L1340" s="83"/>
      <c r="M1340" s="79">
        <v>417.7</v>
      </c>
      <c r="N1340" s="83"/>
      <c r="O1340" s="83"/>
      <c r="P1340" s="83" t="s">
        <v>551</v>
      </c>
      <c r="Q1340" s="83"/>
      <c r="R1340" s="83"/>
    </row>
    <row r="1341" spans="1:18" ht="15" x14ac:dyDescent="0.2">
      <c r="I1341" s="79">
        <v>20.7</v>
      </c>
      <c r="J1341" s="79">
        <v>10.85</v>
      </c>
      <c r="K1341" s="83"/>
      <c r="L1341" s="83"/>
      <c r="M1341" s="83"/>
      <c r="N1341" s="83"/>
      <c r="O1341" s="83"/>
      <c r="P1341" s="83"/>
      <c r="Q1341" s="83"/>
      <c r="R1341" s="83"/>
    </row>
    <row r="1342" spans="1:18" ht="15" x14ac:dyDescent="0.2">
      <c r="I1342" s="79">
        <v>22.4</v>
      </c>
      <c r="J1342" s="79">
        <v>10.37</v>
      </c>
      <c r="K1342" s="79">
        <v>8.68</v>
      </c>
      <c r="L1342" s="83"/>
      <c r="M1342" s="79">
        <v>417.8</v>
      </c>
      <c r="N1342" s="83"/>
      <c r="O1342" s="83"/>
      <c r="P1342" s="83"/>
      <c r="Q1342" s="83"/>
      <c r="R1342" s="83"/>
    </row>
    <row r="1343" spans="1:18" ht="15" x14ac:dyDescent="0.2">
      <c r="I1343" s="79">
        <v>27</v>
      </c>
      <c r="J1343" s="79">
        <v>8.7200000000000006</v>
      </c>
      <c r="K1343" s="79">
        <v>8.6300000000000008</v>
      </c>
      <c r="L1343" s="83"/>
      <c r="M1343" s="79">
        <v>415.5</v>
      </c>
      <c r="N1343" s="83"/>
      <c r="O1343" s="83"/>
      <c r="P1343" s="83"/>
      <c r="Q1343" s="83"/>
      <c r="R1343" s="83"/>
    </row>
    <row r="1344" spans="1:18" ht="15" x14ac:dyDescent="0.2">
      <c r="I1344" s="79">
        <v>31</v>
      </c>
      <c r="J1344" s="79">
        <v>7.37</v>
      </c>
      <c r="K1344" s="79">
        <v>8.6300000000000008</v>
      </c>
      <c r="L1344" s="83"/>
      <c r="M1344" s="79">
        <v>415.7</v>
      </c>
      <c r="N1344" s="83"/>
      <c r="O1344" s="83"/>
      <c r="P1344" s="83"/>
      <c r="Q1344" s="83"/>
      <c r="R1344" s="83"/>
    </row>
    <row r="1345" spans="1:18" ht="15" x14ac:dyDescent="0.2">
      <c r="I1345" s="79">
        <v>40</v>
      </c>
      <c r="J1345" s="79">
        <v>6.01</v>
      </c>
      <c r="K1345" s="83"/>
      <c r="L1345" s="83"/>
      <c r="M1345" s="83"/>
      <c r="N1345" s="83"/>
      <c r="O1345" s="83"/>
      <c r="P1345" s="83"/>
      <c r="Q1345" s="83"/>
      <c r="R1345" s="83"/>
    </row>
    <row r="1346" spans="1:18" ht="15" x14ac:dyDescent="0.2">
      <c r="I1346" s="79">
        <v>45</v>
      </c>
      <c r="J1346" s="79">
        <v>5.33</v>
      </c>
      <c r="K1346" s="79">
        <v>8.69</v>
      </c>
      <c r="L1346" s="83"/>
      <c r="M1346" s="79">
        <v>414.1</v>
      </c>
      <c r="N1346" s="83"/>
      <c r="O1346" s="83"/>
      <c r="P1346" s="83"/>
      <c r="Q1346" s="83"/>
      <c r="R1346" s="83"/>
    </row>
    <row r="1347" spans="1:18" ht="15" x14ac:dyDescent="0.2">
      <c r="I1347" s="79">
        <v>55</v>
      </c>
      <c r="J1347" s="79">
        <v>5.23</v>
      </c>
      <c r="K1347" s="83"/>
      <c r="L1347" s="83"/>
      <c r="M1347" s="83"/>
      <c r="N1347" s="83"/>
      <c r="O1347" s="83"/>
      <c r="P1347" s="83"/>
      <c r="Q1347" s="83"/>
      <c r="R1347" s="83"/>
    </row>
    <row r="1349" spans="1:18" ht="15" x14ac:dyDescent="0.2">
      <c r="A1349" s="7">
        <v>42627</v>
      </c>
      <c r="C1349" s="9">
        <v>0.58333333333333337</v>
      </c>
      <c r="D1349" s="8" t="s">
        <v>552</v>
      </c>
      <c r="E1349" s="8" t="s">
        <v>58</v>
      </c>
      <c r="F1349" s="8" t="s">
        <v>553</v>
      </c>
      <c r="G1349" s="79">
        <v>70</v>
      </c>
      <c r="H1349" s="79">
        <v>4.5</v>
      </c>
      <c r="I1349" s="79">
        <v>1</v>
      </c>
      <c r="J1349" s="79">
        <v>21.99</v>
      </c>
      <c r="K1349" s="83"/>
      <c r="L1349" s="94">
        <f t="shared" ref="L1349:L1358" si="1">((0.98*EXP(7.7117-1.31403*LN(J1350+45.93)))*(1-EXP(11.8571-(3840.7/(J1350+273.15))-(216961/((J1350+273.15)^2)))/0.98)*(1-(0.000975-(0.00001426*J1350)+(0.00000006436*(J1350^2)))*0.98))/(1-EXP(11.8571-(3840.7/(J1350+273.15))-(216961/((J1350+273.15)^2)))/0.98)/(1-(0.000975-(0.00001426*J1350)+(0.00000006436*(J1350^2))))</f>
        <v>8.6539221243558568</v>
      </c>
      <c r="M1349" s="94">
        <f t="shared" ref="M1349:M1358" si="2">K1350/L1349</f>
        <v>0</v>
      </c>
      <c r="N1349" s="90">
        <v>6</v>
      </c>
      <c r="O1349" s="83"/>
      <c r="P1349" s="83" t="s">
        <v>554</v>
      </c>
      <c r="Q1349" s="83" t="s">
        <v>555</v>
      </c>
      <c r="R1349" s="83"/>
    </row>
    <row r="1350" spans="1:18" ht="15" x14ac:dyDescent="0.2">
      <c r="G1350" s="83"/>
      <c r="H1350" s="83"/>
      <c r="I1350" s="79">
        <v>5</v>
      </c>
      <c r="J1350" s="79">
        <v>21.5</v>
      </c>
      <c r="K1350" s="83"/>
      <c r="L1350" s="94">
        <f t="shared" si="1"/>
        <v>8.7596050075428948</v>
      </c>
      <c r="M1350" s="94">
        <f t="shared" si="2"/>
        <v>0</v>
      </c>
      <c r="N1350" s="83"/>
      <c r="O1350" s="83"/>
      <c r="P1350" s="83" t="s">
        <v>525</v>
      </c>
      <c r="Q1350" s="83"/>
      <c r="R1350" s="83"/>
    </row>
    <row r="1351" spans="1:18" ht="15" x14ac:dyDescent="0.2">
      <c r="G1351" s="83"/>
      <c r="H1351" s="83"/>
      <c r="I1351" s="79">
        <v>10</v>
      </c>
      <c r="J1351" s="79">
        <v>20.88</v>
      </c>
      <c r="K1351" s="83"/>
      <c r="L1351" s="94">
        <f t="shared" si="1"/>
        <v>9.2932357911108792</v>
      </c>
      <c r="M1351" s="94">
        <f t="shared" si="2"/>
        <v>0</v>
      </c>
      <c r="N1351" s="90">
        <v>8</v>
      </c>
      <c r="O1351" s="83"/>
      <c r="P1351" s="83" t="s">
        <v>556</v>
      </c>
      <c r="Q1351" s="83"/>
      <c r="R1351" s="83"/>
    </row>
    <row r="1352" spans="1:18" ht="15" x14ac:dyDescent="0.2">
      <c r="G1352" s="83"/>
      <c r="H1352" s="83"/>
      <c r="I1352" s="79">
        <v>15</v>
      </c>
      <c r="J1352" s="79">
        <v>17.940000000000001</v>
      </c>
      <c r="K1352" s="83"/>
      <c r="L1352" s="94">
        <f t="shared" si="1"/>
        <v>9.7520687940553348</v>
      </c>
      <c r="M1352" s="94">
        <f t="shared" si="2"/>
        <v>0</v>
      </c>
      <c r="N1352" s="83"/>
      <c r="O1352" s="83"/>
      <c r="P1352" s="83" t="s">
        <v>557</v>
      </c>
      <c r="Q1352" s="83"/>
      <c r="R1352" s="83"/>
    </row>
    <row r="1353" spans="1:18" ht="15" x14ac:dyDescent="0.2">
      <c r="G1353" s="83"/>
      <c r="H1353" s="83"/>
      <c r="I1353" s="79">
        <v>17.5</v>
      </c>
      <c r="J1353" s="79">
        <v>15.64</v>
      </c>
      <c r="K1353" s="83"/>
      <c r="L1353" s="94">
        <f t="shared" si="1"/>
        <v>10.137571593849122</v>
      </c>
      <c r="M1353" s="94">
        <f t="shared" si="2"/>
        <v>0</v>
      </c>
      <c r="N1353" s="83"/>
      <c r="O1353" s="83"/>
      <c r="P1353" s="83" t="s">
        <v>544</v>
      </c>
      <c r="Q1353" s="83"/>
      <c r="R1353" s="83"/>
    </row>
    <row r="1354" spans="1:18" ht="15" x14ac:dyDescent="0.2">
      <c r="G1354" s="83"/>
      <c r="H1354" s="83"/>
      <c r="I1354" s="79">
        <v>19</v>
      </c>
      <c r="J1354" s="79">
        <v>13.85</v>
      </c>
      <c r="K1354" s="83"/>
      <c r="L1354" s="94">
        <f t="shared" si="1"/>
        <v>10.311750494129415</v>
      </c>
      <c r="M1354" s="94">
        <f t="shared" si="2"/>
        <v>0</v>
      </c>
      <c r="N1354" s="83"/>
      <c r="O1354" s="83"/>
      <c r="P1354" s="83" t="s">
        <v>558</v>
      </c>
      <c r="Q1354" s="83"/>
      <c r="R1354" s="83"/>
    </row>
    <row r="1355" spans="1:18" ht="15" x14ac:dyDescent="0.2">
      <c r="G1355" s="83"/>
      <c r="H1355" s="83"/>
      <c r="I1355" s="79">
        <v>20</v>
      </c>
      <c r="J1355" s="79">
        <v>13.08</v>
      </c>
      <c r="K1355" s="83"/>
      <c r="L1355" s="94">
        <f t="shared" si="1"/>
        <v>10.314047182841358</v>
      </c>
      <c r="M1355" s="94">
        <f t="shared" si="2"/>
        <v>0</v>
      </c>
      <c r="N1355" s="83"/>
      <c r="O1355" s="83"/>
      <c r="P1355" s="83" t="s">
        <v>486</v>
      </c>
      <c r="Q1355" s="83"/>
      <c r="R1355" s="83"/>
    </row>
    <row r="1356" spans="1:18" ht="15" x14ac:dyDescent="0.2">
      <c r="G1356" s="83"/>
      <c r="H1356" s="83"/>
      <c r="I1356" s="79">
        <v>20.100000000000001</v>
      </c>
      <c r="J1356" s="79">
        <v>13.07</v>
      </c>
      <c r="K1356" s="83"/>
      <c r="L1356" s="94">
        <f t="shared" si="1"/>
        <v>10.45822178771121</v>
      </c>
      <c r="M1356" s="94">
        <f t="shared" si="2"/>
        <v>0.81180148713006428</v>
      </c>
      <c r="N1356" s="90">
        <v>7</v>
      </c>
      <c r="O1356" s="83"/>
      <c r="P1356" s="83"/>
      <c r="Q1356" s="83"/>
      <c r="R1356" s="83"/>
    </row>
    <row r="1357" spans="1:18" ht="15" x14ac:dyDescent="0.2">
      <c r="G1357" s="83"/>
      <c r="H1357" s="83"/>
      <c r="I1357" s="79">
        <v>21.17</v>
      </c>
      <c r="J1357" s="79">
        <v>12.45</v>
      </c>
      <c r="K1357" s="79">
        <v>8.49</v>
      </c>
      <c r="L1357" s="94">
        <f t="shared" si="1"/>
        <v>11.007381864940667</v>
      </c>
      <c r="M1357" s="94">
        <f t="shared" si="2"/>
        <v>0.77220905972864762</v>
      </c>
      <c r="N1357" s="83"/>
      <c r="O1357" s="83"/>
      <c r="P1357" s="83"/>
      <c r="Q1357" s="83"/>
      <c r="R1357" s="83"/>
    </row>
    <row r="1358" spans="1:18" ht="15" x14ac:dyDescent="0.2">
      <c r="G1358" s="83"/>
      <c r="H1358" s="83"/>
      <c r="I1358" s="79">
        <v>28.2</v>
      </c>
      <c r="J1358" s="79">
        <v>10.220000000000001</v>
      </c>
      <c r="K1358" s="79">
        <v>8.5</v>
      </c>
      <c r="L1358" s="94">
        <f t="shared" si="1"/>
        <v>11.787211334531573</v>
      </c>
      <c r="M1358" s="94">
        <f t="shared" si="2"/>
        <v>0</v>
      </c>
      <c r="N1358" s="83"/>
      <c r="O1358" s="83"/>
      <c r="P1358" s="83"/>
      <c r="Q1358" s="83"/>
      <c r="R1358" s="83"/>
    </row>
    <row r="1359" spans="1:18" ht="15" x14ac:dyDescent="0.2">
      <c r="G1359" s="83"/>
      <c r="H1359" s="83"/>
      <c r="I1359" s="79">
        <v>31</v>
      </c>
      <c r="J1359" s="79">
        <v>7.37</v>
      </c>
      <c r="K1359" s="83"/>
      <c r="L1359" s="83"/>
      <c r="M1359" s="83"/>
      <c r="N1359" s="83"/>
      <c r="O1359" s="83"/>
      <c r="P1359" s="83"/>
      <c r="Q1359" s="83"/>
      <c r="R1359" s="83"/>
    </row>
    <row r="1360" spans="1:18" ht="15" x14ac:dyDescent="0.2">
      <c r="G1360" s="83"/>
      <c r="H1360" s="83"/>
      <c r="I1360" s="79">
        <v>40</v>
      </c>
      <c r="J1360" s="79">
        <v>6.01</v>
      </c>
      <c r="K1360" s="83"/>
      <c r="L1360" s="83"/>
      <c r="M1360" s="83"/>
      <c r="N1360" s="83"/>
      <c r="O1360" s="83"/>
      <c r="P1360" s="83"/>
      <c r="Q1360" s="83"/>
      <c r="R1360" s="83"/>
    </row>
    <row r="1361" spans="1:18" ht="15" x14ac:dyDescent="0.2">
      <c r="G1361" s="83"/>
      <c r="H1361" s="83"/>
      <c r="I1361" s="79">
        <v>45</v>
      </c>
      <c r="J1361" s="79">
        <v>5.33</v>
      </c>
      <c r="K1361" s="83"/>
      <c r="L1361" s="83"/>
      <c r="M1361" s="83"/>
      <c r="N1361" s="83"/>
      <c r="O1361" s="83"/>
      <c r="P1361" s="83"/>
      <c r="Q1361" s="83"/>
      <c r="R1361" s="83"/>
    </row>
    <row r="1362" spans="1:18" ht="15" x14ac:dyDescent="0.2">
      <c r="G1362" s="83"/>
      <c r="H1362" s="83"/>
      <c r="I1362" s="79">
        <v>55</v>
      </c>
      <c r="J1362" s="79">
        <v>5.23</v>
      </c>
      <c r="K1362" s="83"/>
      <c r="L1362" s="83"/>
      <c r="M1362" s="83"/>
      <c r="N1362" s="83"/>
      <c r="O1362" s="83"/>
      <c r="P1362" s="83"/>
      <c r="Q1362" s="83"/>
      <c r="R1362" s="83"/>
    </row>
    <row r="1364" spans="1:18" ht="15" x14ac:dyDescent="0.2">
      <c r="A1364" s="14">
        <v>42633</v>
      </c>
      <c r="C1364" s="9">
        <v>0.64583333333333337</v>
      </c>
      <c r="D1364" s="82" t="s">
        <v>559</v>
      </c>
      <c r="E1364" s="82" t="s">
        <v>143</v>
      </c>
      <c r="F1364" s="82" t="s">
        <v>325</v>
      </c>
      <c r="G1364" s="79">
        <v>890</v>
      </c>
      <c r="H1364" s="82" t="s">
        <v>338</v>
      </c>
      <c r="I1364" s="79">
        <v>0.8</v>
      </c>
      <c r="J1364" s="79">
        <v>21.7</v>
      </c>
      <c r="K1364" s="79">
        <v>8.1999999999999993</v>
      </c>
      <c r="L1364" s="82"/>
      <c r="M1364" s="79">
        <v>436.4</v>
      </c>
      <c r="N1364" s="82"/>
      <c r="O1364" s="82"/>
      <c r="P1364" s="82" t="s">
        <v>560</v>
      </c>
      <c r="Q1364" s="82"/>
      <c r="R1364" s="82"/>
    </row>
    <row r="1365" spans="1:18" ht="15" x14ac:dyDescent="0.2">
      <c r="D1365" s="82"/>
      <c r="E1365" s="82"/>
      <c r="F1365" s="82"/>
      <c r="G1365" s="82"/>
      <c r="H1365" s="82"/>
      <c r="I1365" s="79">
        <v>2</v>
      </c>
      <c r="J1365" s="79">
        <v>21</v>
      </c>
      <c r="K1365" s="79">
        <v>8.32</v>
      </c>
      <c r="L1365" s="82"/>
      <c r="M1365" s="79">
        <v>403.4</v>
      </c>
      <c r="N1365" s="82"/>
      <c r="O1365" s="82"/>
      <c r="P1365" s="82" t="s">
        <v>561</v>
      </c>
      <c r="Q1365" s="82"/>
      <c r="R1365" s="82"/>
    </row>
    <row r="1366" spans="1:18" ht="15" x14ac:dyDescent="0.2">
      <c r="D1366" s="82"/>
      <c r="E1366" s="82"/>
      <c r="F1366" s="82"/>
      <c r="G1366" s="82"/>
      <c r="H1366" s="82"/>
      <c r="I1366" s="79">
        <v>5</v>
      </c>
      <c r="J1366" s="79">
        <v>21</v>
      </c>
      <c r="K1366" s="79">
        <v>8.3000000000000007</v>
      </c>
      <c r="L1366" s="82"/>
      <c r="M1366" s="79">
        <v>403</v>
      </c>
      <c r="N1366" s="82"/>
      <c r="O1366" s="82"/>
      <c r="P1366" s="84" t="s">
        <v>562</v>
      </c>
      <c r="Q1366" s="82"/>
      <c r="R1366" s="82"/>
    </row>
    <row r="1367" spans="1:18" ht="15" x14ac:dyDescent="0.2">
      <c r="D1367" s="82"/>
      <c r="E1367" s="82"/>
      <c r="F1367" s="82"/>
      <c r="G1367" s="82"/>
      <c r="H1367" s="82"/>
      <c r="I1367" s="79">
        <v>10</v>
      </c>
      <c r="J1367" s="79">
        <v>19.96</v>
      </c>
      <c r="K1367" s="79">
        <v>9.0299999999999994</v>
      </c>
      <c r="L1367" s="82"/>
      <c r="M1367" s="79">
        <v>406</v>
      </c>
      <c r="N1367" s="82"/>
      <c r="O1367" s="82"/>
      <c r="P1367" s="84" t="s">
        <v>563</v>
      </c>
      <c r="Q1367" s="82"/>
      <c r="R1367" s="82"/>
    </row>
    <row r="1368" spans="1:18" ht="15" x14ac:dyDescent="0.2">
      <c r="D1368" s="82"/>
      <c r="E1368" s="82"/>
      <c r="F1368" s="82"/>
      <c r="G1368" s="82"/>
      <c r="H1368" s="82"/>
      <c r="I1368" s="79">
        <v>15</v>
      </c>
      <c r="J1368" s="79">
        <v>19.170000000000002</v>
      </c>
      <c r="K1368" s="79">
        <v>8.9700000000000006</v>
      </c>
      <c r="L1368" s="82"/>
      <c r="M1368" s="79">
        <v>408</v>
      </c>
      <c r="N1368" s="82"/>
      <c r="O1368" s="82"/>
      <c r="P1368" s="82" t="s">
        <v>564</v>
      </c>
      <c r="Q1368" s="82"/>
      <c r="R1368" s="82"/>
    </row>
    <row r="1369" spans="1:18" ht="15" x14ac:dyDescent="0.2">
      <c r="D1369" s="82"/>
      <c r="E1369" s="82"/>
      <c r="F1369" s="82"/>
      <c r="G1369" s="82"/>
      <c r="H1369" s="82"/>
      <c r="I1369" s="79">
        <v>20</v>
      </c>
      <c r="J1369" s="79">
        <v>16.07</v>
      </c>
      <c r="K1369" s="79">
        <v>8.86</v>
      </c>
      <c r="L1369" s="82"/>
      <c r="M1369" s="79">
        <v>413</v>
      </c>
      <c r="N1369" s="82"/>
      <c r="O1369" s="82"/>
      <c r="P1369" s="82" t="s">
        <v>565</v>
      </c>
      <c r="Q1369" s="82"/>
      <c r="R1369" s="82"/>
    </row>
    <row r="1370" spans="1:18" ht="15" x14ac:dyDescent="0.2">
      <c r="D1370" s="82"/>
      <c r="E1370" s="82"/>
      <c r="F1370" s="82"/>
      <c r="G1370" s="82"/>
      <c r="H1370" s="82"/>
      <c r="I1370" s="79">
        <v>30</v>
      </c>
      <c r="J1370" s="79">
        <v>8.9600000000000009</v>
      </c>
      <c r="K1370" s="82"/>
      <c r="L1370" s="82"/>
      <c r="M1370" s="82"/>
      <c r="N1370" s="82"/>
      <c r="O1370" s="82"/>
      <c r="P1370" s="91" t="s">
        <v>566</v>
      </c>
      <c r="Q1370" s="82"/>
      <c r="R1370" s="82"/>
    </row>
    <row r="1371" spans="1:18" ht="15" x14ac:dyDescent="0.2">
      <c r="D1371" s="82"/>
      <c r="E1371" s="82"/>
      <c r="F1371" s="82"/>
      <c r="G1371" s="82"/>
      <c r="H1371" s="82"/>
      <c r="I1371" s="79">
        <v>40</v>
      </c>
      <c r="J1371" s="79">
        <v>7</v>
      </c>
      <c r="K1371" s="82"/>
      <c r="L1371" s="82"/>
      <c r="M1371" s="82"/>
      <c r="N1371" s="82"/>
      <c r="O1371" s="82"/>
      <c r="P1371" s="91"/>
      <c r="Q1371" s="82"/>
      <c r="R1371" s="82"/>
    </row>
    <row r="1372" spans="1:18" ht="15" x14ac:dyDescent="0.2">
      <c r="D1372" s="82"/>
      <c r="E1372" s="82"/>
      <c r="F1372" s="82"/>
      <c r="G1372" s="82"/>
      <c r="H1372" s="82"/>
      <c r="I1372" s="82"/>
      <c r="J1372" s="82"/>
      <c r="K1372" s="82"/>
      <c r="L1372" s="82"/>
      <c r="M1372" s="82"/>
      <c r="N1372" s="82"/>
      <c r="O1372" s="82"/>
      <c r="P1372" s="82"/>
      <c r="Q1372" s="82"/>
      <c r="R1372" s="82"/>
    </row>
    <row r="1373" spans="1:18" ht="15" x14ac:dyDescent="0.2">
      <c r="A1373" s="7">
        <v>42640</v>
      </c>
      <c r="C1373" s="9">
        <v>0.64583333333333337</v>
      </c>
      <c r="D1373" s="8" t="s">
        <v>567</v>
      </c>
      <c r="E1373" s="82" t="s">
        <v>143</v>
      </c>
      <c r="F1373" s="82" t="s">
        <v>568</v>
      </c>
      <c r="G1373" s="79">
        <v>70</v>
      </c>
      <c r="H1373" s="79">
        <v>7</v>
      </c>
      <c r="I1373" s="82"/>
      <c r="J1373" s="82"/>
      <c r="K1373" s="82"/>
      <c r="L1373" s="82"/>
      <c r="M1373" s="82"/>
      <c r="N1373" s="82"/>
      <c r="O1373" s="82"/>
      <c r="P1373" s="84" t="s">
        <v>569</v>
      </c>
      <c r="Q1373" s="87"/>
      <c r="R1373" s="87"/>
    </row>
    <row r="1374" spans="1:18" ht="15" x14ac:dyDescent="0.2">
      <c r="E1374" s="82"/>
      <c r="F1374" s="82"/>
      <c r="G1374" s="82"/>
      <c r="H1374" s="82"/>
      <c r="I1374" s="82"/>
      <c r="J1374" s="82"/>
      <c r="K1374" s="82"/>
      <c r="L1374" s="82"/>
      <c r="M1374" s="82"/>
      <c r="N1374" s="82"/>
      <c r="O1374" s="82"/>
      <c r="P1374" s="82" t="s">
        <v>525</v>
      </c>
      <c r="Q1374" s="82"/>
      <c r="R1374" s="82"/>
    </row>
    <row r="1375" spans="1:18" ht="15" x14ac:dyDescent="0.2">
      <c r="E1375" s="82"/>
      <c r="F1375" s="82"/>
      <c r="G1375" s="82"/>
      <c r="H1375" s="82"/>
      <c r="I1375" s="82"/>
      <c r="J1375" s="82"/>
      <c r="K1375" s="82"/>
      <c r="L1375" s="82"/>
      <c r="M1375" s="82"/>
      <c r="N1375" s="82"/>
      <c r="O1375" s="82"/>
      <c r="P1375" s="84" t="s">
        <v>570</v>
      </c>
      <c r="Q1375" s="82"/>
      <c r="R1375" s="82"/>
    </row>
    <row r="1376" spans="1:18" ht="15" x14ac:dyDescent="0.2">
      <c r="E1376" s="82"/>
      <c r="F1376" s="82"/>
      <c r="G1376" s="82"/>
      <c r="H1376" s="82"/>
      <c r="I1376" s="82"/>
      <c r="J1376" s="82"/>
      <c r="K1376" s="82"/>
      <c r="L1376" s="82"/>
      <c r="M1376" s="82"/>
      <c r="N1376" s="82"/>
      <c r="O1376" s="82"/>
      <c r="P1376" s="82" t="s">
        <v>571</v>
      </c>
      <c r="Q1376" s="82"/>
      <c r="R1376" s="82"/>
    </row>
    <row r="1377" spans="5:18" ht="15" x14ac:dyDescent="0.2">
      <c r="E1377" s="82"/>
      <c r="F1377" s="82"/>
      <c r="G1377" s="82"/>
      <c r="H1377" s="82"/>
      <c r="I1377" s="82"/>
      <c r="J1377" s="82"/>
      <c r="K1377" s="82"/>
      <c r="L1377" s="82"/>
      <c r="M1377" s="82"/>
      <c r="N1377" s="82"/>
      <c r="O1377" s="82"/>
      <c r="P1377" s="82" t="s">
        <v>564</v>
      </c>
      <c r="Q1377" s="82"/>
      <c r="R1377" s="82"/>
    </row>
    <row r="1378" spans="5:18" ht="15" x14ac:dyDescent="0.2">
      <c r="E1378" s="82"/>
      <c r="F1378" s="82"/>
      <c r="G1378" s="82"/>
      <c r="H1378" s="82"/>
      <c r="I1378" s="82"/>
      <c r="J1378" s="82"/>
      <c r="K1378" s="82"/>
      <c r="L1378" s="82"/>
      <c r="M1378" s="82"/>
      <c r="N1378" s="82"/>
      <c r="O1378" s="82"/>
      <c r="P1378" s="82" t="s">
        <v>558</v>
      </c>
      <c r="Q1378" s="82"/>
      <c r="R1378" s="82"/>
    </row>
    <row r="1379" spans="5:18" ht="15" x14ac:dyDescent="0.2">
      <c r="E1379" s="82"/>
      <c r="F1379" s="82"/>
      <c r="G1379" s="82"/>
      <c r="H1379" s="82"/>
      <c r="I1379" s="82"/>
      <c r="J1379" s="82"/>
      <c r="K1379" s="82"/>
      <c r="L1379" s="82"/>
      <c r="M1379" s="82"/>
      <c r="N1379" s="82"/>
      <c r="O1379" s="82"/>
      <c r="P1379" s="82" t="s">
        <v>572</v>
      </c>
      <c r="Q1379" s="82"/>
      <c r="R1379" s="82"/>
    </row>
    <row r="1380" spans="5:18" ht="15" x14ac:dyDescent="0.2">
      <c r="E1380" s="82"/>
      <c r="F1380" s="82"/>
      <c r="G1380" s="82"/>
      <c r="H1380" s="82"/>
      <c r="I1380" s="82"/>
      <c r="J1380" s="82"/>
      <c r="K1380" s="82"/>
      <c r="L1380" s="82"/>
      <c r="M1380" s="82"/>
      <c r="N1380" s="82"/>
      <c r="O1380" s="82"/>
      <c r="P1380" s="82" t="s">
        <v>486</v>
      </c>
      <c r="Q1380" s="82"/>
      <c r="R1380" s="82"/>
    </row>
    <row r="1404" spans="1:18" ht="15" x14ac:dyDescent="0.2">
      <c r="A1404" s="7">
        <v>42647</v>
      </c>
      <c r="C1404" s="9">
        <v>0.41666666666666669</v>
      </c>
      <c r="D1404" s="82" t="s">
        <v>573</v>
      </c>
      <c r="E1404" s="82" t="s">
        <v>574</v>
      </c>
      <c r="F1404" s="82" t="s">
        <v>553</v>
      </c>
      <c r="G1404" s="79">
        <v>62</v>
      </c>
      <c r="H1404" s="79">
        <v>5</v>
      </c>
      <c r="I1404" s="79">
        <v>2</v>
      </c>
      <c r="J1404" s="79">
        <v>18.8</v>
      </c>
      <c r="K1404" s="79">
        <v>8.5</v>
      </c>
      <c r="L1404" s="82"/>
      <c r="M1404" s="82"/>
      <c r="N1404" s="82"/>
      <c r="O1404" s="82"/>
      <c r="P1404" s="82" t="s">
        <v>575</v>
      </c>
      <c r="Q1404" s="82"/>
      <c r="R1404" s="82"/>
    </row>
    <row r="1405" spans="1:18" ht="15" x14ac:dyDescent="0.2">
      <c r="D1405" s="82"/>
      <c r="E1405" s="82"/>
      <c r="F1405" s="82"/>
      <c r="G1405" s="82"/>
      <c r="H1405" s="82"/>
      <c r="I1405" s="79">
        <v>5</v>
      </c>
      <c r="J1405" s="79">
        <v>18.5</v>
      </c>
      <c r="K1405" s="82"/>
      <c r="L1405" s="82"/>
      <c r="M1405" s="82"/>
      <c r="N1405" s="82"/>
      <c r="O1405" s="82"/>
      <c r="P1405" s="82" t="s">
        <v>525</v>
      </c>
      <c r="Q1405" s="82"/>
      <c r="R1405" s="82"/>
    </row>
    <row r="1406" spans="1:18" ht="15" x14ac:dyDescent="0.2">
      <c r="D1406" s="82"/>
      <c r="E1406" s="82"/>
      <c r="F1406" s="82"/>
      <c r="G1406" s="82"/>
      <c r="H1406" s="82"/>
      <c r="I1406" s="79">
        <v>10</v>
      </c>
      <c r="J1406" s="79">
        <v>18.7</v>
      </c>
      <c r="K1406" s="82"/>
      <c r="L1406" s="82"/>
      <c r="M1406" s="82"/>
      <c r="N1406" s="82"/>
      <c r="O1406" s="82"/>
      <c r="P1406" s="84" t="s">
        <v>576</v>
      </c>
      <c r="Q1406" s="82"/>
      <c r="R1406" s="82"/>
    </row>
    <row r="1407" spans="1:18" ht="15" x14ac:dyDescent="0.2">
      <c r="D1407" s="82"/>
      <c r="E1407" s="82"/>
      <c r="F1407" s="82"/>
      <c r="G1407" s="82"/>
      <c r="H1407" s="82"/>
      <c r="I1407" s="79">
        <v>12</v>
      </c>
      <c r="J1407" s="79">
        <v>18.600000000000001</v>
      </c>
      <c r="K1407" s="82"/>
      <c r="L1407" s="82"/>
      <c r="M1407" s="82"/>
      <c r="N1407" s="82"/>
      <c r="O1407" s="82"/>
      <c r="P1407" s="84" t="s">
        <v>577</v>
      </c>
      <c r="Q1407" s="82"/>
      <c r="R1407" s="82"/>
    </row>
    <row r="1408" spans="1:18" ht="15" x14ac:dyDescent="0.2">
      <c r="D1408" s="82"/>
      <c r="E1408" s="82"/>
      <c r="F1408" s="82"/>
      <c r="G1408" s="82"/>
      <c r="H1408" s="82"/>
      <c r="I1408" s="79">
        <v>14</v>
      </c>
      <c r="J1408" s="79">
        <v>18.600000000000001</v>
      </c>
      <c r="K1408" s="82"/>
      <c r="L1408" s="82"/>
      <c r="M1408" s="82"/>
      <c r="N1408" s="82"/>
      <c r="O1408" s="82"/>
      <c r="P1408" s="82" t="s">
        <v>578</v>
      </c>
      <c r="Q1408" s="82"/>
      <c r="R1408" s="82"/>
    </row>
    <row r="1409" spans="1:18" ht="15" x14ac:dyDescent="0.2">
      <c r="D1409" s="82"/>
      <c r="E1409" s="82"/>
      <c r="F1409" s="82"/>
      <c r="G1409" s="82"/>
      <c r="H1409" s="82"/>
      <c r="I1409" s="79">
        <v>15</v>
      </c>
      <c r="J1409" s="79">
        <v>18.3</v>
      </c>
      <c r="K1409" s="82"/>
      <c r="L1409" s="82"/>
      <c r="M1409" s="82"/>
      <c r="N1409" s="82"/>
      <c r="O1409" s="82"/>
      <c r="P1409" s="82" t="s">
        <v>558</v>
      </c>
      <c r="Q1409" s="82"/>
      <c r="R1409" s="82"/>
    </row>
    <row r="1410" spans="1:18" ht="15" x14ac:dyDescent="0.2">
      <c r="D1410" s="82"/>
      <c r="E1410" s="82"/>
      <c r="F1410" s="82"/>
      <c r="G1410" s="82"/>
      <c r="H1410" s="82"/>
      <c r="I1410" s="79">
        <v>16</v>
      </c>
      <c r="J1410" s="79">
        <v>17.100000000000001</v>
      </c>
      <c r="K1410" s="82"/>
      <c r="L1410" s="82"/>
      <c r="M1410" s="82"/>
      <c r="N1410" s="82"/>
      <c r="O1410" s="82"/>
      <c r="P1410" s="82" t="s">
        <v>572</v>
      </c>
      <c r="Q1410" s="82"/>
      <c r="R1410" s="82"/>
    </row>
    <row r="1411" spans="1:18" ht="15" x14ac:dyDescent="0.2">
      <c r="D1411" s="82"/>
      <c r="E1411" s="82"/>
      <c r="F1411" s="82"/>
      <c r="G1411" s="82"/>
      <c r="H1411" s="82"/>
      <c r="I1411" s="79">
        <v>18</v>
      </c>
      <c r="J1411" s="79">
        <v>14.4</v>
      </c>
      <c r="K1411" s="79">
        <v>7.5</v>
      </c>
      <c r="L1411" s="82"/>
      <c r="M1411" s="82"/>
      <c r="N1411" s="82"/>
      <c r="O1411" s="82"/>
      <c r="P1411" s="82" t="s">
        <v>486</v>
      </c>
      <c r="Q1411" s="82"/>
      <c r="R1411" s="82"/>
    </row>
    <row r="1412" spans="1:18" ht="15" x14ac:dyDescent="0.2">
      <c r="D1412" s="82"/>
      <c r="E1412" s="82"/>
      <c r="F1412" s="82"/>
      <c r="G1412" s="82"/>
      <c r="H1412" s="82"/>
      <c r="I1412" s="79">
        <v>19</v>
      </c>
      <c r="J1412" s="79">
        <v>12.5</v>
      </c>
      <c r="K1412" s="82"/>
      <c r="L1412" s="82"/>
      <c r="M1412" s="82"/>
      <c r="N1412" s="82"/>
      <c r="O1412" s="82"/>
      <c r="P1412" s="82"/>
      <c r="Q1412" s="82"/>
      <c r="R1412" s="82"/>
    </row>
    <row r="1413" spans="1:18" ht="15" x14ac:dyDescent="0.2">
      <c r="D1413" s="82"/>
      <c r="E1413" s="82"/>
      <c r="F1413" s="82"/>
      <c r="G1413" s="82"/>
      <c r="H1413" s="82"/>
      <c r="I1413" s="79">
        <v>20</v>
      </c>
      <c r="J1413" s="79">
        <v>12.1</v>
      </c>
      <c r="K1413" s="82"/>
      <c r="L1413" s="82"/>
      <c r="M1413" s="82"/>
      <c r="N1413" s="82"/>
      <c r="O1413" s="82"/>
      <c r="P1413" s="82"/>
      <c r="Q1413" s="82"/>
      <c r="R1413" s="82"/>
    </row>
    <row r="1414" spans="1:18" ht="15" x14ac:dyDescent="0.2">
      <c r="D1414" s="82"/>
      <c r="E1414" s="82"/>
      <c r="F1414" s="82"/>
      <c r="G1414" s="82"/>
      <c r="H1414" s="82"/>
      <c r="I1414" s="79">
        <v>25</v>
      </c>
      <c r="J1414" s="79">
        <v>10.5</v>
      </c>
      <c r="K1414" s="82"/>
      <c r="L1414" s="82"/>
      <c r="M1414" s="82"/>
      <c r="N1414" s="82"/>
      <c r="O1414" s="82"/>
      <c r="P1414" s="82"/>
      <c r="Q1414" s="82"/>
      <c r="R1414" s="82"/>
    </row>
    <row r="1415" spans="1:18" ht="15" x14ac:dyDescent="0.2">
      <c r="D1415" s="82"/>
      <c r="E1415" s="82"/>
      <c r="F1415" s="82"/>
      <c r="G1415" s="82"/>
      <c r="H1415" s="82"/>
      <c r="I1415" s="79">
        <v>30</v>
      </c>
      <c r="J1415" s="79">
        <v>8.6999999999999993</v>
      </c>
      <c r="K1415" s="82"/>
      <c r="L1415" s="82"/>
      <c r="M1415" s="82"/>
      <c r="N1415" s="82"/>
      <c r="O1415" s="82"/>
      <c r="P1415" s="82"/>
      <c r="Q1415" s="82"/>
      <c r="R1415" s="82"/>
    </row>
    <row r="1416" spans="1:18" ht="15" x14ac:dyDescent="0.2">
      <c r="D1416" s="82"/>
      <c r="E1416" s="82"/>
      <c r="F1416" s="82"/>
      <c r="G1416" s="82"/>
      <c r="H1416" s="82"/>
      <c r="I1416" s="79">
        <v>35</v>
      </c>
      <c r="J1416" s="79">
        <v>6.3</v>
      </c>
      <c r="K1416" s="82"/>
      <c r="L1416" s="82"/>
      <c r="M1416" s="82"/>
      <c r="N1416" s="82"/>
      <c r="O1416" s="82"/>
      <c r="P1416" s="82"/>
      <c r="Q1416" s="82"/>
      <c r="R1416" s="82"/>
    </row>
    <row r="1417" spans="1:18" ht="15" x14ac:dyDescent="0.2">
      <c r="D1417" s="82"/>
      <c r="E1417" s="82"/>
      <c r="F1417" s="82"/>
      <c r="G1417" s="82"/>
      <c r="H1417" s="82"/>
      <c r="I1417" s="79">
        <v>40</v>
      </c>
      <c r="J1417" s="79">
        <v>6.1</v>
      </c>
      <c r="K1417" s="82"/>
      <c r="L1417" s="82"/>
      <c r="M1417" s="82"/>
      <c r="N1417" s="82"/>
      <c r="O1417" s="82"/>
      <c r="P1417" s="82"/>
      <c r="Q1417" s="82"/>
      <c r="R1417" s="82"/>
    </row>
    <row r="1419" spans="1:18" ht="15" x14ac:dyDescent="0.2">
      <c r="A1419" s="14">
        <v>42661</v>
      </c>
      <c r="C1419" s="9">
        <v>0.45833333333333331</v>
      </c>
      <c r="D1419" s="82" t="s">
        <v>531</v>
      </c>
      <c r="E1419" s="82" t="s">
        <v>579</v>
      </c>
      <c r="F1419" s="82" t="s">
        <v>143</v>
      </c>
      <c r="G1419" s="82" t="s">
        <v>580</v>
      </c>
      <c r="H1419" s="79">
        <v>76</v>
      </c>
      <c r="I1419" s="79">
        <v>6</v>
      </c>
      <c r="J1419" s="79">
        <v>0.5</v>
      </c>
      <c r="K1419" s="79">
        <v>16.399999999999999</v>
      </c>
      <c r="L1419" s="82"/>
      <c r="M1419" s="82"/>
      <c r="N1419" s="82"/>
      <c r="O1419" s="82"/>
      <c r="P1419" s="82"/>
      <c r="Q1419" s="82" t="s">
        <v>581</v>
      </c>
      <c r="R1419" s="82"/>
    </row>
    <row r="1420" spans="1:18" ht="15" x14ac:dyDescent="0.2">
      <c r="D1420" s="82"/>
      <c r="E1420" s="82"/>
      <c r="F1420" s="82"/>
      <c r="G1420" s="82"/>
      <c r="H1420" s="82"/>
      <c r="I1420" s="82"/>
      <c r="J1420" s="79">
        <v>1.5</v>
      </c>
      <c r="K1420" s="79">
        <v>15.8</v>
      </c>
      <c r="L1420" s="79">
        <v>8.5</v>
      </c>
      <c r="M1420" s="82"/>
      <c r="N1420" s="82"/>
      <c r="O1420" s="82"/>
      <c r="P1420" s="82"/>
      <c r="Q1420" s="82" t="s">
        <v>582</v>
      </c>
      <c r="R1420" s="82"/>
    </row>
    <row r="1421" spans="1:18" ht="15" x14ac:dyDescent="0.2">
      <c r="D1421" s="82"/>
      <c r="E1421" s="82"/>
      <c r="F1421" s="82"/>
      <c r="G1421" s="82"/>
      <c r="H1421" s="82"/>
      <c r="I1421" s="82"/>
      <c r="J1421" s="79">
        <v>5</v>
      </c>
      <c r="K1421" s="79">
        <v>15.7</v>
      </c>
      <c r="L1421" s="82"/>
      <c r="M1421" s="82"/>
      <c r="N1421" s="82"/>
      <c r="O1421" s="82"/>
      <c r="P1421" s="82"/>
      <c r="Q1421" s="82" t="s">
        <v>583</v>
      </c>
      <c r="R1421" s="82"/>
    </row>
    <row r="1422" spans="1:18" ht="15" x14ac:dyDescent="0.2">
      <c r="D1422" s="82"/>
      <c r="E1422" s="82"/>
      <c r="F1422" s="82"/>
      <c r="G1422" s="82"/>
      <c r="H1422" s="82"/>
      <c r="I1422" s="82"/>
      <c r="J1422" s="79">
        <v>10</v>
      </c>
      <c r="K1422" s="79">
        <v>14.8</v>
      </c>
      <c r="L1422" s="82"/>
      <c r="M1422" s="82"/>
      <c r="N1422" s="82"/>
      <c r="O1422" s="82"/>
      <c r="P1422" s="82"/>
      <c r="Q1422" s="82" t="s">
        <v>584</v>
      </c>
      <c r="R1422" s="82"/>
    </row>
    <row r="1423" spans="1:18" ht="15" x14ac:dyDescent="0.2">
      <c r="D1423" s="82"/>
      <c r="E1423" s="82"/>
      <c r="F1423" s="82"/>
      <c r="G1423" s="82"/>
      <c r="H1423" s="82"/>
      <c r="I1423" s="82"/>
      <c r="J1423" s="79">
        <v>15</v>
      </c>
      <c r="K1423" s="79">
        <v>14.4</v>
      </c>
      <c r="L1423" s="82"/>
      <c r="M1423" s="82"/>
      <c r="N1423" s="82"/>
      <c r="O1423" s="82"/>
      <c r="P1423" s="82"/>
      <c r="Q1423" s="82" t="s">
        <v>564</v>
      </c>
      <c r="R1423" s="82"/>
    </row>
    <row r="1424" spans="1:18" ht="15" x14ac:dyDescent="0.2">
      <c r="D1424" s="82"/>
      <c r="E1424" s="82"/>
      <c r="F1424" s="82"/>
      <c r="G1424" s="82"/>
      <c r="H1424" s="82"/>
      <c r="I1424" s="82"/>
      <c r="J1424" s="79">
        <v>16</v>
      </c>
      <c r="K1424" s="79">
        <v>13.1</v>
      </c>
      <c r="L1424" s="82"/>
      <c r="M1424" s="82"/>
      <c r="N1424" s="82"/>
      <c r="O1424" s="82"/>
      <c r="P1424" s="82"/>
      <c r="Q1424" s="82" t="s">
        <v>558</v>
      </c>
      <c r="R1424" s="82"/>
    </row>
    <row r="1425" spans="1:18" ht="15" x14ac:dyDescent="0.2">
      <c r="D1425" s="82"/>
      <c r="E1425" s="82"/>
      <c r="F1425" s="82"/>
      <c r="G1425" s="82"/>
      <c r="H1425" s="82"/>
      <c r="I1425" s="82"/>
      <c r="J1425" s="79">
        <v>18</v>
      </c>
      <c r="K1425" s="79">
        <v>12.4</v>
      </c>
      <c r="L1425" s="82"/>
      <c r="M1425" s="82"/>
      <c r="N1425" s="82"/>
      <c r="O1425" s="82"/>
      <c r="P1425" s="82"/>
      <c r="Q1425" s="82" t="s">
        <v>585</v>
      </c>
      <c r="R1425" s="82"/>
    </row>
    <row r="1426" spans="1:18" ht="15" x14ac:dyDescent="0.2">
      <c r="D1426" s="82"/>
      <c r="E1426" s="82"/>
      <c r="F1426" s="82"/>
      <c r="G1426" s="82"/>
      <c r="H1426" s="82"/>
      <c r="I1426" s="82"/>
      <c r="J1426" s="79">
        <v>20</v>
      </c>
      <c r="K1426" s="79">
        <v>11.4</v>
      </c>
      <c r="L1426" s="82"/>
      <c r="M1426" s="82"/>
      <c r="N1426" s="82"/>
      <c r="O1426" s="82"/>
      <c r="P1426" s="82"/>
      <c r="Q1426" s="82" t="s">
        <v>586</v>
      </c>
      <c r="R1426" s="82"/>
    </row>
    <row r="1427" spans="1:18" ht="15" x14ac:dyDescent="0.2">
      <c r="D1427" s="82"/>
      <c r="E1427" s="82"/>
      <c r="F1427" s="82"/>
      <c r="G1427" s="82"/>
      <c r="H1427" s="82"/>
      <c r="I1427" s="82"/>
      <c r="J1427" s="79">
        <v>25</v>
      </c>
      <c r="K1427" s="79">
        <v>9.1</v>
      </c>
      <c r="L1427" s="82"/>
      <c r="M1427" s="82"/>
      <c r="N1427" s="82"/>
      <c r="O1427" s="82"/>
      <c r="P1427" s="82"/>
      <c r="Q1427" s="82"/>
      <c r="R1427" s="82"/>
    </row>
    <row r="1428" spans="1:18" ht="15" x14ac:dyDescent="0.2">
      <c r="D1428" s="82"/>
      <c r="E1428" s="82"/>
      <c r="F1428" s="82"/>
      <c r="G1428" s="82"/>
      <c r="H1428" s="82"/>
      <c r="I1428" s="82"/>
      <c r="J1428" s="79">
        <v>30</v>
      </c>
      <c r="K1428" s="79">
        <v>6.4</v>
      </c>
      <c r="L1428" s="79">
        <v>8</v>
      </c>
      <c r="M1428" s="82"/>
      <c r="N1428" s="82"/>
      <c r="O1428" s="82"/>
      <c r="P1428" s="82"/>
      <c r="Q1428" s="82"/>
      <c r="R1428" s="82"/>
    </row>
    <row r="1430" spans="1:18" ht="15" x14ac:dyDescent="0.2">
      <c r="A1430" s="14">
        <v>42670</v>
      </c>
      <c r="B1430" s="8">
        <v>1</v>
      </c>
      <c r="C1430" s="9">
        <v>0.52083333333333337</v>
      </c>
      <c r="D1430" s="82" t="s">
        <v>531</v>
      </c>
      <c r="E1430" s="82" t="s">
        <v>587</v>
      </c>
      <c r="F1430" s="82" t="s">
        <v>588</v>
      </c>
      <c r="G1430" s="82" t="s">
        <v>580</v>
      </c>
      <c r="H1430" s="79">
        <v>5.0999999999999996</v>
      </c>
      <c r="I1430" s="79">
        <v>3.5</v>
      </c>
      <c r="J1430" s="79">
        <v>0.5</v>
      </c>
      <c r="K1430" s="79">
        <v>13.8</v>
      </c>
      <c r="L1430" s="82"/>
      <c r="M1430" s="82"/>
      <c r="N1430" s="82"/>
      <c r="O1430" s="82"/>
      <c r="P1430" s="82"/>
      <c r="Q1430" s="84" t="s">
        <v>589</v>
      </c>
      <c r="R1430" s="82"/>
    </row>
    <row r="1431" spans="1:18" ht="15" x14ac:dyDescent="0.2">
      <c r="B1431" s="8"/>
      <c r="D1431" s="82"/>
      <c r="E1431" s="82"/>
      <c r="F1431" s="82"/>
      <c r="G1431" s="82"/>
      <c r="H1431" s="82"/>
      <c r="I1431" s="82"/>
      <c r="J1431" s="79">
        <v>1</v>
      </c>
      <c r="K1431" s="79">
        <v>13.97</v>
      </c>
      <c r="L1431" s="79">
        <v>7.5</v>
      </c>
      <c r="M1431" s="79">
        <v>407.2</v>
      </c>
      <c r="N1431" s="82"/>
      <c r="O1431" s="82"/>
      <c r="P1431" s="82"/>
      <c r="Q1431" s="82" t="s">
        <v>590</v>
      </c>
      <c r="R1431" s="82"/>
    </row>
    <row r="1432" spans="1:18" ht="15" x14ac:dyDescent="0.2">
      <c r="D1432" s="82"/>
      <c r="E1432" s="82"/>
      <c r="F1432" s="82"/>
      <c r="G1432" s="82"/>
      <c r="H1432" s="82"/>
      <c r="I1432" s="82"/>
      <c r="J1432" s="79">
        <v>5</v>
      </c>
      <c r="K1432" s="79">
        <v>14</v>
      </c>
      <c r="L1432" s="82"/>
      <c r="M1432" s="82"/>
      <c r="N1432" s="82"/>
      <c r="O1432" s="82"/>
      <c r="P1432" s="82"/>
      <c r="Q1432" s="84" t="s">
        <v>591</v>
      </c>
      <c r="R1432" s="87"/>
    </row>
    <row r="1433" spans="1:18" ht="15" x14ac:dyDescent="0.2">
      <c r="D1433" s="82"/>
      <c r="E1433" s="82"/>
      <c r="F1433" s="82"/>
      <c r="G1433" s="82"/>
      <c r="H1433" s="82"/>
      <c r="I1433" s="82"/>
      <c r="J1433" s="79">
        <v>10</v>
      </c>
      <c r="K1433" s="79">
        <v>13.32</v>
      </c>
      <c r="L1433" s="82"/>
      <c r="M1433" s="82"/>
      <c r="N1433" s="82"/>
      <c r="O1433" s="82"/>
      <c r="P1433" s="82"/>
      <c r="Q1433" s="84" t="s">
        <v>592</v>
      </c>
      <c r="R1433" s="82"/>
    </row>
    <row r="1434" spans="1:18" ht="15" x14ac:dyDescent="0.2">
      <c r="D1434" s="82"/>
      <c r="E1434" s="82"/>
      <c r="F1434" s="82"/>
      <c r="G1434" s="82"/>
      <c r="H1434" s="82"/>
      <c r="I1434" s="82"/>
      <c r="J1434" s="79">
        <v>12</v>
      </c>
      <c r="K1434" s="79">
        <v>9.26</v>
      </c>
      <c r="L1434" s="82"/>
      <c r="M1434" s="82"/>
      <c r="N1434" s="82"/>
      <c r="O1434" s="82"/>
      <c r="P1434" s="82"/>
      <c r="Q1434" s="82" t="s">
        <v>578</v>
      </c>
      <c r="R1434" s="82"/>
    </row>
    <row r="1435" spans="1:18" ht="15" x14ac:dyDescent="0.2">
      <c r="D1435" s="82"/>
      <c r="E1435" s="82"/>
      <c r="F1435" s="82"/>
      <c r="G1435" s="82"/>
      <c r="H1435" s="82"/>
      <c r="I1435" s="82"/>
      <c r="J1435" s="79">
        <v>13</v>
      </c>
      <c r="K1435" s="79">
        <v>8.86</v>
      </c>
      <c r="L1435" s="82"/>
      <c r="M1435" s="82"/>
      <c r="N1435" s="82"/>
      <c r="O1435" s="82"/>
      <c r="P1435" s="82"/>
      <c r="Q1435" s="82" t="s">
        <v>593</v>
      </c>
      <c r="R1435" s="82"/>
    </row>
    <row r="1436" spans="1:18" ht="15" x14ac:dyDescent="0.2">
      <c r="D1436" s="82"/>
      <c r="E1436" s="82"/>
      <c r="F1436" s="82"/>
      <c r="G1436" s="82"/>
      <c r="H1436" s="82"/>
      <c r="I1436" s="82"/>
      <c r="J1436" s="79">
        <v>15</v>
      </c>
      <c r="K1436" s="79">
        <v>8.4</v>
      </c>
      <c r="L1436" s="82"/>
      <c r="M1436" s="82"/>
      <c r="N1436" s="82"/>
      <c r="O1436" s="82"/>
      <c r="P1436" s="82"/>
      <c r="Q1436" s="82" t="s">
        <v>594</v>
      </c>
      <c r="R1436" s="82"/>
    </row>
    <row r="1437" spans="1:18" ht="15" x14ac:dyDescent="0.2">
      <c r="D1437" s="82"/>
      <c r="E1437" s="82"/>
      <c r="F1437" s="82"/>
      <c r="G1437" s="82"/>
      <c r="H1437" s="82"/>
      <c r="I1437" s="82"/>
      <c r="J1437" s="79">
        <v>18</v>
      </c>
      <c r="K1437" s="79">
        <v>7.6</v>
      </c>
      <c r="L1437" s="82"/>
      <c r="M1437" s="82"/>
      <c r="N1437" s="82"/>
      <c r="O1437" s="82"/>
      <c r="P1437" s="82"/>
      <c r="Q1437" s="82" t="s">
        <v>595</v>
      </c>
      <c r="R1437" s="82"/>
    </row>
    <row r="1438" spans="1:18" ht="15" x14ac:dyDescent="0.2">
      <c r="D1438" s="82"/>
      <c r="E1438" s="82"/>
      <c r="F1438" s="82"/>
      <c r="G1438" s="82"/>
      <c r="H1438" s="82"/>
      <c r="I1438" s="82"/>
      <c r="J1438" s="79">
        <v>20</v>
      </c>
      <c r="K1438" s="79">
        <v>7.32</v>
      </c>
      <c r="L1438" s="82"/>
      <c r="M1438" s="82"/>
      <c r="N1438" s="82"/>
      <c r="O1438" s="82"/>
      <c r="P1438" s="82"/>
      <c r="Q1438" s="82"/>
      <c r="R1438" s="82"/>
    </row>
    <row r="1439" spans="1:18" ht="15" x14ac:dyDescent="0.2">
      <c r="D1439" s="82"/>
      <c r="E1439" s="82"/>
      <c r="F1439" s="82"/>
      <c r="G1439" s="82"/>
      <c r="H1439" s="82"/>
      <c r="I1439" s="82"/>
      <c r="J1439" s="79">
        <v>23</v>
      </c>
      <c r="K1439" s="79">
        <v>6.8</v>
      </c>
      <c r="L1439" s="79">
        <v>7.5</v>
      </c>
      <c r="M1439" s="82"/>
      <c r="N1439" s="82"/>
      <c r="O1439" s="82"/>
      <c r="P1439" s="82"/>
      <c r="Q1439" s="82"/>
      <c r="R1439" s="82"/>
    </row>
    <row r="1440" spans="1:18" ht="15" x14ac:dyDescent="0.2">
      <c r="D1440" s="82"/>
      <c r="E1440" s="82"/>
      <c r="F1440" s="82"/>
      <c r="G1440" s="82"/>
      <c r="H1440" s="82"/>
      <c r="I1440" s="82"/>
      <c r="J1440" s="79">
        <v>30</v>
      </c>
      <c r="K1440" s="79">
        <v>6.1</v>
      </c>
      <c r="L1440" s="82"/>
      <c r="M1440" s="82"/>
      <c r="N1440" s="82"/>
      <c r="O1440" s="82"/>
      <c r="P1440" s="82"/>
      <c r="Q1440" s="82"/>
      <c r="R1440" s="82"/>
    </row>
    <row r="1441" spans="2:18" ht="15" x14ac:dyDescent="0.2">
      <c r="D1441" s="82"/>
      <c r="E1441" s="82"/>
      <c r="F1441" s="82"/>
      <c r="G1441" s="82"/>
      <c r="H1441" s="82"/>
      <c r="I1441" s="82"/>
      <c r="J1441" s="79">
        <v>50</v>
      </c>
      <c r="K1441" s="79">
        <v>4.2</v>
      </c>
      <c r="L1441" s="79">
        <v>7</v>
      </c>
      <c r="M1441" s="79">
        <v>415.8</v>
      </c>
      <c r="N1441" s="82"/>
      <c r="O1441" s="82"/>
      <c r="P1441" s="82"/>
      <c r="Q1441" s="82"/>
      <c r="R1441" s="82"/>
    </row>
    <row r="1442" spans="2:18" ht="15" x14ac:dyDescent="0.2">
      <c r="D1442" s="82"/>
      <c r="E1442" s="82"/>
      <c r="F1442" s="82"/>
      <c r="G1442" s="82"/>
      <c r="H1442" s="82"/>
      <c r="I1442" s="82"/>
      <c r="J1442" s="82"/>
      <c r="K1442" s="82"/>
      <c r="L1442" s="82"/>
      <c r="M1442" s="82"/>
      <c r="N1442" s="82"/>
      <c r="O1442" s="82"/>
      <c r="P1442" s="82"/>
      <c r="Q1442" s="82"/>
      <c r="R1442" s="82"/>
    </row>
    <row r="1443" spans="2:18" ht="15" x14ac:dyDescent="0.2">
      <c r="B1443" s="8">
        <v>2</v>
      </c>
      <c r="C1443" s="9">
        <v>0.54166666666666663</v>
      </c>
      <c r="D1443" s="8" t="s">
        <v>596</v>
      </c>
      <c r="E1443" s="82" t="s">
        <v>180</v>
      </c>
      <c r="F1443" s="82" t="s">
        <v>597</v>
      </c>
      <c r="G1443" s="79">
        <v>5.0999999999999996</v>
      </c>
      <c r="H1443" s="79">
        <v>4.5</v>
      </c>
      <c r="I1443" s="82"/>
      <c r="J1443" s="82"/>
      <c r="K1443" s="82"/>
      <c r="L1443" s="82"/>
      <c r="M1443" s="82"/>
      <c r="N1443" s="82"/>
    </row>
    <row r="1444" spans="2:18" ht="15" x14ac:dyDescent="0.2">
      <c r="E1444" s="82"/>
      <c r="F1444" s="82"/>
      <c r="G1444" s="82"/>
      <c r="H1444" s="82"/>
      <c r="I1444" s="82"/>
      <c r="J1444" s="82"/>
      <c r="K1444" s="82"/>
      <c r="L1444" s="82"/>
      <c r="M1444" s="82"/>
      <c r="N1444" s="82"/>
    </row>
    <row r="1445" spans="2:18" ht="15" x14ac:dyDescent="0.2">
      <c r="E1445" s="82"/>
      <c r="F1445" s="82"/>
      <c r="G1445" s="82"/>
      <c r="H1445" s="82"/>
      <c r="I1445" s="82"/>
      <c r="J1445" s="82"/>
      <c r="K1445" s="82"/>
      <c r="L1445" s="82"/>
      <c r="M1445" s="82"/>
      <c r="N1445" s="82"/>
    </row>
    <row r="1504" spans="3:3" ht="13" x14ac:dyDescent="0.15">
      <c r="C1504" s="8" t="s">
        <v>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402"/>
  <sheetViews>
    <sheetView topLeftCell="A252" zoomScale="107" workbookViewId="0">
      <selection activeCell="D269" sqref="D269"/>
    </sheetView>
  </sheetViews>
  <sheetFormatPr baseColWidth="10" defaultColWidth="14.5" defaultRowHeight="15.75" customHeight="1" x14ac:dyDescent="0.15"/>
  <sheetData>
    <row r="1" spans="1:18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14</v>
      </c>
      <c r="R1" s="6" t="s">
        <v>15</v>
      </c>
    </row>
    <row r="2" spans="1:18" ht="15.75" customHeight="1" x14ac:dyDescent="0.15">
      <c r="A2" s="10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51"/>
    </row>
    <row r="3" spans="1:18" ht="15.75" customHeight="1" x14ac:dyDescent="0.15">
      <c r="A3" s="101">
        <v>39941</v>
      </c>
      <c r="B3" s="102">
        <v>3</v>
      </c>
      <c r="C3" s="103">
        <v>0.45833333333333331</v>
      </c>
      <c r="D3" s="104" t="s">
        <v>344</v>
      </c>
      <c r="E3" s="49" t="s">
        <v>749</v>
      </c>
      <c r="F3" s="105" t="s">
        <v>750</v>
      </c>
      <c r="G3" s="102">
        <v>63.3</v>
      </c>
      <c r="H3" s="102">
        <v>2.5</v>
      </c>
      <c r="I3" s="106">
        <v>0.5</v>
      </c>
      <c r="J3" s="102">
        <v>51</v>
      </c>
      <c r="K3" s="102">
        <v>7.8</v>
      </c>
      <c r="L3" s="49"/>
      <c r="M3" s="49"/>
      <c r="N3" s="49"/>
      <c r="O3" s="107" t="s">
        <v>751</v>
      </c>
      <c r="P3" s="10" t="s">
        <v>227</v>
      </c>
      <c r="Q3" s="108"/>
    </row>
    <row r="4" spans="1:18" ht="15.75" customHeight="1" x14ac:dyDescent="0.15">
      <c r="A4" s="100"/>
      <c r="B4" s="11"/>
      <c r="C4" s="11"/>
      <c r="D4" s="11"/>
      <c r="E4" s="11"/>
      <c r="F4" s="11"/>
      <c r="G4" s="11"/>
      <c r="H4" s="11"/>
      <c r="I4" s="45">
        <v>1</v>
      </c>
      <c r="J4" s="46">
        <v>50</v>
      </c>
      <c r="K4" s="11"/>
      <c r="L4" s="11"/>
      <c r="M4" s="11"/>
      <c r="N4" s="11"/>
      <c r="O4" s="11"/>
      <c r="P4" s="13" t="s">
        <v>110</v>
      </c>
      <c r="Q4" s="51"/>
    </row>
    <row r="5" spans="1:18" ht="15.75" customHeight="1" x14ac:dyDescent="0.15">
      <c r="A5" s="100"/>
      <c r="B5" s="11"/>
      <c r="C5" s="11"/>
      <c r="D5" s="11"/>
      <c r="E5" s="11"/>
      <c r="F5" s="11"/>
      <c r="G5" s="11"/>
      <c r="H5" s="11"/>
      <c r="I5" s="45">
        <v>3</v>
      </c>
      <c r="J5" s="46">
        <v>48.4</v>
      </c>
      <c r="K5" s="11"/>
      <c r="L5" s="11"/>
      <c r="M5" s="11"/>
      <c r="N5" s="11"/>
      <c r="O5" s="11"/>
      <c r="P5" s="10" t="s">
        <v>20</v>
      </c>
      <c r="Q5" s="51"/>
    </row>
    <row r="6" spans="1:18" ht="15.75" customHeight="1" x14ac:dyDescent="0.15">
      <c r="A6" s="100"/>
      <c r="B6" s="11"/>
      <c r="C6" s="11"/>
      <c r="D6" s="11"/>
      <c r="E6" s="11"/>
      <c r="F6" s="11"/>
      <c r="G6" s="11"/>
      <c r="H6" s="11"/>
      <c r="I6" s="45">
        <v>5</v>
      </c>
      <c r="J6" s="46">
        <v>48</v>
      </c>
      <c r="K6" s="45">
        <v>7.5</v>
      </c>
      <c r="L6" s="11"/>
      <c r="M6" s="11"/>
      <c r="N6" s="11"/>
      <c r="O6" s="11"/>
      <c r="P6" s="10" t="s">
        <v>229</v>
      </c>
      <c r="Q6" s="51"/>
    </row>
    <row r="7" spans="1:18" ht="15.75" customHeight="1" x14ac:dyDescent="0.15">
      <c r="A7" s="100"/>
      <c r="B7" s="11"/>
      <c r="C7" s="11"/>
      <c r="D7" s="11"/>
      <c r="E7" s="11"/>
      <c r="F7" s="11"/>
      <c r="G7" s="11"/>
      <c r="H7" s="11"/>
      <c r="I7" s="45">
        <v>10</v>
      </c>
      <c r="J7" s="46">
        <v>45</v>
      </c>
      <c r="K7" s="11"/>
      <c r="L7" s="11"/>
      <c r="M7" s="11"/>
      <c r="N7" s="11"/>
      <c r="O7" s="11"/>
      <c r="P7" s="13" t="s">
        <v>44</v>
      </c>
      <c r="Q7" s="51"/>
    </row>
    <row r="8" spans="1:18" ht="15.75" customHeight="1" x14ac:dyDescent="0.15">
      <c r="A8" s="100"/>
      <c r="B8" s="11"/>
      <c r="C8" s="11"/>
      <c r="D8" s="11"/>
      <c r="E8" s="11"/>
      <c r="F8" s="11"/>
      <c r="G8" s="11"/>
      <c r="H8" s="11"/>
      <c r="I8" s="45">
        <v>20</v>
      </c>
      <c r="J8" s="46">
        <v>44.5</v>
      </c>
      <c r="K8" s="11"/>
      <c r="L8" s="11"/>
      <c r="M8" s="11"/>
      <c r="N8" s="11"/>
      <c r="O8" s="11"/>
      <c r="P8" s="13" t="s">
        <v>230</v>
      </c>
      <c r="Q8" s="51"/>
    </row>
    <row r="9" spans="1:18" ht="15.75" customHeight="1" x14ac:dyDescent="0.15">
      <c r="A9" s="100"/>
      <c r="B9" s="11"/>
      <c r="C9" s="11"/>
      <c r="D9" s="11"/>
      <c r="E9" s="11"/>
      <c r="F9" s="11"/>
      <c r="G9" s="11"/>
      <c r="H9" s="11"/>
      <c r="I9" s="45">
        <v>30</v>
      </c>
      <c r="J9" s="46">
        <v>44</v>
      </c>
      <c r="K9" s="11"/>
      <c r="L9" s="11"/>
      <c r="M9" s="11"/>
      <c r="N9" s="11"/>
      <c r="O9" s="11"/>
      <c r="P9" s="13" t="s">
        <v>54</v>
      </c>
      <c r="Q9" s="51"/>
    </row>
    <row r="10" spans="1:18" ht="15.75" customHeight="1" x14ac:dyDescent="0.15">
      <c r="A10" s="100"/>
      <c r="B10" s="11"/>
      <c r="C10" s="11"/>
      <c r="D10" s="11"/>
      <c r="E10" s="11"/>
      <c r="F10" s="11"/>
      <c r="G10" s="11"/>
      <c r="H10" s="11"/>
      <c r="I10" s="45">
        <v>40</v>
      </c>
      <c r="J10" s="46">
        <v>42</v>
      </c>
      <c r="K10" s="11"/>
      <c r="L10" s="11"/>
      <c r="M10" s="11"/>
      <c r="N10" s="11"/>
      <c r="O10" s="11"/>
      <c r="P10" s="11"/>
      <c r="Q10" s="51"/>
    </row>
    <row r="11" spans="1:18" ht="15.75" customHeight="1" x14ac:dyDescent="0.15">
      <c r="A11" s="10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51"/>
    </row>
    <row r="12" spans="1:18" ht="15.75" customHeight="1" x14ac:dyDescent="0.15">
      <c r="A12" s="109">
        <v>39941</v>
      </c>
      <c r="B12" s="45">
        <v>3</v>
      </c>
      <c r="C12" s="110">
        <v>4.1666666666666664E-2</v>
      </c>
      <c r="D12" s="111" t="s">
        <v>752</v>
      </c>
      <c r="E12" s="11" t="s">
        <v>753</v>
      </c>
      <c r="F12" s="10" t="s">
        <v>754</v>
      </c>
      <c r="G12" s="45">
        <v>63.3</v>
      </c>
      <c r="H12" s="45">
        <v>3</v>
      </c>
      <c r="I12" s="46">
        <v>0.5</v>
      </c>
      <c r="J12" s="45">
        <v>53.4</v>
      </c>
      <c r="K12" s="24">
        <v>7.8</v>
      </c>
      <c r="L12" s="11"/>
      <c r="M12" s="11"/>
      <c r="N12" s="11"/>
      <c r="O12" s="10" t="s">
        <v>751</v>
      </c>
      <c r="P12" s="10" t="s">
        <v>227</v>
      </c>
      <c r="Q12" s="51"/>
    </row>
    <row r="13" spans="1:18" ht="15.75" customHeight="1" x14ac:dyDescent="0.15">
      <c r="A13" s="10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3" t="s">
        <v>110</v>
      </c>
      <c r="Q13" s="51"/>
    </row>
    <row r="14" spans="1:18" ht="15.75" customHeight="1" x14ac:dyDescent="0.15">
      <c r="A14" s="101"/>
      <c r="B14" s="102"/>
      <c r="C14" s="103"/>
      <c r="D14" s="104"/>
      <c r="E14" s="49"/>
      <c r="F14" s="49"/>
      <c r="G14" s="49"/>
      <c r="H14" s="102"/>
      <c r="I14" s="106"/>
      <c r="J14" s="102"/>
      <c r="K14" s="49"/>
      <c r="L14" s="49"/>
      <c r="M14" s="49"/>
      <c r="N14" s="49"/>
      <c r="O14" s="112"/>
      <c r="P14" s="10" t="s">
        <v>20</v>
      </c>
      <c r="Q14" s="108"/>
    </row>
    <row r="15" spans="1:18" ht="15.75" customHeight="1" x14ac:dyDescent="0.15">
      <c r="A15" s="101"/>
      <c r="B15" s="102"/>
      <c r="C15" s="103"/>
      <c r="D15" s="104"/>
      <c r="E15" s="49"/>
      <c r="F15" s="49"/>
      <c r="G15" s="49"/>
      <c r="H15" s="102"/>
      <c r="I15" s="106"/>
      <c r="J15" s="102"/>
      <c r="K15" s="49"/>
      <c r="L15" s="49"/>
      <c r="M15" s="49"/>
      <c r="N15" s="49"/>
      <c r="O15" s="112"/>
      <c r="P15" s="10" t="s">
        <v>229</v>
      </c>
      <c r="Q15" s="108"/>
    </row>
    <row r="16" spans="1:18" ht="15.75" customHeight="1" x14ac:dyDescent="0.15">
      <c r="A16" s="101"/>
      <c r="B16" s="102"/>
      <c r="C16" s="103"/>
      <c r="D16" s="104"/>
      <c r="E16" s="49"/>
      <c r="F16" s="49"/>
      <c r="G16" s="49"/>
      <c r="H16" s="102"/>
      <c r="I16" s="106"/>
      <c r="J16" s="102"/>
      <c r="K16" s="49"/>
      <c r="L16" s="49"/>
      <c r="M16" s="49"/>
      <c r="N16" s="49"/>
      <c r="O16" s="112"/>
      <c r="P16" s="13" t="s">
        <v>44</v>
      </c>
      <c r="Q16" s="108"/>
    </row>
    <row r="17" spans="1:17" ht="15.75" customHeight="1" x14ac:dyDescent="0.15">
      <c r="A17" s="101"/>
      <c r="B17" s="102"/>
      <c r="C17" s="103"/>
      <c r="D17" s="104"/>
      <c r="E17" s="49"/>
      <c r="F17" s="49"/>
      <c r="G17" s="49"/>
      <c r="H17" s="102"/>
      <c r="I17" s="106"/>
      <c r="J17" s="102"/>
      <c r="K17" s="49"/>
      <c r="L17" s="49"/>
      <c r="M17" s="49"/>
      <c r="N17" s="49"/>
      <c r="O17" s="112"/>
      <c r="P17" s="13" t="s">
        <v>230</v>
      </c>
      <c r="Q17" s="108"/>
    </row>
    <row r="18" spans="1:17" ht="15.75" customHeight="1" x14ac:dyDescent="0.15">
      <c r="A18" s="101"/>
      <c r="B18" s="102"/>
      <c r="C18" s="103"/>
      <c r="D18" s="104"/>
      <c r="E18" s="49"/>
      <c r="F18" s="49"/>
      <c r="G18" s="49"/>
      <c r="H18" s="102"/>
      <c r="I18" s="106"/>
      <c r="J18" s="102"/>
      <c r="K18" s="49"/>
      <c r="L18" s="49"/>
      <c r="M18" s="49"/>
      <c r="N18" s="49"/>
      <c r="O18" s="112"/>
      <c r="P18" s="13" t="s">
        <v>54</v>
      </c>
      <c r="Q18" s="108"/>
    </row>
    <row r="19" spans="1:17" ht="15.75" customHeight="1" x14ac:dyDescent="0.15">
      <c r="A19" s="101"/>
      <c r="B19" s="102"/>
      <c r="C19" s="103"/>
      <c r="D19" s="104"/>
      <c r="E19" s="49"/>
      <c r="F19" s="49"/>
      <c r="G19" s="49"/>
      <c r="H19" s="102"/>
      <c r="I19" s="106"/>
      <c r="J19" s="102"/>
      <c r="K19" s="49"/>
      <c r="L19" s="49"/>
      <c r="M19" s="49"/>
      <c r="N19" s="49"/>
      <c r="O19" s="112"/>
      <c r="P19" s="49"/>
      <c r="Q19" s="108"/>
    </row>
    <row r="20" spans="1:17" ht="15.75" customHeight="1" x14ac:dyDescent="0.15">
      <c r="A20" s="101">
        <v>39942</v>
      </c>
      <c r="B20" s="102">
        <v>1</v>
      </c>
      <c r="C20" s="103">
        <v>0.47916666666666669</v>
      </c>
      <c r="D20" s="104" t="s">
        <v>212</v>
      </c>
      <c r="E20" s="49" t="s">
        <v>753</v>
      </c>
      <c r="F20" s="49" t="s">
        <v>755</v>
      </c>
      <c r="G20" s="49"/>
      <c r="H20" s="102">
        <v>3</v>
      </c>
      <c r="I20" s="106">
        <v>1</v>
      </c>
      <c r="J20" s="102">
        <v>52</v>
      </c>
      <c r="K20" s="49"/>
      <c r="L20" s="49"/>
      <c r="M20" s="49"/>
      <c r="N20" s="49"/>
      <c r="O20" s="112"/>
      <c r="P20" s="10" t="s">
        <v>227</v>
      </c>
      <c r="Q20" s="108"/>
    </row>
    <row r="21" spans="1:17" ht="15.75" customHeight="1" x14ac:dyDescent="0.15">
      <c r="A21" s="100"/>
      <c r="B21" s="11"/>
      <c r="C21" s="11"/>
      <c r="D21" s="11"/>
      <c r="E21" s="11"/>
      <c r="F21" s="11"/>
      <c r="G21" s="11"/>
      <c r="H21" s="11"/>
      <c r="I21" s="46">
        <v>5</v>
      </c>
      <c r="J21" s="45">
        <v>48</v>
      </c>
      <c r="K21" s="11"/>
      <c r="L21" s="11"/>
      <c r="M21" s="11"/>
      <c r="N21" s="11"/>
      <c r="O21" s="11"/>
      <c r="P21" s="13" t="s">
        <v>110</v>
      </c>
      <c r="Q21" s="51"/>
    </row>
    <row r="22" spans="1:17" ht="15.75" customHeight="1" x14ac:dyDescent="0.15">
      <c r="A22" s="100"/>
      <c r="B22" s="11"/>
      <c r="C22" s="11"/>
      <c r="D22" s="11"/>
      <c r="E22" s="11"/>
      <c r="F22" s="11"/>
      <c r="G22" s="11"/>
      <c r="H22" s="11"/>
      <c r="I22" s="46">
        <v>10</v>
      </c>
      <c r="J22" s="45">
        <v>45</v>
      </c>
      <c r="K22" s="11"/>
      <c r="L22" s="11"/>
      <c r="M22" s="11"/>
      <c r="N22" s="11"/>
      <c r="O22" s="11"/>
      <c r="P22" s="10" t="s">
        <v>756</v>
      </c>
      <c r="Q22" s="51"/>
    </row>
    <row r="23" spans="1:17" ht="15.75" customHeight="1" x14ac:dyDescent="0.15">
      <c r="A23" s="100"/>
      <c r="B23" s="11"/>
      <c r="C23" s="113"/>
      <c r="D23" s="11"/>
      <c r="E23" s="11"/>
      <c r="F23" s="11"/>
      <c r="G23" s="11"/>
      <c r="H23" s="11"/>
      <c r="I23" s="45">
        <v>20</v>
      </c>
      <c r="J23" s="46">
        <v>45</v>
      </c>
      <c r="K23" s="11"/>
      <c r="L23" s="11"/>
      <c r="M23" s="11"/>
      <c r="N23" s="11"/>
      <c r="O23" s="11"/>
      <c r="P23" s="10" t="s">
        <v>229</v>
      </c>
      <c r="Q23" s="10"/>
    </row>
    <row r="24" spans="1:17" ht="15.75" customHeight="1" x14ac:dyDescent="0.15">
      <c r="A24" s="10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 t="s">
        <v>44</v>
      </c>
      <c r="Q24" s="51"/>
    </row>
    <row r="25" spans="1:17" ht="15.75" customHeight="1" x14ac:dyDescent="0.15">
      <c r="A25" s="100"/>
      <c r="B25" s="45">
        <v>2</v>
      </c>
      <c r="C25" s="110">
        <v>4.1666666666666664E-2</v>
      </c>
      <c r="D25" s="114" t="s">
        <v>757</v>
      </c>
      <c r="E25" s="11" t="s">
        <v>758</v>
      </c>
      <c r="F25" s="11" t="s">
        <v>759</v>
      </c>
      <c r="G25" s="11"/>
      <c r="H25" s="11" t="s">
        <v>760</v>
      </c>
      <c r="I25" s="45">
        <v>1</v>
      </c>
      <c r="J25" s="46">
        <v>52</v>
      </c>
      <c r="K25" s="11"/>
      <c r="L25" s="11"/>
      <c r="M25" s="11"/>
      <c r="N25" s="11"/>
      <c r="O25" s="11"/>
      <c r="P25" s="13" t="s">
        <v>230</v>
      </c>
      <c r="Q25" s="51"/>
    </row>
    <row r="26" spans="1:17" ht="15.75" customHeight="1" x14ac:dyDescent="0.15">
      <c r="A26" s="100"/>
      <c r="B26" s="11"/>
      <c r="C26" s="11"/>
      <c r="D26" s="11"/>
      <c r="E26" s="11"/>
      <c r="F26" s="11"/>
      <c r="G26" s="11"/>
      <c r="H26" s="11"/>
      <c r="I26" s="45">
        <v>3</v>
      </c>
      <c r="J26" s="46">
        <v>50</v>
      </c>
      <c r="K26" s="11"/>
      <c r="L26" s="11"/>
      <c r="M26" s="11"/>
      <c r="N26" s="11"/>
      <c r="O26" s="11"/>
      <c r="P26" s="13" t="s">
        <v>761</v>
      </c>
      <c r="Q26" s="51"/>
    </row>
    <row r="27" spans="1:17" ht="15.75" customHeight="1" x14ac:dyDescent="0.15">
      <c r="A27" s="100"/>
      <c r="B27" s="11"/>
      <c r="C27" s="11"/>
      <c r="D27" s="11"/>
      <c r="E27" s="11"/>
      <c r="F27" s="11"/>
      <c r="G27" s="11"/>
      <c r="H27" s="11"/>
      <c r="I27" s="45">
        <v>4</v>
      </c>
      <c r="J27" s="46">
        <v>46</v>
      </c>
      <c r="K27" s="11"/>
      <c r="L27" s="11"/>
      <c r="M27" s="11"/>
      <c r="N27" s="11"/>
      <c r="O27" s="11"/>
      <c r="P27" s="11"/>
      <c r="Q27" s="51"/>
    </row>
    <row r="28" spans="1:17" ht="15.75" customHeight="1" x14ac:dyDescent="0.15">
      <c r="A28" s="100"/>
      <c r="B28" s="11"/>
      <c r="C28" s="11"/>
      <c r="D28" s="11"/>
      <c r="E28" s="11"/>
      <c r="F28" s="11"/>
      <c r="G28" s="11"/>
      <c r="H28" s="11"/>
      <c r="I28" s="45">
        <v>5</v>
      </c>
      <c r="J28" s="46">
        <v>46</v>
      </c>
      <c r="K28" s="11"/>
      <c r="L28" s="11"/>
      <c r="M28" s="11"/>
      <c r="N28" s="11"/>
      <c r="O28" s="11"/>
      <c r="P28" s="11"/>
      <c r="Q28" s="51"/>
    </row>
    <row r="29" spans="1:17" ht="15.75" customHeight="1" x14ac:dyDescent="0.15">
      <c r="A29" s="10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51"/>
    </row>
    <row r="30" spans="1:17" ht="15.75" customHeight="1" x14ac:dyDescent="0.15">
      <c r="A30" s="109">
        <v>39944</v>
      </c>
      <c r="B30" s="11" t="s">
        <v>762</v>
      </c>
      <c r="C30" s="110">
        <v>0.39583333333333331</v>
      </c>
      <c r="D30" s="11" t="s">
        <v>114</v>
      </c>
      <c r="E30" s="11" t="s">
        <v>763</v>
      </c>
      <c r="F30" s="11"/>
      <c r="G30" s="45">
        <v>49</v>
      </c>
      <c r="H30" s="45">
        <v>5</v>
      </c>
      <c r="I30" s="45">
        <v>1</v>
      </c>
      <c r="J30" s="46">
        <v>47</v>
      </c>
      <c r="K30" s="45">
        <v>8</v>
      </c>
      <c r="L30" s="11"/>
      <c r="M30" s="11"/>
      <c r="N30" s="11"/>
      <c r="O30" s="11"/>
      <c r="P30" s="11"/>
      <c r="Q30" s="51"/>
    </row>
    <row r="31" spans="1:17" ht="15.75" customHeight="1" x14ac:dyDescent="0.15">
      <c r="A31" s="100"/>
      <c r="B31" s="11"/>
      <c r="C31" s="110"/>
      <c r="D31" s="11"/>
      <c r="E31" s="11"/>
      <c r="F31" s="11"/>
      <c r="G31" s="11"/>
      <c r="H31" s="11"/>
      <c r="I31" s="45"/>
      <c r="J31" s="46"/>
      <c r="K31" s="11"/>
      <c r="L31" s="45"/>
      <c r="M31" s="45"/>
      <c r="N31" s="45"/>
      <c r="O31" s="11"/>
      <c r="P31" s="11"/>
      <c r="Q31" s="51"/>
    </row>
    <row r="32" spans="1:17" ht="15.75" customHeight="1" x14ac:dyDescent="0.15">
      <c r="A32" s="100"/>
      <c r="B32" s="11"/>
      <c r="C32" s="110">
        <v>0.45833333333333331</v>
      </c>
      <c r="D32" s="11" t="s">
        <v>764</v>
      </c>
      <c r="E32" s="11"/>
      <c r="F32" s="11"/>
      <c r="G32" s="11"/>
      <c r="H32" s="11"/>
      <c r="I32" s="45">
        <v>2</v>
      </c>
      <c r="J32" s="46">
        <v>46</v>
      </c>
      <c r="K32" s="11"/>
      <c r="L32" s="45">
        <v>8</v>
      </c>
      <c r="M32" s="45"/>
      <c r="N32" s="45"/>
      <c r="O32" s="11"/>
      <c r="P32" s="11"/>
      <c r="Q32" s="51"/>
    </row>
    <row r="33" spans="1:19" ht="15.75" customHeight="1" x14ac:dyDescent="0.15">
      <c r="A33" s="100"/>
      <c r="B33" s="11"/>
      <c r="C33" s="110"/>
      <c r="D33" s="11"/>
      <c r="E33" s="11"/>
      <c r="F33" s="11"/>
      <c r="G33" s="11"/>
      <c r="H33" s="11"/>
      <c r="I33" s="45"/>
      <c r="J33" s="46"/>
      <c r="K33" s="45"/>
      <c r="L33" s="11"/>
      <c r="M33" s="11"/>
      <c r="N33" s="11"/>
      <c r="O33" s="115"/>
      <c r="P33" s="10"/>
      <c r="Q33" s="51"/>
    </row>
    <row r="34" spans="1:19" ht="15.75" customHeight="1" x14ac:dyDescent="0.15">
      <c r="A34" s="100"/>
      <c r="B34" s="11"/>
      <c r="C34" s="110">
        <v>0.52083333333333337</v>
      </c>
      <c r="D34" s="10" t="s">
        <v>114</v>
      </c>
      <c r="E34" s="11"/>
      <c r="F34" s="11"/>
      <c r="G34" s="11"/>
      <c r="H34" s="11"/>
      <c r="I34" s="45">
        <v>3</v>
      </c>
      <c r="J34" s="46">
        <v>45</v>
      </c>
      <c r="K34" s="45">
        <v>8</v>
      </c>
      <c r="L34" s="11"/>
      <c r="M34" s="11"/>
      <c r="N34" s="11"/>
      <c r="O34" s="115"/>
      <c r="P34" s="10" t="s">
        <v>227</v>
      </c>
      <c r="Q34" s="51"/>
    </row>
    <row r="35" spans="1:19" ht="15.75" customHeight="1" x14ac:dyDescent="0.15">
      <c r="A35" s="100"/>
      <c r="B35" s="11"/>
      <c r="C35" s="11"/>
      <c r="D35" s="11"/>
      <c r="E35" s="11"/>
      <c r="F35" s="11"/>
      <c r="G35" s="11"/>
      <c r="H35" s="11"/>
      <c r="I35" s="45">
        <v>4</v>
      </c>
      <c r="J35" s="46">
        <v>44</v>
      </c>
      <c r="K35" s="11"/>
      <c r="L35" s="11"/>
      <c r="M35" s="11"/>
      <c r="N35" s="11"/>
      <c r="O35" s="115"/>
      <c r="P35" s="13" t="s">
        <v>765</v>
      </c>
      <c r="Q35" s="51"/>
    </row>
    <row r="36" spans="1:19" ht="15.75" customHeight="1" x14ac:dyDescent="0.15">
      <c r="A36" s="100"/>
      <c r="B36" s="11"/>
      <c r="C36" s="11"/>
      <c r="D36" s="11"/>
      <c r="E36" s="11"/>
      <c r="F36" s="11"/>
      <c r="G36" s="11"/>
      <c r="H36" s="11"/>
      <c r="I36" s="45">
        <v>5</v>
      </c>
      <c r="J36" s="46">
        <v>45</v>
      </c>
      <c r="K36" s="45">
        <v>8</v>
      </c>
      <c r="L36" s="11"/>
      <c r="M36" s="11"/>
      <c r="N36" s="11"/>
      <c r="O36" s="115"/>
      <c r="P36" s="10" t="s">
        <v>756</v>
      </c>
      <c r="Q36" s="51"/>
    </row>
    <row r="37" spans="1:19" ht="15.75" customHeight="1" x14ac:dyDescent="0.15">
      <c r="A37" s="100"/>
      <c r="B37" s="11"/>
      <c r="C37" s="11"/>
      <c r="D37" s="11"/>
      <c r="E37" s="11"/>
      <c r="F37" s="11"/>
      <c r="G37" s="11"/>
      <c r="H37" s="11"/>
      <c r="I37" s="45">
        <v>10</v>
      </c>
      <c r="J37" s="46">
        <v>44</v>
      </c>
      <c r="K37" s="11"/>
      <c r="L37" s="11"/>
      <c r="M37" s="11"/>
      <c r="N37" s="11"/>
      <c r="O37" s="115"/>
      <c r="P37" s="10" t="s">
        <v>766</v>
      </c>
      <c r="Q37" s="51"/>
    </row>
    <row r="38" spans="1:19" ht="13" x14ac:dyDescent="0.15">
      <c r="A38" s="100"/>
      <c r="B38" s="11"/>
      <c r="C38" s="11"/>
      <c r="D38" s="11"/>
      <c r="E38" s="11"/>
      <c r="F38" s="11"/>
      <c r="G38" s="11"/>
      <c r="H38" s="11"/>
      <c r="I38" s="45">
        <v>13</v>
      </c>
      <c r="J38" s="46">
        <v>43</v>
      </c>
      <c r="K38" s="45">
        <v>8</v>
      </c>
      <c r="L38" s="45">
        <v>9</v>
      </c>
      <c r="M38" s="45"/>
      <c r="N38" s="45"/>
      <c r="O38" s="115"/>
      <c r="P38" s="13" t="s">
        <v>44</v>
      </c>
      <c r="Q38" s="51"/>
    </row>
    <row r="39" spans="1:19" ht="13" x14ac:dyDescent="0.15">
      <c r="A39" s="100"/>
      <c r="B39" s="11"/>
      <c r="C39" s="11"/>
      <c r="D39" s="11"/>
      <c r="E39" s="11"/>
      <c r="F39" s="11"/>
      <c r="G39" s="11"/>
      <c r="H39" s="11"/>
      <c r="I39" s="45">
        <v>30</v>
      </c>
      <c r="J39" s="46">
        <v>43</v>
      </c>
      <c r="K39" s="11"/>
      <c r="L39" s="11"/>
      <c r="M39" s="11"/>
      <c r="N39" s="11"/>
      <c r="O39" s="11"/>
      <c r="P39" s="13" t="s">
        <v>230</v>
      </c>
      <c r="Q39" s="51"/>
    </row>
    <row r="40" spans="1:19" ht="13" x14ac:dyDescent="0.15">
      <c r="A40" s="100"/>
      <c r="B40" s="11"/>
      <c r="C40" s="11"/>
      <c r="D40" s="11"/>
      <c r="E40" s="11"/>
      <c r="F40" s="11"/>
      <c r="G40" s="11"/>
      <c r="H40" s="11"/>
      <c r="I40" s="45">
        <v>50</v>
      </c>
      <c r="J40" s="46">
        <v>42</v>
      </c>
      <c r="K40" s="45">
        <v>8</v>
      </c>
      <c r="L40" s="45">
        <v>9.5</v>
      </c>
      <c r="M40" s="45"/>
      <c r="N40" s="45"/>
      <c r="O40" s="11"/>
      <c r="P40" s="13" t="s">
        <v>54</v>
      </c>
      <c r="Q40" s="51"/>
      <c r="S40" s="10"/>
    </row>
    <row r="41" spans="1:19" ht="13" x14ac:dyDescent="0.15">
      <c r="A41" s="100"/>
      <c r="B41" s="11"/>
      <c r="C41" s="11"/>
      <c r="D41" s="11"/>
      <c r="E41" s="11"/>
      <c r="F41" s="11"/>
      <c r="G41" s="11"/>
      <c r="H41" s="11"/>
      <c r="I41" s="45">
        <v>70</v>
      </c>
      <c r="J41" s="46">
        <v>42</v>
      </c>
      <c r="K41" s="11"/>
      <c r="L41" s="11"/>
      <c r="M41" s="11"/>
      <c r="N41" s="11"/>
      <c r="O41" s="11"/>
      <c r="P41" s="11"/>
      <c r="Q41" s="51"/>
    </row>
    <row r="42" spans="1:19" ht="13" x14ac:dyDescent="0.15">
      <c r="A42" s="10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51"/>
    </row>
    <row r="43" spans="1:19" ht="13" x14ac:dyDescent="0.15">
      <c r="A43" s="10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51"/>
    </row>
    <row r="44" spans="1:19" ht="13" x14ac:dyDescent="0.15">
      <c r="A44" s="109">
        <v>39945</v>
      </c>
      <c r="B44" s="45">
        <v>1</v>
      </c>
      <c r="C44" s="110">
        <v>0.45833333333333331</v>
      </c>
      <c r="D44" s="11" t="s">
        <v>757</v>
      </c>
      <c r="E44" s="11" t="s">
        <v>767</v>
      </c>
      <c r="F44" s="11" t="s">
        <v>768</v>
      </c>
      <c r="G44" s="45">
        <v>46</v>
      </c>
      <c r="H44" s="45">
        <v>4.5</v>
      </c>
      <c r="I44" s="45">
        <v>1</v>
      </c>
      <c r="J44" s="46">
        <v>49.1</v>
      </c>
      <c r="K44" s="11"/>
      <c r="L44" s="11"/>
      <c r="M44" s="11"/>
      <c r="N44" s="11"/>
      <c r="O44" s="11" t="s">
        <v>769</v>
      </c>
      <c r="P44" s="10" t="s">
        <v>770</v>
      </c>
      <c r="Q44" s="51"/>
    </row>
    <row r="45" spans="1:19" ht="13" x14ac:dyDescent="0.15">
      <c r="A45" s="100"/>
      <c r="B45" s="11"/>
      <c r="C45" s="11"/>
      <c r="D45" s="11" t="s">
        <v>771</v>
      </c>
      <c r="E45" s="11"/>
      <c r="F45" s="11"/>
      <c r="G45" s="11"/>
      <c r="H45" s="11"/>
      <c r="I45" s="45">
        <v>5</v>
      </c>
      <c r="J45" s="46">
        <v>48</v>
      </c>
      <c r="K45" s="11"/>
      <c r="L45" s="10">
        <v>9</v>
      </c>
      <c r="M45" s="11"/>
      <c r="N45" s="11"/>
      <c r="P45" s="13" t="s">
        <v>772</v>
      </c>
    </row>
    <row r="46" spans="1:19" ht="13" x14ac:dyDescent="0.15">
      <c r="A46" s="100"/>
      <c r="B46" s="11"/>
      <c r="C46" s="11"/>
      <c r="D46" s="11" t="s">
        <v>773</v>
      </c>
      <c r="E46" s="11"/>
      <c r="F46" s="11"/>
      <c r="G46" s="11"/>
      <c r="H46" s="11"/>
      <c r="I46" s="45">
        <v>10</v>
      </c>
      <c r="J46" s="46">
        <v>47.3</v>
      </c>
      <c r="K46" s="11"/>
      <c r="L46" s="11"/>
      <c r="M46" s="11"/>
      <c r="N46" s="11"/>
      <c r="P46" s="10" t="s">
        <v>20</v>
      </c>
    </row>
    <row r="47" spans="1:19" ht="13" x14ac:dyDescent="0.15">
      <c r="A47" s="100"/>
      <c r="B47" s="11"/>
      <c r="C47" s="11"/>
      <c r="D47" s="11"/>
      <c r="E47" s="11"/>
      <c r="F47" s="11"/>
      <c r="G47" s="11"/>
      <c r="H47" s="11"/>
      <c r="I47" s="45">
        <v>20</v>
      </c>
      <c r="J47" s="46">
        <v>46.9</v>
      </c>
      <c r="K47" s="11"/>
      <c r="L47" s="11"/>
      <c r="M47" s="11"/>
      <c r="N47" s="115"/>
      <c r="P47" s="10" t="s">
        <v>229</v>
      </c>
    </row>
    <row r="48" spans="1:19" ht="13" x14ac:dyDescent="0.15">
      <c r="A48" s="100"/>
      <c r="B48" s="11"/>
      <c r="C48" s="11"/>
      <c r="D48" s="11"/>
      <c r="E48" s="11"/>
      <c r="F48" s="11"/>
      <c r="G48" s="11"/>
      <c r="H48" s="11"/>
      <c r="I48" s="45">
        <v>25</v>
      </c>
      <c r="J48" s="46">
        <v>46.8</v>
      </c>
      <c r="K48" s="11"/>
      <c r="L48" s="11"/>
      <c r="M48" s="11"/>
      <c r="N48" s="115"/>
      <c r="P48" s="13" t="s">
        <v>64</v>
      </c>
    </row>
    <row r="49" spans="1:17" ht="13" x14ac:dyDescent="0.15">
      <c r="A49" s="100"/>
      <c r="B49" s="11"/>
      <c r="C49" s="11"/>
      <c r="D49" s="11"/>
      <c r="E49" s="11"/>
      <c r="F49" s="11"/>
      <c r="G49" s="11"/>
      <c r="H49" s="11"/>
      <c r="I49" s="45">
        <v>30</v>
      </c>
      <c r="J49" s="46">
        <v>46.8</v>
      </c>
      <c r="K49" s="11"/>
      <c r="L49" s="11"/>
      <c r="M49" s="11"/>
      <c r="N49" s="115"/>
      <c r="O49" s="11"/>
      <c r="P49" s="13" t="s">
        <v>230</v>
      </c>
      <c r="Q49" s="51"/>
    </row>
    <row r="50" spans="1:17" ht="13" x14ac:dyDescent="0.15">
      <c r="A50" s="100"/>
      <c r="B50" s="11"/>
      <c r="C50" s="113"/>
      <c r="D50" s="11"/>
      <c r="E50" s="11"/>
      <c r="F50" s="11"/>
      <c r="G50" s="11"/>
      <c r="H50" s="11"/>
      <c r="I50" s="45">
        <v>40</v>
      </c>
      <c r="J50" s="46">
        <v>46.4</v>
      </c>
      <c r="K50" s="11"/>
      <c r="L50" s="11"/>
      <c r="M50" s="11"/>
      <c r="N50" s="115"/>
      <c r="O50" s="11"/>
      <c r="P50" s="13" t="s">
        <v>54</v>
      </c>
      <c r="Q50" s="51"/>
    </row>
    <row r="51" spans="1:17" ht="13" x14ac:dyDescent="0.15">
      <c r="A51" s="100"/>
      <c r="B51" s="11"/>
      <c r="C51" s="1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51"/>
    </row>
    <row r="52" spans="1:17" ht="13" x14ac:dyDescent="0.15">
      <c r="A52" s="109">
        <v>39948</v>
      </c>
      <c r="B52" s="45">
        <v>1</v>
      </c>
      <c r="C52" s="110">
        <v>0.41666666666666669</v>
      </c>
      <c r="D52" s="49" t="s">
        <v>774</v>
      </c>
      <c r="E52" s="11" t="s">
        <v>247</v>
      </c>
      <c r="F52" s="11" t="s">
        <v>59</v>
      </c>
      <c r="G52" s="45">
        <v>58.5</v>
      </c>
      <c r="H52" s="11" t="s">
        <v>775</v>
      </c>
      <c r="I52" s="45">
        <v>20</v>
      </c>
      <c r="J52" s="46">
        <v>46.4</v>
      </c>
      <c r="K52" s="11"/>
      <c r="L52" s="11"/>
      <c r="M52" s="11"/>
      <c r="N52" s="11"/>
      <c r="O52" s="11" t="s">
        <v>776</v>
      </c>
      <c r="P52" s="10" t="s">
        <v>770</v>
      </c>
      <c r="Q52" s="51"/>
    </row>
    <row r="53" spans="1:17" ht="13" x14ac:dyDescent="0.15">
      <c r="A53" s="100"/>
      <c r="B53" s="11"/>
      <c r="C53" s="11"/>
      <c r="D53" s="67" t="s">
        <v>777</v>
      </c>
      <c r="E53" s="11"/>
      <c r="F53" s="11"/>
      <c r="G53" s="11"/>
      <c r="H53" s="11"/>
      <c r="I53" s="45">
        <v>30</v>
      </c>
      <c r="J53" s="46">
        <v>42.8</v>
      </c>
      <c r="K53" s="45">
        <v>7.5</v>
      </c>
      <c r="L53" s="11"/>
      <c r="M53" s="11"/>
      <c r="N53" s="11"/>
      <c r="O53" s="11"/>
      <c r="P53" s="13" t="s">
        <v>772</v>
      </c>
      <c r="Q53" s="51"/>
    </row>
    <row r="54" spans="1:17" ht="13" x14ac:dyDescent="0.15">
      <c r="A54" s="100"/>
      <c r="B54" s="11"/>
      <c r="C54" s="11"/>
      <c r="D54" s="67" t="s">
        <v>778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0" t="s">
        <v>20</v>
      </c>
      <c r="Q54" s="51"/>
    </row>
    <row r="55" spans="1:17" ht="13" x14ac:dyDescent="0.15">
      <c r="A55" s="100"/>
      <c r="B55" s="11"/>
      <c r="C55" s="110">
        <v>0.5</v>
      </c>
      <c r="D55" s="11" t="s">
        <v>779</v>
      </c>
      <c r="E55" s="11" t="s">
        <v>247</v>
      </c>
      <c r="F55" s="11" t="s">
        <v>780</v>
      </c>
      <c r="G55" s="45">
        <v>54</v>
      </c>
      <c r="H55" s="45">
        <v>5.75</v>
      </c>
      <c r="I55" s="45">
        <v>2</v>
      </c>
      <c r="J55" s="19">
        <v>44.6</v>
      </c>
      <c r="K55" s="45">
        <v>7</v>
      </c>
      <c r="L55" s="11"/>
      <c r="M55" s="11"/>
      <c r="N55" s="11"/>
      <c r="O55" s="11"/>
      <c r="P55" s="10" t="s">
        <v>229</v>
      </c>
      <c r="Q55" s="51"/>
    </row>
    <row r="56" spans="1:17" ht="13" x14ac:dyDescent="0.15">
      <c r="A56" s="100"/>
      <c r="B56" s="11"/>
      <c r="C56" s="113"/>
      <c r="D56" s="11"/>
      <c r="E56" s="11"/>
      <c r="F56" s="11"/>
      <c r="G56" s="11"/>
      <c r="H56" s="11"/>
      <c r="I56" s="45">
        <v>5</v>
      </c>
      <c r="J56" s="46">
        <v>46.4</v>
      </c>
      <c r="K56" s="11"/>
      <c r="L56" s="11"/>
      <c r="M56" s="11"/>
      <c r="N56" s="11"/>
      <c r="O56" s="11"/>
      <c r="P56" s="13" t="s">
        <v>64</v>
      </c>
      <c r="Q56" s="51"/>
    </row>
    <row r="57" spans="1:17" ht="13" x14ac:dyDescent="0.15">
      <c r="A57" s="100"/>
      <c r="B57" s="11"/>
      <c r="C57" s="113"/>
      <c r="D57" s="11"/>
      <c r="E57" s="11"/>
      <c r="F57" s="11"/>
      <c r="G57" s="11"/>
      <c r="H57" s="11"/>
      <c r="I57" s="45">
        <v>10</v>
      </c>
      <c r="J57" s="46">
        <v>44.6</v>
      </c>
      <c r="K57" s="11"/>
      <c r="L57" s="11"/>
      <c r="M57" s="11"/>
      <c r="N57" s="11"/>
      <c r="O57" s="11"/>
      <c r="P57" s="13" t="s">
        <v>230</v>
      </c>
      <c r="Q57" s="51"/>
    </row>
    <row r="58" spans="1:17" ht="13" x14ac:dyDescent="0.15">
      <c r="A58" s="100"/>
      <c r="B58" s="11"/>
      <c r="C58" s="113"/>
      <c r="D58" s="11"/>
      <c r="E58" s="11"/>
      <c r="F58" s="11"/>
      <c r="G58" s="11"/>
      <c r="H58" s="11"/>
      <c r="I58" s="45">
        <v>15</v>
      </c>
      <c r="J58" s="45">
        <v>44.6</v>
      </c>
      <c r="K58" s="11"/>
      <c r="L58" s="11"/>
      <c r="M58" s="11"/>
      <c r="N58" s="11"/>
      <c r="O58" s="11"/>
      <c r="P58" s="13" t="s">
        <v>54</v>
      </c>
      <c r="Q58" s="51"/>
    </row>
    <row r="59" spans="1:17" ht="13" x14ac:dyDescent="0.15">
      <c r="A59" s="100"/>
      <c r="B59" s="11"/>
      <c r="C59" s="11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51"/>
    </row>
    <row r="60" spans="1:17" ht="13" x14ac:dyDescent="0.15">
      <c r="A60" s="109">
        <v>39953</v>
      </c>
      <c r="B60" s="11"/>
      <c r="C60" s="11"/>
      <c r="D60" s="116" t="s">
        <v>79</v>
      </c>
      <c r="E60" s="11"/>
      <c r="F60" s="11"/>
      <c r="G60" s="11"/>
      <c r="H60" s="45">
        <v>4</v>
      </c>
      <c r="I60" s="11"/>
      <c r="J60" s="11"/>
      <c r="K60" s="11"/>
      <c r="L60" s="11"/>
      <c r="M60" s="11"/>
      <c r="N60" s="11"/>
      <c r="O60" s="11"/>
      <c r="P60" s="13" t="s">
        <v>781</v>
      </c>
      <c r="Q60" s="51"/>
    </row>
    <row r="61" spans="1:17" ht="13" x14ac:dyDescent="0.15">
      <c r="A61" s="109"/>
      <c r="B61" s="11"/>
      <c r="C61" s="11"/>
      <c r="D61" s="104"/>
      <c r="E61" s="11"/>
      <c r="F61" s="11"/>
      <c r="G61" s="11"/>
      <c r="H61" s="45"/>
      <c r="I61" s="11"/>
      <c r="J61" s="11"/>
      <c r="K61" s="11"/>
      <c r="L61" s="11"/>
      <c r="M61" s="11"/>
      <c r="N61" s="11"/>
      <c r="O61" s="11"/>
      <c r="P61" s="13" t="s">
        <v>782</v>
      </c>
      <c r="Q61" s="51"/>
    </row>
    <row r="62" spans="1:17" ht="13" x14ac:dyDescent="0.15">
      <c r="A62" s="109"/>
      <c r="B62" s="11"/>
      <c r="C62" s="11"/>
      <c r="D62" s="104"/>
      <c r="E62" s="11"/>
      <c r="F62" s="11"/>
      <c r="G62" s="11"/>
      <c r="H62" s="45"/>
      <c r="I62" s="11"/>
      <c r="J62" s="11"/>
      <c r="K62" s="11"/>
      <c r="L62" s="11"/>
      <c r="M62" s="11"/>
      <c r="N62" s="11"/>
      <c r="O62" s="11"/>
      <c r="P62" s="13" t="s">
        <v>783</v>
      </c>
      <c r="Q62" s="51"/>
    </row>
    <row r="63" spans="1:17" ht="13" x14ac:dyDescent="0.15">
      <c r="A63" s="109"/>
      <c r="B63" s="11"/>
      <c r="C63" s="11"/>
      <c r="D63" s="104"/>
      <c r="E63" s="11"/>
      <c r="F63" s="11"/>
      <c r="G63" s="11"/>
      <c r="H63" s="45"/>
      <c r="I63" s="11"/>
      <c r="J63" s="11"/>
      <c r="K63" s="11"/>
      <c r="L63" s="11"/>
      <c r="M63" s="11"/>
      <c r="N63" s="11"/>
      <c r="O63" s="11"/>
      <c r="P63" s="117" t="s">
        <v>784</v>
      </c>
      <c r="Q63" s="51"/>
    </row>
    <row r="64" spans="1:17" ht="13" x14ac:dyDescent="0.15">
      <c r="A64" s="109"/>
      <c r="B64" s="11"/>
      <c r="C64" s="11"/>
      <c r="D64" s="104"/>
      <c r="E64" s="11"/>
      <c r="F64" s="11"/>
      <c r="G64" s="11"/>
      <c r="H64" s="45"/>
      <c r="I64" s="11"/>
      <c r="J64" s="11"/>
      <c r="K64" s="11"/>
      <c r="L64" s="11"/>
      <c r="M64" s="11"/>
      <c r="N64" s="11"/>
      <c r="O64" s="11"/>
      <c r="P64" s="118" t="s">
        <v>44</v>
      </c>
      <c r="Q64" s="51"/>
    </row>
    <row r="65" spans="1:17" ht="13" x14ac:dyDescent="0.15">
      <c r="A65" s="109"/>
      <c r="B65" s="11"/>
      <c r="C65" s="11"/>
      <c r="D65" s="104"/>
      <c r="E65" s="11"/>
      <c r="F65" s="11"/>
      <c r="G65" s="11"/>
      <c r="H65" s="45"/>
      <c r="I65" s="11"/>
      <c r="J65" s="11"/>
      <c r="K65" s="11"/>
      <c r="L65" s="11"/>
      <c r="M65" s="11"/>
      <c r="N65" s="11"/>
      <c r="O65" s="11"/>
      <c r="P65" s="118" t="s">
        <v>230</v>
      </c>
      <c r="Q65" s="51"/>
    </row>
    <row r="66" spans="1:17" ht="13" x14ac:dyDescent="0.15">
      <c r="A66" s="109"/>
      <c r="B66" s="11"/>
      <c r="C66" s="11"/>
      <c r="D66" s="104"/>
      <c r="E66" s="11"/>
      <c r="F66" s="11"/>
      <c r="G66" s="11"/>
      <c r="H66" s="45"/>
      <c r="I66" s="11"/>
      <c r="J66" s="11"/>
      <c r="K66" s="11"/>
      <c r="L66" s="11"/>
      <c r="M66" s="11"/>
      <c r="N66" s="11"/>
      <c r="O66" s="11"/>
      <c r="P66" s="118" t="s">
        <v>54</v>
      </c>
      <c r="Q66" s="51"/>
    </row>
    <row r="67" spans="1:17" ht="13" x14ac:dyDescent="0.15">
      <c r="A67" s="109"/>
      <c r="B67" s="11"/>
      <c r="C67" s="11"/>
      <c r="D67" s="104"/>
      <c r="E67" s="11"/>
      <c r="F67" s="11"/>
      <c r="G67" s="11"/>
      <c r="H67" s="45"/>
      <c r="I67" s="11"/>
      <c r="J67" s="11"/>
      <c r="K67" s="11"/>
      <c r="L67" s="11"/>
      <c r="M67" s="11"/>
      <c r="N67" s="11"/>
      <c r="O67" s="11"/>
      <c r="P67" s="13"/>
      <c r="Q67" s="51"/>
    </row>
    <row r="68" spans="1:17" ht="13" x14ac:dyDescent="0.15">
      <c r="A68" s="109">
        <v>39953</v>
      </c>
      <c r="B68" s="11"/>
      <c r="C68" s="11"/>
      <c r="D68" s="104" t="s">
        <v>26</v>
      </c>
      <c r="E68" s="11"/>
      <c r="F68" s="11"/>
      <c r="G68" s="11"/>
      <c r="H68" s="45">
        <v>4</v>
      </c>
      <c r="I68" s="11"/>
      <c r="J68" s="11"/>
      <c r="K68" s="11"/>
      <c r="L68" s="11"/>
      <c r="M68" s="11"/>
      <c r="N68" s="11"/>
      <c r="O68" s="11"/>
      <c r="Q68" s="51"/>
    </row>
    <row r="69" spans="1:17" ht="13" x14ac:dyDescent="0.15">
      <c r="A69" s="119"/>
      <c r="B69" s="11"/>
      <c r="C69" s="113"/>
      <c r="D69" s="104"/>
      <c r="E69" s="11"/>
      <c r="F69" s="11"/>
      <c r="G69" s="11"/>
      <c r="H69" s="120"/>
      <c r="I69" s="11"/>
      <c r="J69" s="11"/>
      <c r="K69" s="11"/>
      <c r="L69" s="11"/>
      <c r="M69" s="11"/>
      <c r="N69" s="11"/>
      <c r="Q69" s="51"/>
    </row>
    <row r="70" spans="1:17" ht="13" x14ac:dyDescent="0.15">
      <c r="A70" s="119">
        <v>39954</v>
      </c>
      <c r="B70" s="11"/>
      <c r="C70" s="113"/>
      <c r="D70" s="104" t="s">
        <v>26</v>
      </c>
      <c r="E70" s="11"/>
      <c r="F70" s="11"/>
      <c r="G70" s="11"/>
      <c r="H70" s="120" t="s">
        <v>785</v>
      </c>
      <c r="I70" s="11"/>
      <c r="J70" s="11"/>
      <c r="K70" s="11"/>
      <c r="L70" s="11"/>
      <c r="M70" s="11"/>
      <c r="N70" s="11"/>
      <c r="P70" s="13" t="s">
        <v>70</v>
      </c>
      <c r="Q70" s="51"/>
    </row>
    <row r="71" spans="1:17" ht="13" x14ac:dyDescent="0.15">
      <c r="A71" s="119"/>
      <c r="B71" s="11"/>
      <c r="C71" s="11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P71" s="13" t="s">
        <v>786</v>
      </c>
      <c r="Q71" s="51"/>
    </row>
    <row r="72" spans="1:17" ht="13" x14ac:dyDescent="0.15">
      <c r="A72" s="119"/>
      <c r="B72" s="11"/>
      <c r="C72" s="11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P72" s="13" t="s">
        <v>20</v>
      </c>
      <c r="Q72" s="51"/>
    </row>
    <row r="73" spans="1:17" ht="13" x14ac:dyDescent="0.15">
      <c r="A73" s="119"/>
      <c r="B73" s="11"/>
      <c r="C73" s="11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P73" s="13" t="s">
        <v>229</v>
      </c>
      <c r="Q73" s="51"/>
    </row>
    <row r="74" spans="1:17" ht="13" x14ac:dyDescent="0.15">
      <c r="A74" s="119"/>
      <c r="B74" s="11"/>
      <c r="C74" s="11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P74" s="118" t="s">
        <v>44</v>
      </c>
      <c r="Q74" s="51"/>
    </row>
    <row r="75" spans="1:17" ht="13" x14ac:dyDescent="0.15">
      <c r="A75" s="119"/>
      <c r="B75" s="11"/>
      <c r="C75" s="11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P75" s="118" t="s">
        <v>230</v>
      </c>
      <c r="Q75" s="51"/>
    </row>
    <row r="76" spans="1:17" ht="13" x14ac:dyDescent="0.15">
      <c r="A76" s="119"/>
      <c r="B76" s="11"/>
      <c r="C76" s="11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P76" s="118" t="s">
        <v>54</v>
      </c>
      <c r="Q76" s="51"/>
    </row>
    <row r="77" spans="1:17" ht="13" x14ac:dyDescent="0.15">
      <c r="A77" s="119"/>
      <c r="B77" s="11"/>
      <c r="C77" s="11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Q77" s="51"/>
    </row>
    <row r="78" spans="1:17" ht="13" x14ac:dyDescent="0.15">
      <c r="A78" s="119">
        <v>39955</v>
      </c>
      <c r="B78" s="11"/>
      <c r="C78" s="113"/>
      <c r="D78" s="11"/>
      <c r="E78" s="11"/>
      <c r="F78" s="11"/>
      <c r="G78" s="11"/>
      <c r="H78" s="11" t="s">
        <v>787</v>
      </c>
      <c r="I78" s="11"/>
      <c r="J78" s="11"/>
      <c r="K78" s="11"/>
      <c r="L78" s="11"/>
      <c r="M78" s="11"/>
      <c r="N78" s="11"/>
      <c r="Q78" s="51"/>
    </row>
    <row r="79" spans="1:17" ht="13" x14ac:dyDescent="0.15">
      <c r="A79" s="100"/>
      <c r="B79" s="11"/>
      <c r="C79" s="11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51"/>
    </row>
    <row r="80" spans="1:17" ht="13" x14ac:dyDescent="0.15">
      <c r="A80" s="100"/>
      <c r="B80" s="11"/>
      <c r="C80" s="11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51"/>
    </row>
    <row r="81" spans="1:20" ht="13" x14ac:dyDescent="0.15">
      <c r="A81" s="100"/>
      <c r="B81" s="11"/>
      <c r="C81" s="11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Q81" s="51"/>
    </row>
    <row r="82" spans="1:20" ht="13" x14ac:dyDescent="0.15">
      <c r="A82" s="100"/>
      <c r="B82" s="11"/>
      <c r="C82" s="11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3"/>
      <c r="Q82" s="51"/>
    </row>
    <row r="83" spans="1:20" ht="13" x14ac:dyDescent="0.15">
      <c r="A83" s="109">
        <v>39961</v>
      </c>
      <c r="B83" s="45">
        <v>2</v>
      </c>
      <c r="C83" s="113"/>
      <c r="D83" s="11" t="s">
        <v>788</v>
      </c>
      <c r="E83" s="11"/>
      <c r="F83" s="11"/>
      <c r="G83" s="11"/>
      <c r="H83" s="45">
        <v>7</v>
      </c>
      <c r="I83" s="11"/>
      <c r="J83" s="11"/>
      <c r="K83" s="11"/>
      <c r="L83" s="11"/>
      <c r="M83" s="11"/>
      <c r="N83" s="11"/>
      <c r="O83" s="11" t="s">
        <v>776</v>
      </c>
      <c r="P83" s="13"/>
      <c r="Q83" s="51"/>
    </row>
    <row r="84" spans="1:20" ht="13" x14ac:dyDescent="0.15">
      <c r="A84" s="10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Q84" s="51"/>
    </row>
    <row r="85" spans="1:20" ht="13" x14ac:dyDescent="0.15">
      <c r="A85" s="10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51"/>
    </row>
    <row r="86" spans="1:20" ht="13" x14ac:dyDescent="0.15">
      <c r="A86" s="10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51"/>
    </row>
    <row r="87" spans="1:20" ht="13" x14ac:dyDescent="0.15">
      <c r="A87" s="100"/>
      <c r="B87" s="11"/>
      <c r="C87" s="11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51"/>
    </row>
    <row r="88" spans="1:20" ht="13" x14ac:dyDescent="0.15">
      <c r="A88" s="100"/>
      <c r="B88" s="11"/>
      <c r="C88" s="11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3" t="s">
        <v>789</v>
      </c>
      <c r="Q88" s="51"/>
    </row>
    <row r="89" spans="1:20" ht="13" x14ac:dyDescent="0.15">
      <c r="A89" s="109">
        <v>39962</v>
      </c>
      <c r="B89" s="45">
        <v>1</v>
      </c>
      <c r="C89" s="110">
        <v>0.4375</v>
      </c>
      <c r="D89" s="170" t="s">
        <v>790</v>
      </c>
      <c r="E89" s="11" t="s">
        <v>763</v>
      </c>
      <c r="F89" s="11" t="s">
        <v>791</v>
      </c>
      <c r="G89" s="45">
        <v>57</v>
      </c>
      <c r="H89" s="45">
        <v>5.5</v>
      </c>
      <c r="I89" s="45">
        <v>1</v>
      </c>
      <c r="J89" s="46">
        <v>48.2</v>
      </c>
      <c r="K89" s="45">
        <v>7.3</v>
      </c>
      <c r="L89" s="11"/>
      <c r="M89" s="11"/>
      <c r="N89" s="11"/>
      <c r="P89" s="13" t="s">
        <v>110</v>
      </c>
    </row>
    <row r="90" spans="1:20" ht="13" x14ac:dyDescent="0.15">
      <c r="A90" s="100"/>
      <c r="B90" s="11"/>
      <c r="C90" s="11"/>
      <c r="D90" s="168"/>
      <c r="E90" s="11"/>
      <c r="F90" s="11"/>
      <c r="G90" s="11"/>
      <c r="H90" s="11"/>
      <c r="I90" s="63">
        <v>15</v>
      </c>
      <c r="J90" s="65">
        <v>46.4</v>
      </c>
      <c r="K90" s="11"/>
      <c r="L90" s="11"/>
      <c r="M90" s="11"/>
      <c r="N90" s="11"/>
      <c r="O90" s="11"/>
      <c r="P90" s="13" t="s">
        <v>20</v>
      </c>
    </row>
    <row r="91" spans="1:20" ht="13" x14ac:dyDescent="0.15">
      <c r="A91" s="100"/>
      <c r="B91" s="11"/>
      <c r="C91" s="11"/>
      <c r="D91" s="168"/>
      <c r="E91" s="11"/>
      <c r="F91" s="11"/>
      <c r="G91" s="11"/>
      <c r="H91" s="11"/>
      <c r="I91" s="63">
        <v>30</v>
      </c>
      <c r="J91" s="65">
        <v>44.6</v>
      </c>
      <c r="K91" s="11"/>
      <c r="L91" s="11"/>
      <c r="M91" s="11"/>
      <c r="N91" s="11"/>
      <c r="O91" s="11"/>
      <c r="P91" s="13" t="s">
        <v>229</v>
      </c>
    </row>
    <row r="92" spans="1:20" ht="13" x14ac:dyDescent="0.15">
      <c r="A92" s="10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70" t="s">
        <v>792</v>
      </c>
      <c r="T92" s="11"/>
    </row>
    <row r="93" spans="1:20" ht="13" x14ac:dyDescent="0.15">
      <c r="A93" s="100"/>
      <c r="B93" s="63">
        <v>2</v>
      </c>
      <c r="C93" s="121">
        <v>0.52083333333333337</v>
      </c>
      <c r="D93" s="122" t="s">
        <v>779</v>
      </c>
      <c r="E93" s="11" t="s">
        <v>793</v>
      </c>
      <c r="F93" s="11" t="s">
        <v>794</v>
      </c>
      <c r="G93" s="63">
        <v>59</v>
      </c>
      <c r="H93" s="11" t="s">
        <v>795</v>
      </c>
      <c r="I93" s="63">
        <v>0</v>
      </c>
      <c r="J93" s="65">
        <v>52</v>
      </c>
      <c r="K93" s="11"/>
      <c r="L93" s="11"/>
      <c r="M93" s="11"/>
      <c r="N93" s="11"/>
      <c r="P93" s="70" t="s">
        <v>300</v>
      </c>
    </row>
    <row r="94" spans="1:20" ht="13" x14ac:dyDescent="0.15">
      <c r="A94" s="100"/>
      <c r="B94" s="11"/>
      <c r="C94" s="11"/>
      <c r="D94" s="11"/>
      <c r="E94" s="11"/>
      <c r="F94" s="11"/>
      <c r="G94" s="11"/>
      <c r="H94" s="11"/>
      <c r="I94" s="63">
        <v>5</v>
      </c>
      <c r="J94" s="65">
        <v>47.1</v>
      </c>
      <c r="K94" s="11"/>
      <c r="L94" s="11"/>
      <c r="M94" s="11"/>
      <c r="N94" s="11"/>
      <c r="O94" s="11"/>
      <c r="P94" s="118" t="s">
        <v>54</v>
      </c>
    </row>
    <row r="95" spans="1:20" ht="13" x14ac:dyDescent="0.15">
      <c r="A95" s="100"/>
      <c r="B95" s="11"/>
      <c r="C95" s="11"/>
      <c r="D95" s="11"/>
      <c r="E95" s="11"/>
      <c r="F95" s="11"/>
      <c r="G95" s="11"/>
      <c r="H95" s="11"/>
      <c r="I95" s="63">
        <v>8</v>
      </c>
      <c r="J95" s="65">
        <v>46.6</v>
      </c>
      <c r="K95" s="11"/>
      <c r="L95" s="11"/>
      <c r="M95" s="11"/>
      <c r="N95" s="11"/>
      <c r="O95" s="11"/>
      <c r="P95" s="11"/>
    </row>
    <row r="96" spans="1:20" ht="13" x14ac:dyDescent="0.15">
      <c r="A96" s="100"/>
      <c r="B96" s="11"/>
      <c r="C96" s="11"/>
      <c r="D96" s="11"/>
      <c r="E96" s="11"/>
      <c r="F96" s="11"/>
      <c r="G96" s="11"/>
      <c r="H96" s="11"/>
      <c r="I96" s="63">
        <v>10</v>
      </c>
      <c r="J96" s="65">
        <v>46.4</v>
      </c>
      <c r="K96" s="11"/>
      <c r="L96" s="11"/>
      <c r="M96" s="11"/>
      <c r="N96" s="11"/>
      <c r="O96" s="11"/>
      <c r="P96" s="11"/>
      <c r="Q96" s="51"/>
    </row>
    <row r="97" spans="1:17" ht="13" x14ac:dyDescent="0.15">
      <c r="A97" s="100"/>
      <c r="B97" s="11"/>
      <c r="C97" s="11"/>
      <c r="D97" s="11"/>
      <c r="E97" s="11"/>
      <c r="F97" s="11"/>
      <c r="G97" s="11"/>
      <c r="H97" s="11"/>
      <c r="I97" s="63">
        <v>15</v>
      </c>
      <c r="J97" s="65">
        <v>46.8</v>
      </c>
      <c r="K97" s="11"/>
      <c r="L97" s="11"/>
      <c r="M97" s="11"/>
      <c r="N97" s="11"/>
      <c r="O97" s="11"/>
      <c r="P97" s="11"/>
      <c r="Q97" s="51"/>
    </row>
    <row r="98" spans="1:17" ht="13" x14ac:dyDescent="0.15">
      <c r="A98" s="100"/>
      <c r="B98" s="11"/>
      <c r="C98" s="11"/>
      <c r="D98" s="11"/>
      <c r="E98" s="11"/>
      <c r="F98" s="11"/>
      <c r="G98" s="11"/>
      <c r="H98" s="11"/>
      <c r="I98" s="63">
        <v>20</v>
      </c>
      <c r="J98" s="65">
        <v>45</v>
      </c>
      <c r="K98" s="11"/>
      <c r="L98" s="11"/>
      <c r="M98" s="11"/>
      <c r="N98" s="11"/>
      <c r="O98" s="11"/>
      <c r="P98" s="11"/>
      <c r="Q98" s="51"/>
    </row>
    <row r="99" spans="1:17" ht="13" x14ac:dyDescent="0.15">
      <c r="A99" s="100"/>
      <c r="B99" s="11"/>
      <c r="C99" s="11"/>
      <c r="D99" s="11"/>
      <c r="E99" s="11"/>
      <c r="F99" s="11"/>
      <c r="G99" s="11"/>
      <c r="H99" s="11"/>
      <c r="I99" s="63">
        <v>25</v>
      </c>
      <c r="J99" s="65">
        <v>45.1</v>
      </c>
      <c r="K99" s="11"/>
      <c r="L99" s="11"/>
      <c r="M99" s="11"/>
      <c r="N99" s="11"/>
      <c r="O99" s="11"/>
      <c r="P99" s="11"/>
      <c r="Q99" s="171"/>
    </row>
    <row r="100" spans="1:17" ht="13" x14ac:dyDescent="0.15">
      <c r="A100" s="100"/>
      <c r="B100" s="11"/>
      <c r="C100" s="11"/>
      <c r="D100" s="11"/>
      <c r="E100" s="11"/>
      <c r="F100" s="11"/>
      <c r="G100" s="11"/>
      <c r="H100" s="11"/>
      <c r="I100" s="63">
        <v>30</v>
      </c>
      <c r="J100" s="65">
        <v>44.4</v>
      </c>
      <c r="K100" s="11"/>
      <c r="L100" s="11"/>
      <c r="M100" s="11"/>
      <c r="N100" s="11"/>
      <c r="O100" s="11"/>
      <c r="P100" s="11"/>
      <c r="Q100" s="172"/>
    </row>
    <row r="101" spans="1:17" ht="13" x14ac:dyDescent="0.15">
      <c r="A101" s="100"/>
      <c r="B101" s="11"/>
      <c r="C101" s="11"/>
      <c r="D101" s="11"/>
      <c r="E101" s="11"/>
      <c r="F101" s="11"/>
      <c r="G101" s="11"/>
      <c r="H101" s="11"/>
      <c r="I101" s="63">
        <v>30</v>
      </c>
      <c r="J101" s="65">
        <v>45</v>
      </c>
      <c r="K101" s="11"/>
      <c r="L101" s="11"/>
      <c r="M101" s="11"/>
      <c r="N101" s="11"/>
      <c r="O101" s="11"/>
      <c r="P101" s="11"/>
      <c r="Q101" s="172"/>
    </row>
    <row r="102" spans="1:17" ht="13" x14ac:dyDescent="0.15">
      <c r="A102" s="10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P102" s="11"/>
      <c r="Q102" s="51"/>
    </row>
    <row r="103" spans="1:17" ht="13" x14ac:dyDescent="0.15">
      <c r="A103" s="123">
        <v>39967</v>
      </c>
      <c r="B103" s="10">
        <v>1</v>
      </c>
      <c r="C103" s="38">
        <v>0.45833333333333331</v>
      </c>
      <c r="D103" s="124" t="s">
        <v>796</v>
      </c>
      <c r="E103" s="10" t="s">
        <v>161</v>
      </c>
      <c r="F103" s="10" t="s">
        <v>59</v>
      </c>
      <c r="G103" s="11"/>
      <c r="H103" s="28">
        <v>6</v>
      </c>
      <c r="I103" s="10">
        <v>1</v>
      </c>
      <c r="J103" s="10">
        <v>55.1</v>
      </c>
      <c r="K103" s="10">
        <v>8</v>
      </c>
      <c r="L103" s="11"/>
      <c r="M103" s="11"/>
      <c r="N103" s="11"/>
      <c r="O103" s="39" t="s">
        <v>797</v>
      </c>
      <c r="P103" s="13" t="s">
        <v>798</v>
      </c>
      <c r="Q103" s="51"/>
    </row>
    <row r="104" spans="1:17" ht="13" x14ac:dyDescent="0.15">
      <c r="A104" s="100"/>
      <c r="B104" s="11"/>
      <c r="C104" s="113"/>
      <c r="D104" s="11"/>
      <c r="E104" s="11"/>
      <c r="F104" s="11"/>
      <c r="G104" s="11"/>
      <c r="H104" s="120"/>
      <c r="I104" s="10">
        <v>5</v>
      </c>
      <c r="J104" s="10">
        <v>54.1</v>
      </c>
      <c r="K104" s="11"/>
      <c r="L104" s="11"/>
      <c r="M104" s="11"/>
      <c r="N104" s="11"/>
      <c r="P104" s="13" t="s">
        <v>259</v>
      </c>
      <c r="Q104" s="51"/>
    </row>
    <row r="105" spans="1:17" ht="13" x14ac:dyDescent="0.15">
      <c r="A105" s="100"/>
      <c r="B105" s="11"/>
      <c r="C105" s="113"/>
      <c r="D105" s="11"/>
      <c r="E105" s="11"/>
      <c r="F105" s="11"/>
      <c r="G105" s="11"/>
      <c r="H105" s="120"/>
      <c r="I105" s="10">
        <v>10</v>
      </c>
      <c r="J105" s="10">
        <v>54.1</v>
      </c>
      <c r="K105" s="11"/>
      <c r="L105" s="11"/>
      <c r="M105" s="11"/>
      <c r="N105" s="11"/>
      <c r="P105" s="13" t="s">
        <v>799</v>
      </c>
      <c r="Q105" s="51"/>
    </row>
    <row r="106" spans="1:17" ht="13" x14ac:dyDescent="0.15">
      <c r="A106" s="100"/>
      <c r="B106" s="11"/>
      <c r="C106" s="113"/>
      <c r="D106" s="11"/>
      <c r="E106" s="11"/>
      <c r="F106" s="11"/>
      <c r="G106" s="11"/>
      <c r="H106" s="120"/>
      <c r="I106" s="10">
        <v>15</v>
      </c>
      <c r="J106" s="10">
        <v>52.7</v>
      </c>
      <c r="K106" s="11"/>
      <c r="L106" s="10" t="s">
        <v>800</v>
      </c>
      <c r="M106" s="11"/>
      <c r="N106" s="11"/>
      <c r="P106" s="13" t="s">
        <v>210</v>
      </c>
      <c r="Q106" s="51"/>
    </row>
    <row r="107" spans="1:17" ht="13" x14ac:dyDescent="0.15">
      <c r="A107" s="100"/>
      <c r="B107" s="11"/>
      <c r="C107" s="113"/>
      <c r="D107" s="11"/>
      <c r="E107" s="11"/>
      <c r="F107" s="11"/>
      <c r="G107" s="11"/>
      <c r="H107" s="120"/>
      <c r="I107" s="10">
        <v>20</v>
      </c>
      <c r="J107" s="10">
        <v>50.9</v>
      </c>
      <c r="K107" s="10">
        <v>7.5</v>
      </c>
      <c r="L107" s="11"/>
      <c r="M107" s="11"/>
      <c r="N107" s="11"/>
      <c r="P107" s="70" t="s">
        <v>801</v>
      </c>
      <c r="Q107" s="51"/>
    </row>
    <row r="108" spans="1:17" ht="13" x14ac:dyDescent="0.15">
      <c r="A108" s="100"/>
      <c r="B108" s="11"/>
      <c r="C108" s="113"/>
      <c r="D108" s="11"/>
      <c r="E108" s="11"/>
      <c r="F108" s="11"/>
      <c r="G108" s="11"/>
      <c r="H108" s="120"/>
      <c r="I108" s="10">
        <v>25</v>
      </c>
      <c r="J108" s="10">
        <v>49.3</v>
      </c>
      <c r="K108" s="11"/>
      <c r="L108" s="11"/>
      <c r="M108" s="11"/>
      <c r="N108" s="11"/>
      <c r="P108" s="70" t="s">
        <v>230</v>
      </c>
      <c r="Q108" s="51"/>
    </row>
    <row r="109" spans="1:17" ht="13" x14ac:dyDescent="0.15">
      <c r="A109" s="100"/>
      <c r="B109" s="11"/>
      <c r="C109" s="113"/>
      <c r="D109" s="11"/>
      <c r="E109" s="11"/>
      <c r="F109" s="11"/>
      <c r="G109" s="11"/>
      <c r="H109" s="120"/>
      <c r="I109" s="10">
        <v>30</v>
      </c>
      <c r="J109" s="10">
        <v>47.3</v>
      </c>
      <c r="K109" s="10">
        <v>7.5</v>
      </c>
      <c r="L109" s="10" t="s">
        <v>800</v>
      </c>
      <c r="M109" s="11"/>
      <c r="N109" s="11"/>
      <c r="P109" s="118" t="s">
        <v>54</v>
      </c>
      <c r="Q109" s="51"/>
    </row>
    <row r="110" spans="1:17" ht="13" x14ac:dyDescent="0.15">
      <c r="A110" s="100"/>
      <c r="B110" s="11"/>
      <c r="C110" s="113"/>
      <c r="D110" s="11"/>
      <c r="E110" s="11"/>
      <c r="F110" s="11"/>
      <c r="G110" s="11"/>
      <c r="H110" s="120"/>
      <c r="I110" s="10">
        <v>35</v>
      </c>
      <c r="J110" s="10">
        <v>50.9</v>
      </c>
      <c r="K110" s="11"/>
      <c r="L110" s="11"/>
      <c r="M110" s="11"/>
      <c r="N110" s="11"/>
      <c r="P110" s="11"/>
      <c r="Q110" s="51"/>
    </row>
    <row r="111" spans="1:17" ht="13" x14ac:dyDescent="0.15">
      <c r="A111" s="100"/>
      <c r="B111" s="11"/>
      <c r="C111" s="113"/>
      <c r="D111" s="11"/>
      <c r="E111" s="11"/>
      <c r="F111" s="11"/>
      <c r="G111" s="11"/>
      <c r="H111" s="120"/>
      <c r="I111" s="11"/>
      <c r="J111" s="11"/>
      <c r="K111" s="11"/>
      <c r="L111" s="11"/>
      <c r="M111" s="11"/>
      <c r="N111" s="11"/>
      <c r="P111" s="11"/>
      <c r="Q111" s="51"/>
    </row>
    <row r="112" spans="1:17" ht="13" x14ac:dyDescent="0.15">
      <c r="A112" s="125">
        <v>39967</v>
      </c>
      <c r="B112" s="10">
        <v>2</v>
      </c>
      <c r="C112" s="38">
        <v>0.14583333333333334</v>
      </c>
      <c r="D112" s="10" t="s">
        <v>796</v>
      </c>
      <c r="E112" s="10" t="s">
        <v>802</v>
      </c>
      <c r="F112" s="11"/>
      <c r="G112" s="11"/>
      <c r="H112" s="120"/>
      <c r="I112" s="11"/>
      <c r="J112" s="11"/>
      <c r="K112" s="11"/>
      <c r="L112" s="11"/>
      <c r="M112" s="11"/>
      <c r="N112" s="11"/>
      <c r="P112" s="11"/>
      <c r="Q112" s="51"/>
    </row>
    <row r="113" spans="1:23" ht="13" x14ac:dyDescent="0.15">
      <c r="A113" s="100"/>
      <c r="B113" s="11"/>
      <c r="C113" s="113"/>
      <c r="D113" s="11"/>
      <c r="E113" s="11"/>
      <c r="F113" s="11"/>
      <c r="G113" s="11"/>
      <c r="H113" s="120"/>
      <c r="I113" s="11"/>
      <c r="J113" s="11"/>
      <c r="K113" s="11"/>
      <c r="L113" s="11"/>
      <c r="M113" s="11"/>
      <c r="N113" s="11"/>
      <c r="P113" s="11"/>
      <c r="Q113" s="51"/>
    </row>
    <row r="114" spans="1:23" ht="13" x14ac:dyDescent="0.15">
      <c r="A114" s="126">
        <v>39972</v>
      </c>
      <c r="B114" s="63">
        <v>1</v>
      </c>
      <c r="C114" s="121">
        <v>0.45833333333333331</v>
      </c>
      <c r="D114" s="11" t="s">
        <v>26</v>
      </c>
      <c r="E114" s="11" t="s">
        <v>140</v>
      </c>
      <c r="F114" s="11"/>
      <c r="G114" s="11"/>
      <c r="H114" s="11" t="s">
        <v>25</v>
      </c>
      <c r="I114" s="63">
        <v>2</v>
      </c>
      <c r="J114" s="65">
        <v>61</v>
      </c>
      <c r="K114" s="63">
        <v>8</v>
      </c>
      <c r="L114" s="63">
        <v>9</v>
      </c>
      <c r="M114" s="63"/>
      <c r="N114" s="63"/>
      <c r="O114" s="11" t="s">
        <v>803</v>
      </c>
      <c r="P114" s="13" t="s">
        <v>804</v>
      </c>
      <c r="Q114" s="51"/>
    </row>
    <row r="115" spans="1:23" ht="13" x14ac:dyDescent="0.15">
      <c r="A115" s="100"/>
      <c r="B115" s="11"/>
      <c r="C115" s="113"/>
      <c r="D115" s="11"/>
      <c r="E115" s="11"/>
      <c r="F115" s="11"/>
      <c r="G115" s="11"/>
      <c r="H115" s="11"/>
      <c r="I115" s="63">
        <v>5</v>
      </c>
      <c r="J115" s="65">
        <v>60</v>
      </c>
      <c r="K115" s="11"/>
      <c r="L115" s="11"/>
      <c r="M115" s="11"/>
      <c r="N115" s="11"/>
      <c r="P115" s="13" t="s">
        <v>129</v>
      </c>
      <c r="Q115" s="51"/>
    </row>
    <row r="116" spans="1:23" ht="13" x14ac:dyDescent="0.15">
      <c r="A116" s="100"/>
      <c r="B116" s="11"/>
      <c r="C116" s="113"/>
      <c r="D116" s="11"/>
      <c r="E116" s="11"/>
      <c r="F116" s="11"/>
      <c r="G116" s="11"/>
      <c r="H116" s="11"/>
      <c r="I116" s="63">
        <v>7</v>
      </c>
      <c r="J116" s="65">
        <v>60</v>
      </c>
      <c r="K116" s="11"/>
      <c r="L116" s="11"/>
      <c r="M116" s="11"/>
      <c r="N116" s="11"/>
      <c r="P116" s="13" t="s">
        <v>20</v>
      </c>
      <c r="Q116" s="51"/>
    </row>
    <row r="117" spans="1:23" ht="13" x14ac:dyDescent="0.15">
      <c r="A117" s="100"/>
      <c r="B117" s="11"/>
      <c r="C117" s="113"/>
      <c r="D117" s="11"/>
      <c r="E117" s="11"/>
      <c r="F117" s="11"/>
      <c r="G117" s="11"/>
      <c r="H117" s="11"/>
      <c r="I117" s="63">
        <v>12</v>
      </c>
      <c r="J117" s="65">
        <v>55</v>
      </c>
      <c r="K117" s="11"/>
      <c r="L117" s="11"/>
      <c r="M117" s="11"/>
      <c r="N117" s="11"/>
      <c r="P117" s="13" t="s">
        <v>229</v>
      </c>
      <c r="Q117" s="51"/>
    </row>
    <row r="118" spans="1:23" ht="13" x14ac:dyDescent="0.15">
      <c r="A118" s="100"/>
      <c r="B118" s="11"/>
      <c r="C118" s="113"/>
      <c r="D118" s="11"/>
      <c r="E118" s="11"/>
      <c r="F118" s="11"/>
      <c r="G118" s="11"/>
      <c r="H118" s="11"/>
      <c r="I118" s="63">
        <v>20</v>
      </c>
      <c r="J118" s="65">
        <v>54</v>
      </c>
      <c r="K118" s="11"/>
      <c r="L118" s="11"/>
      <c r="M118" s="11"/>
      <c r="N118" s="11"/>
      <c r="O118" s="11"/>
      <c r="P118" s="70" t="s">
        <v>801</v>
      </c>
      <c r="Q118" s="51"/>
    </row>
    <row r="119" spans="1:23" ht="13" x14ac:dyDescent="0.15">
      <c r="A119" s="100"/>
      <c r="B119" s="11"/>
      <c r="C119" s="113"/>
      <c r="D119" s="11"/>
      <c r="E119" s="11"/>
      <c r="F119" s="11"/>
      <c r="G119" s="11"/>
      <c r="H119" s="11"/>
      <c r="I119" s="63">
        <v>30</v>
      </c>
      <c r="J119" s="65">
        <v>45</v>
      </c>
      <c r="K119" s="11"/>
      <c r="L119" s="11"/>
      <c r="M119" s="11"/>
      <c r="N119" s="11"/>
      <c r="O119" s="11"/>
      <c r="P119" s="70" t="s">
        <v>300</v>
      </c>
      <c r="Q119" s="51"/>
    </row>
    <row r="120" spans="1:23" ht="13" x14ac:dyDescent="0.15">
      <c r="A120" s="100"/>
      <c r="B120" s="11"/>
      <c r="C120" s="11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70" t="s">
        <v>805</v>
      </c>
      <c r="Q120" s="51"/>
    </row>
    <row r="121" spans="1:23" ht="13" x14ac:dyDescent="0.15">
      <c r="A121" s="100"/>
      <c r="B121" s="11"/>
      <c r="C121" s="113"/>
      <c r="D121" s="127" t="s">
        <v>79</v>
      </c>
      <c r="E121" s="11"/>
      <c r="F121" s="11"/>
      <c r="G121" s="11"/>
      <c r="H121" s="63">
        <v>3.5</v>
      </c>
      <c r="I121" s="63">
        <v>1</v>
      </c>
      <c r="J121" s="65">
        <v>63</v>
      </c>
      <c r="K121" s="11"/>
      <c r="L121" s="11"/>
      <c r="M121" s="11"/>
      <c r="N121" s="11"/>
      <c r="O121" s="11"/>
      <c r="P121" s="11"/>
      <c r="Q121" s="51"/>
    </row>
    <row r="122" spans="1:23" ht="13" x14ac:dyDescent="0.15">
      <c r="A122" s="100"/>
      <c r="B122" s="11"/>
      <c r="C122" s="11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51"/>
    </row>
    <row r="123" spans="1:23" ht="13" x14ac:dyDescent="0.15">
      <c r="A123" s="126">
        <v>39975</v>
      </c>
      <c r="B123" s="63">
        <v>1</v>
      </c>
      <c r="C123" s="113"/>
      <c r="D123" s="128" t="s">
        <v>806</v>
      </c>
      <c r="E123" s="11"/>
      <c r="F123" s="11"/>
      <c r="G123" s="11"/>
      <c r="H123" s="11"/>
      <c r="I123" s="63">
        <v>1</v>
      </c>
      <c r="J123" s="65">
        <v>63.9</v>
      </c>
      <c r="K123" s="11"/>
      <c r="L123" s="11" t="s">
        <v>807</v>
      </c>
      <c r="M123" s="11"/>
      <c r="N123" s="11"/>
      <c r="O123" s="11" t="s">
        <v>808</v>
      </c>
      <c r="Q123" s="51"/>
    </row>
    <row r="124" spans="1:23" ht="13" x14ac:dyDescent="0.15">
      <c r="A124" s="100"/>
      <c r="B124" s="11"/>
      <c r="C124" s="113"/>
      <c r="D124" s="11" t="s">
        <v>809</v>
      </c>
      <c r="E124" s="11"/>
      <c r="F124" s="11"/>
      <c r="G124" s="11"/>
      <c r="H124" s="11"/>
      <c r="I124" s="63">
        <v>5</v>
      </c>
      <c r="J124" s="65">
        <v>61.9</v>
      </c>
      <c r="K124" s="11"/>
      <c r="L124" s="11"/>
      <c r="M124" s="11"/>
      <c r="N124" s="11"/>
      <c r="O124" s="11"/>
      <c r="P124" s="11"/>
      <c r="Q124" s="51"/>
    </row>
    <row r="125" spans="1:23" ht="13" x14ac:dyDescent="0.15">
      <c r="A125" s="100"/>
      <c r="B125" s="11"/>
      <c r="C125" s="113"/>
      <c r="D125" s="11" t="s">
        <v>810</v>
      </c>
      <c r="E125" s="11"/>
      <c r="F125" s="11"/>
      <c r="G125" s="11"/>
      <c r="H125" s="11"/>
      <c r="I125" s="63">
        <v>10</v>
      </c>
      <c r="J125" s="65">
        <v>57.2</v>
      </c>
      <c r="K125" s="11"/>
      <c r="L125" s="11"/>
      <c r="M125" s="11"/>
      <c r="N125" s="11"/>
      <c r="O125" s="11"/>
      <c r="P125" s="11"/>
      <c r="Q125" s="51"/>
    </row>
    <row r="126" spans="1:23" ht="13" x14ac:dyDescent="0.15">
      <c r="A126" s="100"/>
      <c r="B126" s="11"/>
      <c r="C126" s="113"/>
      <c r="D126" s="11"/>
      <c r="E126" s="11"/>
      <c r="F126" s="11"/>
      <c r="G126" s="11"/>
      <c r="H126" s="11"/>
      <c r="I126" s="63">
        <v>15</v>
      </c>
      <c r="J126" s="65">
        <v>63.5</v>
      </c>
      <c r="K126" s="11"/>
      <c r="L126" s="11"/>
      <c r="M126" s="11"/>
      <c r="N126" s="11"/>
      <c r="O126" s="11"/>
      <c r="P126" s="11"/>
      <c r="Q126" s="51"/>
    </row>
    <row r="127" spans="1:23" ht="13" x14ac:dyDescent="0.15">
      <c r="A127" s="100"/>
      <c r="B127" s="11"/>
      <c r="C127" s="113"/>
      <c r="D127" s="11"/>
      <c r="E127" s="11"/>
      <c r="F127" s="11"/>
      <c r="G127" s="11"/>
      <c r="H127" s="11"/>
      <c r="I127" s="63">
        <v>17</v>
      </c>
      <c r="J127" s="65">
        <v>50.9</v>
      </c>
      <c r="K127" s="11"/>
      <c r="L127" s="11"/>
      <c r="M127" s="11"/>
      <c r="N127" s="11"/>
      <c r="O127" s="11"/>
      <c r="P127" s="11"/>
      <c r="Q127" s="51"/>
    </row>
    <row r="128" spans="1:23" ht="13" x14ac:dyDescent="0.15">
      <c r="A128" s="100"/>
      <c r="B128" s="11"/>
      <c r="C128" s="113"/>
      <c r="D128" s="11"/>
      <c r="E128" s="11"/>
      <c r="F128" s="11"/>
      <c r="G128" s="11"/>
      <c r="H128" s="11"/>
      <c r="I128" s="63">
        <v>20</v>
      </c>
      <c r="J128" s="65">
        <v>53.4</v>
      </c>
      <c r="K128" s="11"/>
      <c r="L128" s="11"/>
      <c r="M128" s="11"/>
      <c r="N128" s="11"/>
      <c r="O128" s="11"/>
      <c r="P128" s="11"/>
      <c r="Q128" s="51"/>
      <c r="U128" s="13"/>
      <c r="W128" s="11" t="s">
        <v>811</v>
      </c>
    </row>
    <row r="129" spans="1:23" ht="13" x14ac:dyDescent="0.15">
      <c r="A129" s="100">
        <v>44359</v>
      </c>
      <c r="B129" s="11"/>
      <c r="C129" s="11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 t="s">
        <v>812</v>
      </c>
      <c r="P129" s="13" t="s">
        <v>70</v>
      </c>
      <c r="Q129" s="51"/>
      <c r="U129" s="13"/>
      <c r="W129" s="11" t="s">
        <v>813</v>
      </c>
    </row>
    <row r="130" spans="1:23" ht="13" x14ac:dyDescent="0.15">
      <c r="A130" s="126">
        <v>39985</v>
      </c>
      <c r="B130" s="63">
        <v>1</v>
      </c>
      <c r="C130" s="121">
        <v>0.16666666666666666</v>
      </c>
      <c r="D130" s="11" t="s">
        <v>814</v>
      </c>
      <c r="E130" s="11" t="s">
        <v>815</v>
      </c>
      <c r="F130" s="11"/>
      <c r="G130" s="11"/>
      <c r="H130" s="63">
        <v>4.5</v>
      </c>
      <c r="I130" s="63">
        <v>0.5</v>
      </c>
      <c r="J130" s="65">
        <v>62.6</v>
      </c>
      <c r="K130" s="11"/>
      <c r="L130" s="11"/>
      <c r="M130" s="11"/>
      <c r="N130" s="11"/>
      <c r="P130" s="13" t="s">
        <v>816</v>
      </c>
      <c r="Q130" s="51"/>
      <c r="U130" s="13"/>
      <c r="W130" s="11" t="s">
        <v>817</v>
      </c>
    </row>
    <row r="131" spans="1:23" ht="13" x14ac:dyDescent="0.15">
      <c r="A131" s="100"/>
      <c r="B131" s="11"/>
      <c r="C131" s="113"/>
      <c r="D131" s="11"/>
      <c r="E131" s="11"/>
      <c r="F131" s="11"/>
      <c r="G131" s="11"/>
      <c r="H131" s="11"/>
      <c r="I131" s="63">
        <v>5</v>
      </c>
      <c r="J131" s="65">
        <v>16</v>
      </c>
      <c r="K131" s="63">
        <v>7.5</v>
      </c>
      <c r="L131" s="11"/>
      <c r="M131" s="11"/>
      <c r="N131" s="11"/>
      <c r="P131" s="13" t="s">
        <v>20</v>
      </c>
      <c r="Q131" s="51"/>
      <c r="U131" s="13"/>
      <c r="W131" s="11" t="s">
        <v>818</v>
      </c>
    </row>
    <row r="132" spans="1:23" ht="13" x14ac:dyDescent="0.15">
      <c r="A132" s="100"/>
      <c r="B132" s="11"/>
      <c r="C132" s="113"/>
      <c r="D132" s="11"/>
      <c r="E132" s="11"/>
      <c r="F132" s="11"/>
      <c r="G132" s="11"/>
      <c r="H132" s="11"/>
      <c r="I132" s="63">
        <v>8</v>
      </c>
      <c r="J132" s="65">
        <v>15.2</v>
      </c>
      <c r="K132" s="11"/>
      <c r="L132" s="63">
        <v>10</v>
      </c>
      <c r="M132" s="63"/>
      <c r="N132" s="63"/>
      <c r="P132" s="13" t="s">
        <v>210</v>
      </c>
      <c r="Q132" s="51"/>
      <c r="U132" s="70"/>
    </row>
    <row r="133" spans="1:23" ht="13" x14ac:dyDescent="0.15">
      <c r="A133" s="100"/>
      <c r="B133" s="11"/>
      <c r="C133" s="113"/>
      <c r="D133" s="11"/>
      <c r="E133" s="11"/>
      <c r="F133" s="11"/>
      <c r="G133" s="11"/>
      <c r="H133" s="11"/>
      <c r="I133" s="63">
        <v>12</v>
      </c>
      <c r="J133" s="65">
        <v>14.8</v>
      </c>
      <c r="K133" s="11"/>
      <c r="L133" s="11"/>
      <c r="M133" s="11"/>
      <c r="N133" s="11"/>
      <c r="P133" s="70" t="s">
        <v>44</v>
      </c>
      <c r="Q133" s="51"/>
      <c r="U133" s="70"/>
    </row>
    <row r="134" spans="1:23" ht="13" x14ac:dyDescent="0.15">
      <c r="A134" s="100"/>
      <c r="B134" s="11"/>
      <c r="C134" s="113"/>
      <c r="D134" s="11"/>
      <c r="E134" s="11"/>
      <c r="F134" s="11"/>
      <c r="G134" s="11"/>
      <c r="H134" s="11"/>
      <c r="I134" s="63">
        <v>13</v>
      </c>
      <c r="J134" s="65">
        <v>14.4</v>
      </c>
      <c r="K134" s="11"/>
      <c r="L134" s="11"/>
      <c r="M134" s="11"/>
      <c r="N134" s="11"/>
      <c r="O134" s="11"/>
      <c r="P134" s="70" t="s">
        <v>35</v>
      </c>
      <c r="Q134" s="51"/>
      <c r="U134" s="70"/>
    </row>
    <row r="135" spans="1:23" ht="13" x14ac:dyDescent="0.15">
      <c r="A135" s="100"/>
      <c r="B135" s="11"/>
      <c r="C135" s="11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70" t="s">
        <v>819</v>
      </c>
      <c r="Q135" s="51"/>
    </row>
    <row r="136" spans="1:23" ht="13" x14ac:dyDescent="0.15">
      <c r="A136" s="126"/>
      <c r="B136" s="11"/>
      <c r="C136" s="11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9"/>
      <c r="P136" s="11"/>
      <c r="Q136" s="51"/>
    </row>
    <row r="137" spans="1:23" ht="13" x14ac:dyDescent="0.15">
      <c r="A137" s="126">
        <v>40003</v>
      </c>
      <c r="B137" s="10">
        <v>1</v>
      </c>
      <c r="C137" s="113"/>
      <c r="D137" s="10" t="s">
        <v>820</v>
      </c>
      <c r="E137" s="11"/>
      <c r="F137" s="11"/>
      <c r="G137" s="11"/>
      <c r="H137" s="11"/>
      <c r="I137" s="10">
        <v>0.3</v>
      </c>
      <c r="J137" s="10">
        <v>21.5</v>
      </c>
      <c r="K137" s="10">
        <v>8.84</v>
      </c>
      <c r="L137" s="10">
        <v>14.9</v>
      </c>
      <c r="M137" s="10">
        <v>387.8</v>
      </c>
      <c r="N137" s="10">
        <v>0.2482</v>
      </c>
      <c r="O137" s="129"/>
      <c r="P137" s="11"/>
      <c r="Q137" s="51"/>
    </row>
    <row r="138" spans="1:23" ht="13" x14ac:dyDescent="0.15">
      <c r="A138" s="126"/>
      <c r="B138" s="63"/>
      <c r="C138" s="121"/>
      <c r="D138" s="11"/>
      <c r="E138" s="11"/>
      <c r="F138" s="11"/>
      <c r="G138" s="11"/>
      <c r="H138" s="11"/>
      <c r="I138" s="10">
        <v>1</v>
      </c>
      <c r="J138" s="10">
        <v>21.37</v>
      </c>
      <c r="K138" s="10">
        <v>8.85</v>
      </c>
      <c r="L138" s="10">
        <v>15.3</v>
      </c>
      <c r="M138" s="10">
        <v>387.8</v>
      </c>
      <c r="N138" s="10">
        <v>0.248</v>
      </c>
      <c r="P138" s="129"/>
      <c r="Q138" s="51"/>
    </row>
    <row r="139" spans="1:23" ht="13" x14ac:dyDescent="0.15">
      <c r="A139" s="126"/>
      <c r="B139" s="63"/>
      <c r="C139" s="121"/>
      <c r="D139" s="11"/>
      <c r="E139" s="11"/>
      <c r="F139" s="11"/>
      <c r="G139" s="11"/>
      <c r="H139" s="11"/>
      <c r="I139" s="10">
        <v>2.1</v>
      </c>
      <c r="J139" s="10">
        <v>20.84</v>
      </c>
      <c r="K139" s="10">
        <v>8.74</v>
      </c>
      <c r="L139" s="10">
        <v>14.67</v>
      </c>
      <c r="M139" s="10">
        <v>390.8</v>
      </c>
      <c r="N139" s="10">
        <v>0.24990000000000001</v>
      </c>
      <c r="P139" s="129"/>
      <c r="Q139" s="51"/>
    </row>
    <row r="140" spans="1:23" ht="13" x14ac:dyDescent="0.15">
      <c r="A140" s="126"/>
      <c r="B140" s="63"/>
      <c r="C140" s="121"/>
      <c r="D140" s="11"/>
      <c r="E140" s="11"/>
      <c r="F140" s="11"/>
      <c r="G140" s="11"/>
      <c r="H140" s="11"/>
      <c r="I140" s="10">
        <v>3.1</v>
      </c>
      <c r="J140" s="10">
        <v>19.28</v>
      </c>
      <c r="K140" s="10">
        <v>7.37</v>
      </c>
      <c r="L140" s="10">
        <v>2.7</v>
      </c>
      <c r="M140" s="10">
        <v>435.3</v>
      </c>
      <c r="N140" s="10">
        <v>0.27810000000000001</v>
      </c>
      <c r="O140" s="8" t="s">
        <v>821</v>
      </c>
      <c r="P140" s="129"/>
      <c r="Q140" s="51"/>
    </row>
    <row r="141" spans="1:23" ht="13" x14ac:dyDescent="0.15">
      <c r="A141" s="126"/>
      <c r="B141" s="63"/>
      <c r="C141" s="12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P141" s="129"/>
      <c r="Q141" s="51"/>
    </row>
    <row r="142" spans="1:23" ht="13" x14ac:dyDescent="0.15">
      <c r="A142" s="126"/>
      <c r="B142" s="99">
        <v>2</v>
      </c>
      <c r="C142" s="121"/>
      <c r="D142" s="10" t="s">
        <v>26</v>
      </c>
      <c r="E142" s="11"/>
      <c r="F142" s="11"/>
      <c r="G142" s="11"/>
      <c r="H142" s="11"/>
      <c r="I142" s="10">
        <v>0.6</v>
      </c>
      <c r="J142" s="10">
        <v>20.74</v>
      </c>
      <c r="K142" s="10">
        <v>8.51</v>
      </c>
      <c r="L142" s="10">
        <v>12.14</v>
      </c>
      <c r="M142" s="10">
        <v>491.3</v>
      </c>
      <c r="N142" s="10">
        <v>0.2586</v>
      </c>
      <c r="O142" s="8" t="s">
        <v>822</v>
      </c>
      <c r="P142" s="129"/>
      <c r="Q142" s="51"/>
    </row>
    <row r="143" spans="1:23" ht="13" x14ac:dyDescent="0.15">
      <c r="A143" s="126"/>
      <c r="B143" s="63"/>
      <c r="C143" s="121"/>
      <c r="D143" s="11"/>
      <c r="E143" s="11"/>
      <c r="F143" s="11"/>
      <c r="G143" s="11"/>
      <c r="H143" s="11"/>
      <c r="I143" s="10">
        <v>2</v>
      </c>
      <c r="J143" s="10">
        <v>20.03</v>
      </c>
      <c r="K143" s="10">
        <v>8.5299999999999994</v>
      </c>
      <c r="L143" s="10">
        <v>12.3</v>
      </c>
      <c r="M143" s="10">
        <v>403.2</v>
      </c>
      <c r="N143" s="10">
        <v>0.2581</v>
      </c>
      <c r="P143" s="129"/>
      <c r="Q143" s="51"/>
    </row>
    <row r="144" spans="1:23" ht="13" x14ac:dyDescent="0.15">
      <c r="A144" s="126"/>
      <c r="B144" s="63"/>
      <c r="C144" s="121"/>
      <c r="D144" s="11"/>
      <c r="E144" s="11"/>
      <c r="F144" s="11"/>
      <c r="G144" s="11"/>
      <c r="H144" s="11"/>
      <c r="I144" s="10">
        <v>5</v>
      </c>
      <c r="J144" s="10">
        <v>19.43</v>
      </c>
      <c r="K144" s="10">
        <v>8.42</v>
      </c>
      <c r="L144" s="10">
        <v>11.84</v>
      </c>
      <c r="M144" s="10">
        <v>405.5</v>
      </c>
      <c r="N144" s="10">
        <v>0.25950000000000001</v>
      </c>
      <c r="P144" s="129"/>
      <c r="Q144" s="51"/>
    </row>
    <row r="145" spans="1:17" ht="13" x14ac:dyDescent="0.15">
      <c r="A145" s="126"/>
      <c r="B145" s="63"/>
      <c r="C145" s="121"/>
      <c r="D145" s="11"/>
      <c r="E145" s="11"/>
      <c r="F145" s="11"/>
      <c r="G145" s="11"/>
      <c r="H145" s="11"/>
      <c r="I145" s="10">
        <v>7</v>
      </c>
      <c r="J145" s="10">
        <v>17.059999999999999</v>
      </c>
      <c r="K145" s="10">
        <v>8.48</v>
      </c>
      <c r="L145" s="10">
        <v>12.61</v>
      </c>
      <c r="M145" s="10">
        <v>406.1</v>
      </c>
      <c r="N145" s="10">
        <v>0.2591</v>
      </c>
      <c r="P145" s="129"/>
      <c r="Q145" s="51"/>
    </row>
    <row r="146" spans="1:17" ht="13" x14ac:dyDescent="0.15">
      <c r="A146" s="126"/>
      <c r="B146" s="63"/>
      <c r="C146" s="121"/>
      <c r="D146" s="11"/>
      <c r="E146" s="11"/>
      <c r="F146" s="11"/>
      <c r="G146" s="11"/>
      <c r="H146" s="11"/>
      <c r="I146" s="10">
        <v>9.1</v>
      </c>
      <c r="J146" s="10">
        <v>14.33</v>
      </c>
      <c r="K146" s="10">
        <v>8.33</v>
      </c>
      <c r="L146" s="10">
        <v>12.87</v>
      </c>
      <c r="M146" s="10">
        <v>404.9</v>
      </c>
      <c r="N146" s="10">
        <v>0.2591</v>
      </c>
      <c r="P146" s="129"/>
      <c r="Q146" s="51"/>
    </row>
    <row r="147" spans="1:17" ht="13" x14ac:dyDescent="0.15">
      <c r="A147" s="126"/>
      <c r="B147" s="63"/>
      <c r="C147" s="121"/>
      <c r="D147" s="11"/>
      <c r="E147" s="11"/>
      <c r="F147" s="11"/>
      <c r="G147" s="11"/>
      <c r="H147" s="11"/>
      <c r="I147" s="10">
        <v>10</v>
      </c>
      <c r="J147" s="10">
        <v>12.29</v>
      </c>
      <c r="K147" s="10">
        <v>8.14</v>
      </c>
      <c r="L147" s="10">
        <v>13.5</v>
      </c>
      <c r="M147" s="10">
        <v>406.5</v>
      </c>
      <c r="N147" s="10">
        <v>0.25990000000000002</v>
      </c>
      <c r="P147" s="129"/>
      <c r="Q147" s="51"/>
    </row>
    <row r="148" spans="1:17" ht="13" x14ac:dyDescent="0.15">
      <c r="A148" s="126"/>
      <c r="B148" s="63"/>
      <c r="C148" s="121"/>
      <c r="D148" s="11"/>
      <c r="E148" s="11"/>
      <c r="F148" s="11"/>
      <c r="G148" s="11"/>
      <c r="H148" s="11"/>
      <c r="I148" s="10">
        <v>12</v>
      </c>
      <c r="J148" s="10">
        <v>11.48</v>
      </c>
      <c r="K148" s="10">
        <v>8.09</v>
      </c>
      <c r="L148" s="10">
        <v>13.12</v>
      </c>
      <c r="M148" s="10">
        <v>405.4</v>
      </c>
      <c r="N148" s="10">
        <v>0.25900000000000001</v>
      </c>
      <c r="P148" s="129"/>
      <c r="Q148" s="51"/>
    </row>
    <row r="149" spans="1:17" ht="13" x14ac:dyDescent="0.15">
      <c r="A149" s="126"/>
      <c r="B149" s="63"/>
      <c r="C149" s="121"/>
      <c r="D149" s="11"/>
      <c r="E149" s="11"/>
      <c r="F149" s="11"/>
      <c r="G149" s="11"/>
      <c r="H149" s="11"/>
      <c r="I149" s="10">
        <v>14.9</v>
      </c>
      <c r="J149" s="10">
        <v>8.82</v>
      </c>
      <c r="K149" s="10">
        <v>8</v>
      </c>
      <c r="L149" s="10">
        <v>13.65</v>
      </c>
      <c r="M149" s="10">
        <v>404.8</v>
      </c>
      <c r="N149" s="10">
        <v>0.25900000000000001</v>
      </c>
      <c r="P149" s="129"/>
      <c r="Q149" s="51"/>
    </row>
    <row r="150" spans="1:17" ht="13" x14ac:dyDescent="0.15">
      <c r="A150" s="126"/>
      <c r="B150" s="63"/>
      <c r="C150" s="121"/>
      <c r="D150" s="11"/>
      <c r="E150" s="11"/>
      <c r="F150" s="11"/>
      <c r="G150" s="11"/>
      <c r="H150" s="11"/>
      <c r="I150" s="10">
        <v>18</v>
      </c>
      <c r="J150" s="10">
        <v>8.08</v>
      </c>
      <c r="K150" s="10">
        <v>8</v>
      </c>
      <c r="L150" s="10">
        <v>13.8</v>
      </c>
      <c r="M150" s="10">
        <v>404.5</v>
      </c>
      <c r="N150" s="10">
        <v>0.25900000000000001</v>
      </c>
      <c r="P150" s="129"/>
      <c r="Q150" s="51"/>
    </row>
    <row r="151" spans="1:17" ht="13" x14ac:dyDescent="0.15">
      <c r="A151" s="126"/>
      <c r="B151" s="63"/>
      <c r="C151" s="121"/>
      <c r="D151" s="11"/>
      <c r="E151" s="11"/>
      <c r="F151" s="11"/>
      <c r="G151" s="11"/>
      <c r="H151" s="11"/>
      <c r="I151" s="10">
        <v>24</v>
      </c>
      <c r="J151" s="10">
        <v>7.41</v>
      </c>
      <c r="K151" s="10">
        <v>8.02</v>
      </c>
      <c r="L151" s="10">
        <v>14.09</v>
      </c>
      <c r="M151" s="10">
        <v>404.1</v>
      </c>
      <c r="N151" s="10">
        <v>0.2586</v>
      </c>
      <c r="P151" s="129"/>
      <c r="Q151" s="51"/>
    </row>
    <row r="152" spans="1:17" ht="13" x14ac:dyDescent="0.15">
      <c r="A152" s="126"/>
      <c r="B152" s="63"/>
      <c r="C152" s="121"/>
      <c r="D152" s="11"/>
      <c r="E152" s="11"/>
      <c r="F152" s="11"/>
      <c r="G152" s="11"/>
      <c r="H152" s="11"/>
      <c r="I152" s="10">
        <v>38.799999999999997</v>
      </c>
      <c r="J152" s="10">
        <v>5.44</v>
      </c>
      <c r="K152" s="10">
        <v>8.02</v>
      </c>
      <c r="L152" s="10">
        <v>14.56</v>
      </c>
      <c r="M152" s="10">
        <v>402.2</v>
      </c>
      <c r="N152" s="10">
        <v>0.25740000000000002</v>
      </c>
      <c r="P152" s="129"/>
      <c r="Q152" s="51"/>
    </row>
    <row r="153" spans="1:17" ht="13" x14ac:dyDescent="0.15">
      <c r="A153" s="126"/>
      <c r="B153" s="63"/>
      <c r="C153" s="121"/>
      <c r="D153" s="11"/>
      <c r="E153" s="11"/>
      <c r="F153" s="11"/>
      <c r="G153" s="11"/>
      <c r="H153" s="11"/>
      <c r="I153" s="10"/>
      <c r="J153" s="11"/>
      <c r="K153" s="11"/>
      <c r="L153" s="11"/>
      <c r="M153" s="11"/>
      <c r="N153" s="11"/>
      <c r="P153" s="129"/>
      <c r="Q153" s="51"/>
    </row>
    <row r="154" spans="1:17" ht="13" x14ac:dyDescent="0.15">
      <c r="A154" s="126">
        <v>40004</v>
      </c>
      <c r="B154" s="63">
        <v>1</v>
      </c>
      <c r="C154" s="121">
        <v>0.45833333333333331</v>
      </c>
      <c r="D154" s="11" t="s">
        <v>823</v>
      </c>
      <c r="E154" s="11"/>
      <c r="F154" s="11"/>
      <c r="G154" s="11"/>
      <c r="H154" s="11" t="s">
        <v>824</v>
      </c>
      <c r="I154" s="10"/>
      <c r="J154" s="11"/>
      <c r="K154" s="11"/>
      <c r="L154" s="11"/>
      <c r="M154" s="11"/>
      <c r="N154" s="11"/>
      <c r="O154" s="130"/>
      <c r="P154" s="13" t="s">
        <v>70</v>
      </c>
      <c r="Q154" s="51"/>
    </row>
    <row r="155" spans="1:17" ht="13" x14ac:dyDescent="0.15">
      <c r="A155" s="100"/>
      <c r="B155" s="11"/>
      <c r="C155" s="113"/>
      <c r="D155" s="11"/>
      <c r="E155" s="11"/>
      <c r="F155" s="11"/>
      <c r="G155" s="11"/>
      <c r="H155" s="11"/>
      <c r="I155" s="10"/>
      <c r="J155" s="11"/>
      <c r="K155" s="11"/>
      <c r="L155" s="11"/>
      <c r="M155" s="11"/>
      <c r="N155" s="11"/>
      <c r="O155" s="11"/>
      <c r="P155" s="13" t="s">
        <v>470</v>
      </c>
      <c r="Q155" s="51"/>
    </row>
    <row r="156" spans="1:17" ht="13" x14ac:dyDescent="0.15">
      <c r="A156" s="100"/>
      <c r="B156" s="11"/>
      <c r="C156" s="113"/>
      <c r="D156" s="11"/>
      <c r="E156" s="11"/>
      <c r="F156" s="11"/>
      <c r="G156" s="11"/>
      <c r="H156" s="11"/>
      <c r="I156" s="10"/>
      <c r="J156" s="11"/>
      <c r="K156" s="11"/>
      <c r="L156" s="11"/>
      <c r="M156" s="11"/>
      <c r="N156" s="11"/>
      <c r="O156" s="11"/>
      <c r="P156" s="13" t="s">
        <v>20</v>
      </c>
      <c r="Q156" s="51"/>
    </row>
    <row r="157" spans="1:17" ht="13" x14ac:dyDescent="0.15">
      <c r="A157" s="100"/>
      <c r="B157" s="11"/>
      <c r="C157" s="113"/>
      <c r="D157" s="11"/>
      <c r="E157" s="11"/>
      <c r="F157" s="11"/>
      <c r="G157" s="11"/>
      <c r="H157" s="11"/>
      <c r="I157" s="10"/>
      <c r="J157" s="11"/>
      <c r="K157" s="11"/>
      <c r="L157" s="11"/>
      <c r="M157" s="11"/>
      <c r="N157" s="11"/>
      <c r="O157" s="11"/>
      <c r="P157" s="13" t="s">
        <v>229</v>
      </c>
      <c r="Q157" s="51"/>
    </row>
    <row r="158" spans="1:17" ht="13" x14ac:dyDescent="0.15">
      <c r="A158" s="100"/>
      <c r="B158" s="11"/>
      <c r="C158" s="113"/>
      <c r="D158" s="11"/>
      <c r="E158" s="11"/>
      <c r="F158" s="11"/>
      <c r="G158" s="11"/>
      <c r="H158" s="11"/>
      <c r="I158" s="10"/>
      <c r="J158" s="11"/>
      <c r="K158" s="11"/>
      <c r="L158" s="11"/>
      <c r="M158" s="11"/>
      <c r="N158" s="11"/>
      <c r="O158" s="11"/>
      <c r="P158" s="70" t="s">
        <v>44</v>
      </c>
      <c r="Q158" s="51"/>
    </row>
    <row r="159" spans="1:17" ht="13" x14ac:dyDescent="0.15">
      <c r="A159" s="100"/>
      <c r="B159" s="11"/>
      <c r="C159" s="113"/>
      <c r="D159" s="11"/>
      <c r="E159" s="11"/>
      <c r="F159" s="11"/>
      <c r="G159" s="11"/>
      <c r="H159" s="11"/>
      <c r="I159" s="10"/>
      <c r="J159" s="11"/>
      <c r="K159" s="11"/>
      <c r="L159" s="11"/>
      <c r="M159" s="11"/>
      <c r="N159" s="11"/>
      <c r="O159" s="11"/>
      <c r="P159" s="70" t="s">
        <v>35</v>
      </c>
      <c r="Q159" s="51"/>
    </row>
    <row r="160" spans="1:17" ht="13" x14ac:dyDescent="0.15">
      <c r="A160" s="100"/>
      <c r="B160" s="11"/>
      <c r="C160" s="11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8" t="s">
        <v>825</v>
      </c>
      <c r="Q160" s="51"/>
    </row>
    <row r="161" spans="1:17" ht="13" x14ac:dyDescent="0.15">
      <c r="A161" s="100"/>
      <c r="B161" s="11"/>
      <c r="C161" s="11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70"/>
      <c r="Q161" s="51"/>
    </row>
    <row r="162" spans="1:17" ht="13" x14ac:dyDescent="0.15">
      <c r="A162" s="126">
        <v>40006</v>
      </c>
      <c r="B162" s="63">
        <v>1</v>
      </c>
      <c r="C162" s="121">
        <v>0.20833333333333334</v>
      </c>
      <c r="D162" s="131" t="s">
        <v>302</v>
      </c>
      <c r="E162" s="11" t="s">
        <v>140</v>
      </c>
      <c r="F162" s="11" t="s">
        <v>826</v>
      </c>
      <c r="G162" s="63">
        <v>69</v>
      </c>
      <c r="H162" s="11" t="s">
        <v>827</v>
      </c>
      <c r="I162" s="63">
        <v>2</v>
      </c>
      <c r="J162" s="11">
        <v>69.400000000000006</v>
      </c>
      <c r="K162" s="63">
        <v>8.1999999999999993</v>
      </c>
      <c r="L162" s="11"/>
      <c r="M162" s="11"/>
      <c r="N162" s="11"/>
      <c r="O162" s="11" t="s">
        <v>828</v>
      </c>
      <c r="P162" s="11"/>
      <c r="Q162" s="51"/>
    </row>
    <row r="163" spans="1:17" ht="13" x14ac:dyDescent="0.15">
      <c r="A163" s="100"/>
      <c r="B163" s="11"/>
      <c r="C163" s="11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51"/>
    </row>
    <row r="164" spans="1:17" ht="13" x14ac:dyDescent="0.15">
      <c r="A164" s="126">
        <v>40013</v>
      </c>
      <c r="B164" s="63">
        <v>1</v>
      </c>
      <c r="C164" s="121">
        <v>0.20833333333333334</v>
      </c>
      <c r="D164" s="11" t="s">
        <v>829</v>
      </c>
      <c r="E164" s="11"/>
      <c r="F164" s="11"/>
      <c r="G164" s="11"/>
      <c r="H164" s="11" t="s">
        <v>830</v>
      </c>
      <c r="I164" s="63">
        <v>4</v>
      </c>
      <c r="J164" s="65">
        <v>68.400000000000006</v>
      </c>
      <c r="K164" s="63">
        <v>8</v>
      </c>
      <c r="L164" s="11"/>
      <c r="M164" s="11"/>
      <c r="N164" s="11"/>
      <c r="O164" s="129"/>
      <c r="P164" s="11"/>
      <c r="Q164" s="51"/>
    </row>
    <row r="165" spans="1:17" ht="13" x14ac:dyDescent="0.15">
      <c r="A165" s="100"/>
      <c r="B165" s="11"/>
      <c r="C165" s="113"/>
      <c r="D165" s="11"/>
      <c r="E165" s="11"/>
      <c r="F165" s="11"/>
      <c r="G165" s="11"/>
      <c r="H165" s="11"/>
      <c r="I165" s="63">
        <v>20</v>
      </c>
      <c r="J165" s="65">
        <v>50.1</v>
      </c>
      <c r="K165" s="63">
        <v>7</v>
      </c>
      <c r="L165" s="11"/>
      <c r="M165" s="11"/>
      <c r="N165" s="11"/>
      <c r="O165" s="11"/>
      <c r="P165" s="11"/>
      <c r="Q165" s="51"/>
    </row>
    <row r="166" spans="1:17" ht="13" x14ac:dyDescent="0.15">
      <c r="A166" s="100"/>
      <c r="B166" s="11"/>
      <c r="C166" s="11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51"/>
    </row>
    <row r="167" spans="1:17" ht="13" x14ac:dyDescent="0.15">
      <c r="A167" s="126">
        <v>40019</v>
      </c>
      <c r="B167" s="63">
        <v>1</v>
      </c>
      <c r="C167" s="121">
        <v>0.1875</v>
      </c>
      <c r="D167" s="11" t="s">
        <v>79</v>
      </c>
      <c r="E167" s="11"/>
      <c r="F167" s="11"/>
      <c r="G167" s="11"/>
      <c r="H167" s="11"/>
      <c r="I167" s="63">
        <v>10</v>
      </c>
      <c r="J167" s="65">
        <v>22</v>
      </c>
      <c r="K167" s="63">
        <v>7.89</v>
      </c>
      <c r="L167" s="63">
        <v>8.14</v>
      </c>
      <c r="M167" s="63"/>
      <c r="N167" s="63"/>
      <c r="O167" s="11" t="s">
        <v>831</v>
      </c>
      <c r="P167" s="11"/>
      <c r="Q167" s="51"/>
    </row>
    <row r="168" spans="1:17" ht="13" x14ac:dyDescent="0.15">
      <c r="A168" s="100"/>
      <c r="B168" s="11"/>
      <c r="C168" s="113"/>
      <c r="D168" s="11" t="s">
        <v>26</v>
      </c>
      <c r="E168" s="11"/>
      <c r="F168" s="11"/>
      <c r="G168" s="11"/>
      <c r="H168" s="11"/>
      <c r="I168" s="63">
        <v>20</v>
      </c>
      <c r="J168" s="65">
        <v>16.25</v>
      </c>
      <c r="K168" s="63">
        <v>8.25</v>
      </c>
      <c r="L168" s="63">
        <v>9.14</v>
      </c>
      <c r="M168" s="63"/>
      <c r="N168" s="63"/>
      <c r="O168" s="11"/>
      <c r="P168" s="11"/>
      <c r="Q168" s="51"/>
    </row>
    <row r="169" spans="1:17" ht="13" x14ac:dyDescent="0.15">
      <c r="A169" s="100"/>
      <c r="B169" s="11"/>
      <c r="C169" s="113"/>
      <c r="D169" s="11" t="s">
        <v>757</v>
      </c>
      <c r="E169" s="11"/>
      <c r="F169" s="11"/>
      <c r="G169" s="11"/>
      <c r="H169" s="11"/>
      <c r="I169" s="11"/>
      <c r="J169" s="65"/>
      <c r="K169" s="132"/>
      <c r="L169" s="63">
        <v>9.7799999999999994</v>
      </c>
      <c r="M169" s="63"/>
      <c r="N169" s="63"/>
      <c r="O169" s="11"/>
      <c r="P169" s="11"/>
      <c r="Q169" s="51"/>
    </row>
    <row r="170" spans="1:17" ht="13" x14ac:dyDescent="0.15">
      <c r="A170" s="100"/>
      <c r="B170" s="11"/>
      <c r="C170" s="113"/>
      <c r="D170" s="11" t="s">
        <v>75</v>
      </c>
      <c r="E170" s="11"/>
      <c r="F170" s="11"/>
      <c r="G170" s="11"/>
      <c r="H170" s="11"/>
      <c r="I170" s="63">
        <v>9</v>
      </c>
      <c r="J170" s="65">
        <v>24.28</v>
      </c>
      <c r="K170" s="63">
        <v>7.73</v>
      </c>
      <c r="L170" s="63">
        <v>6.6</v>
      </c>
      <c r="M170" s="63"/>
      <c r="N170" s="63"/>
      <c r="O170" s="11"/>
      <c r="P170" s="11"/>
      <c r="Q170" s="51"/>
    </row>
    <row r="171" spans="1:17" ht="13" x14ac:dyDescent="0.15">
      <c r="A171" s="100"/>
      <c r="B171" s="11"/>
      <c r="C171" s="11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51"/>
    </row>
    <row r="172" spans="1:17" ht="13" x14ac:dyDescent="0.15">
      <c r="A172" s="100"/>
      <c r="B172" s="11"/>
      <c r="C172" s="11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51"/>
    </row>
    <row r="173" spans="1:17" ht="13" x14ac:dyDescent="0.15">
      <c r="A173" s="126">
        <v>40021</v>
      </c>
      <c r="B173" s="63">
        <v>1</v>
      </c>
      <c r="C173" s="11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51"/>
    </row>
    <row r="174" spans="1:17" ht="13" x14ac:dyDescent="0.15">
      <c r="A174" s="100"/>
      <c r="B174" s="63">
        <v>2</v>
      </c>
      <c r="C174" s="121">
        <v>0.47916666666666669</v>
      </c>
      <c r="D174" s="11" t="s">
        <v>212</v>
      </c>
      <c r="E174" s="11" t="s">
        <v>815</v>
      </c>
      <c r="F174" s="11" t="s">
        <v>832</v>
      </c>
      <c r="G174" s="63">
        <v>75</v>
      </c>
      <c r="H174" s="11" t="s">
        <v>833</v>
      </c>
      <c r="I174" s="63">
        <v>1</v>
      </c>
      <c r="J174" s="65">
        <v>19.5</v>
      </c>
      <c r="K174" s="11"/>
      <c r="L174" s="11"/>
      <c r="M174" s="11"/>
      <c r="N174" s="11"/>
      <c r="O174" s="11"/>
      <c r="P174" s="11"/>
      <c r="Q174" s="51"/>
    </row>
    <row r="175" spans="1:17" ht="13" x14ac:dyDescent="0.15">
      <c r="A175" s="100"/>
      <c r="B175" s="11"/>
      <c r="C175" s="113"/>
      <c r="D175" s="11"/>
      <c r="E175" s="11"/>
      <c r="F175" s="11"/>
      <c r="G175" s="11"/>
      <c r="H175" s="11"/>
      <c r="I175" s="63">
        <v>8</v>
      </c>
      <c r="J175" s="65">
        <v>19</v>
      </c>
      <c r="K175" s="11"/>
      <c r="L175" s="11"/>
      <c r="M175" s="11"/>
      <c r="N175" s="11"/>
      <c r="O175" s="11"/>
      <c r="P175" s="11"/>
      <c r="Q175" s="51"/>
    </row>
    <row r="176" spans="1:17" ht="13" x14ac:dyDescent="0.15">
      <c r="A176" s="100"/>
      <c r="B176" s="11"/>
      <c r="C176" s="113"/>
      <c r="D176" s="11"/>
      <c r="E176" s="11"/>
      <c r="F176" s="11"/>
      <c r="G176" s="11"/>
      <c r="H176" s="11"/>
      <c r="I176" s="63">
        <v>11</v>
      </c>
      <c r="J176" s="65">
        <v>18</v>
      </c>
      <c r="K176" s="11"/>
      <c r="L176" s="11"/>
      <c r="M176" s="11"/>
      <c r="N176" s="11"/>
      <c r="O176" s="11"/>
      <c r="P176" s="11"/>
      <c r="Q176" s="51"/>
    </row>
    <row r="177" spans="1:17" ht="13" x14ac:dyDescent="0.15">
      <c r="A177" s="100"/>
      <c r="B177" s="11"/>
      <c r="C177" s="113"/>
      <c r="D177" s="11"/>
      <c r="E177" s="11"/>
      <c r="F177" s="11"/>
      <c r="G177" s="11"/>
      <c r="H177" s="11"/>
      <c r="I177" s="45">
        <v>12</v>
      </c>
      <c r="J177" s="46">
        <v>18</v>
      </c>
      <c r="K177" s="11"/>
      <c r="L177" s="11"/>
      <c r="M177" s="11"/>
      <c r="N177" s="11"/>
      <c r="O177" s="11"/>
      <c r="P177" s="11"/>
      <c r="Q177" s="51"/>
    </row>
    <row r="178" spans="1:17" ht="13" x14ac:dyDescent="0.15">
      <c r="A178" s="100"/>
      <c r="B178" s="11"/>
      <c r="C178" s="11"/>
      <c r="D178" s="11"/>
      <c r="E178" s="11"/>
      <c r="F178" s="11"/>
      <c r="G178" s="11"/>
      <c r="H178" s="11"/>
      <c r="I178" s="45">
        <v>15</v>
      </c>
      <c r="J178" s="46">
        <v>17.600000000000001</v>
      </c>
      <c r="K178" s="45">
        <v>8</v>
      </c>
      <c r="L178" s="11"/>
      <c r="M178" s="11"/>
      <c r="N178" s="11"/>
      <c r="O178" s="11"/>
      <c r="P178" s="11"/>
      <c r="Q178" s="51"/>
    </row>
    <row r="179" spans="1:17" ht="13" x14ac:dyDescent="0.15">
      <c r="A179" s="100"/>
      <c r="B179" s="11"/>
      <c r="C179" s="113"/>
      <c r="D179" s="11"/>
      <c r="E179" s="11"/>
      <c r="F179" s="11"/>
      <c r="G179" s="11"/>
      <c r="H179" s="11"/>
      <c r="I179" s="45">
        <v>20</v>
      </c>
      <c r="J179" s="46">
        <v>14.5</v>
      </c>
      <c r="K179" s="11"/>
      <c r="L179" s="11"/>
      <c r="M179" s="11"/>
      <c r="N179" s="11"/>
      <c r="O179" s="11"/>
      <c r="P179" s="11"/>
      <c r="Q179" s="51"/>
    </row>
    <row r="180" spans="1:17" ht="13" x14ac:dyDescent="0.15">
      <c r="A180" s="100"/>
      <c r="B180" s="11"/>
      <c r="C180" s="11"/>
      <c r="D180" s="11"/>
      <c r="E180" s="11"/>
      <c r="F180" s="11"/>
      <c r="G180" s="11"/>
      <c r="H180" s="11"/>
      <c r="I180" s="45">
        <v>25</v>
      </c>
      <c r="J180" s="46">
        <v>12.2</v>
      </c>
      <c r="K180" s="11"/>
      <c r="L180" s="11"/>
      <c r="M180" s="11"/>
      <c r="N180" s="11"/>
      <c r="O180" s="11"/>
      <c r="P180" s="11"/>
      <c r="Q180" s="51"/>
    </row>
    <row r="181" spans="1:17" ht="13" x14ac:dyDescent="0.15">
      <c r="A181" s="100"/>
      <c r="B181" s="11"/>
      <c r="C181" s="11"/>
      <c r="D181" s="11"/>
      <c r="E181" s="11"/>
      <c r="F181" s="11"/>
      <c r="G181" s="11"/>
      <c r="H181" s="11"/>
      <c r="I181" s="45">
        <v>28</v>
      </c>
      <c r="J181" s="46">
        <v>12</v>
      </c>
      <c r="K181" s="11"/>
      <c r="L181" s="11"/>
      <c r="M181" s="11"/>
      <c r="N181" s="11"/>
      <c r="O181" s="11"/>
      <c r="P181" s="11"/>
      <c r="Q181" s="51"/>
    </row>
    <row r="182" spans="1:17" ht="13" x14ac:dyDescent="0.15">
      <c r="A182" s="100"/>
      <c r="B182" s="11"/>
      <c r="C182" s="11"/>
      <c r="D182" s="11"/>
      <c r="E182" s="11"/>
      <c r="F182" s="11"/>
      <c r="G182" s="11"/>
      <c r="H182" s="11"/>
      <c r="I182" s="45">
        <v>34</v>
      </c>
      <c r="J182" s="46">
        <v>7.9</v>
      </c>
      <c r="K182" s="45">
        <v>7.8</v>
      </c>
      <c r="L182" s="11"/>
      <c r="M182" s="11"/>
      <c r="N182" s="11"/>
      <c r="O182" s="11"/>
      <c r="P182" s="11"/>
      <c r="Q182" s="51"/>
    </row>
    <row r="183" spans="1:17" ht="13" x14ac:dyDescent="0.15">
      <c r="A183" s="10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51"/>
    </row>
    <row r="184" spans="1:17" ht="13" x14ac:dyDescent="0.15">
      <c r="A184" s="109">
        <v>40022</v>
      </c>
      <c r="B184" s="11" t="s">
        <v>834</v>
      </c>
      <c r="C184" s="11" t="s">
        <v>835</v>
      </c>
      <c r="D184" s="104" t="s">
        <v>212</v>
      </c>
      <c r="E184" s="11" t="s">
        <v>140</v>
      </c>
      <c r="F184" s="11"/>
      <c r="G184" s="11"/>
      <c r="H184" s="45">
        <v>3</v>
      </c>
      <c r="I184" s="45">
        <v>9</v>
      </c>
      <c r="J184" s="46">
        <v>19</v>
      </c>
      <c r="K184" s="11"/>
      <c r="L184" s="11"/>
      <c r="M184" s="11"/>
      <c r="N184" s="11"/>
      <c r="O184" s="11"/>
      <c r="P184" s="11"/>
      <c r="Q184" s="51"/>
    </row>
    <row r="185" spans="1:17" ht="13" x14ac:dyDescent="0.15">
      <c r="A185" s="100"/>
      <c r="B185" s="11"/>
      <c r="C185" s="11"/>
      <c r="D185" s="11"/>
      <c r="E185" s="11"/>
      <c r="F185" s="11"/>
      <c r="G185" s="11"/>
      <c r="H185" s="11"/>
      <c r="I185" s="45">
        <v>10</v>
      </c>
      <c r="J185" s="46">
        <v>19</v>
      </c>
      <c r="K185" s="11"/>
      <c r="L185" s="11"/>
      <c r="M185" s="11"/>
      <c r="N185" s="11"/>
      <c r="O185" s="11"/>
      <c r="P185" s="11"/>
      <c r="Q185" s="51"/>
    </row>
    <row r="186" spans="1:17" ht="13" x14ac:dyDescent="0.15">
      <c r="A186" s="100"/>
      <c r="B186" s="11"/>
      <c r="C186" s="11"/>
      <c r="D186" s="11"/>
      <c r="E186" s="11"/>
      <c r="F186" s="11"/>
      <c r="G186" s="11"/>
      <c r="H186" s="11"/>
      <c r="I186" s="45">
        <v>11</v>
      </c>
      <c r="J186" s="46">
        <v>18</v>
      </c>
      <c r="K186" s="11"/>
      <c r="L186" s="11"/>
      <c r="M186" s="11"/>
      <c r="N186" s="11"/>
      <c r="O186" s="11"/>
      <c r="P186" s="11"/>
      <c r="Q186" s="51"/>
    </row>
    <row r="187" spans="1:17" ht="13" x14ac:dyDescent="0.15">
      <c r="A187" s="100"/>
      <c r="B187" s="11"/>
      <c r="C187" s="11"/>
      <c r="D187" s="11"/>
      <c r="E187" s="11"/>
      <c r="F187" s="11"/>
      <c r="G187" s="11"/>
      <c r="H187" s="11"/>
      <c r="I187" s="45">
        <v>12</v>
      </c>
      <c r="J187" s="46">
        <v>18</v>
      </c>
      <c r="K187" s="11"/>
      <c r="L187" s="11"/>
      <c r="M187" s="11"/>
      <c r="N187" s="11"/>
      <c r="O187" s="11"/>
      <c r="P187" s="11"/>
      <c r="Q187" s="51"/>
    </row>
    <row r="188" spans="1:17" ht="13" x14ac:dyDescent="0.15">
      <c r="A188" s="100"/>
      <c r="B188" s="11"/>
      <c r="C188" s="11"/>
      <c r="D188" s="11"/>
      <c r="E188" s="11"/>
      <c r="F188" s="11"/>
      <c r="G188" s="11"/>
      <c r="H188" s="11"/>
      <c r="I188" s="45">
        <v>15</v>
      </c>
      <c r="J188" s="46">
        <v>17.600000000000001</v>
      </c>
      <c r="K188" s="11"/>
      <c r="L188" s="11"/>
      <c r="M188" s="11"/>
      <c r="N188" s="11"/>
      <c r="O188" s="11"/>
      <c r="P188" s="11"/>
      <c r="Q188" s="51"/>
    </row>
    <row r="189" spans="1:17" ht="13" x14ac:dyDescent="0.15">
      <c r="A189" s="100"/>
      <c r="B189" s="11"/>
      <c r="C189" s="11"/>
      <c r="D189" s="11"/>
      <c r="E189" s="11"/>
      <c r="F189" s="11"/>
      <c r="G189" s="11"/>
      <c r="H189" s="11"/>
      <c r="I189" s="45">
        <v>20</v>
      </c>
      <c r="J189" s="46">
        <v>14.5</v>
      </c>
      <c r="K189" s="11"/>
      <c r="L189" s="11"/>
      <c r="M189" s="11"/>
      <c r="N189" s="11"/>
      <c r="O189" s="11"/>
      <c r="P189" s="11"/>
      <c r="Q189" s="51"/>
    </row>
    <row r="190" spans="1:17" ht="13" x14ac:dyDescent="0.15">
      <c r="A190" s="100"/>
      <c r="B190" s="11"/>
      <c r="C190" s="11"/>
      <c r="D190" s="11"/>
      <c r="E190" s="11"/>
      <c r="F190" s="11"/>
      <c r="G190" s="11"/>
      <c r="H190" s="11"/>
      <c r="I190" s="45">
        <v>25</v>
      </c>
      <c r="J190" s="19">
        <v>12</v>
      </c>
      <c r="K190" s="11"/>
      <c r="L190" s="11"/>
      <c r="M190" s="11"/>
      <c r="N190" s="11"/>
      <c r="O190" s="11"/>
      <c r="P190" s="11"/>
      <c r="Q190" s="51"/>
    </row>
    <row r="191" spans="1:17" ht="13" x14ac:dyDescent="0.15">
      <c r="A191" s="100"/>
      <c r="B191" s="11"/>
      <c r="C191" s="11"/>
      <c r="D191" s="11"/>
      <c r="E191" s="11"/>
      <c r="F191" s="11"/>
      <c r="G191" s="11"/>
      <c r="H191" s="11"/>
      <c r="I191" s="45">
        <v>27.5</v>
      </c>
      <c r="J191" s="19">
        <v>12</v>
      </c>
      <c r="K191" s="11"/>
      <c r="L191" s="11"/>
      <c r="M191" s="11"/>
      <c r="N191" s="11"/>
      <c r="O191" s="11"/>
      <c r="P191" s="11"/>
      <c r="Q191" s="51"/>
    </row>
    <row r="192" spans="1:17" ht="13" x14ac:dyDescent="0.15">
      <c r="A192" s="100"/>
      <c r="B192" s="11"/>
      <c r="C192" s="113"/>
      <c r="D192" s="11"/>
      <c r="E192" s="11"/>
      <c r="F192" s="11"/>
      <c r="G192" s="11"/>
      <c r="H192" s="11"/>
      <c r="I192" s="45">
        <v>34</v>
      </c>
      <c r="J192" s="19">
        <v>7.9</v>
      </c>
      <c r="K192" s="11"/>
      <c r="L192" s="11"/>
      <c r="M192" s="11"/>
      <c r="N192" s="11"/>
      <c r="O192" s="11"/>
      <c r="P192" s="11"/>
      <c r="Q192" s="51"/>
    </row>
    <row r="193" spans="1:17" ht="13" x14ac:dyDescent="0.15">
      <c r="A193" s="100"/>
      <c r="B193" s="11"/>
      <c r="C193" s="11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51"/>
    </row>
    <row r="194" spans="1:17" ht="28" x14ac:dyDescent="0.15">
      <c r="A194" s="119">
        <v>40024</v>
      </c>
      <c r="B194" s="11"/>
      <c r="C194" s="11"/>
      <c r="D194" s="11" t="s">
        <v>26</v>
      </c>
      <c r="E194" s="11"/>
      <c r="F194" s="11"/>
      <c r="G194" s="11"/>
      <c r="H194" s="63">
        <v>3.5</v>
      </c>
      <c r="I194" s="10">
        <v>0.7</v>
      </c>
      <c r="J194" s="10">
        <v>20.91</v>
      </c>
      <c r="K194" s="10">
        <v>8.69</v>
      </c>
      <c r="L194" s="10">
        <v>13.08</v>
      </c>
      <c r="M194" s="11"/>
      <c r="N194" s="10">
        <v>0.25109999999999999</v>
      </c>
      <c r="O194" s="77" t="s">
        <v>836</v>
      </c>
      <c r="P194" s="11"/>
      <c r="Q194" s="51"/>
    </row>
    <row r="195" spans="1:17" ht="13" x14ac:dyDescent="0.15">
      <c r="A195" s="100"/>
      <c r="B195" s="11"/>
      <c r="C195" s="113"/>
      <c r="D195" s="49"/>
      <c r="E195" s="11"/>
      <c r="F195" s="11"/>
      <c r="G195" s="11"/>
      <c r="H195" s="11"/>
      <c r="I195" s="10">
        <v>1.5</v>
      </c>
      <c r="J195" s="10">
        <v>18.82</v>
      </c>
      <c r="K195" s="10">
        <v>8.49</v>
      </c>
      <c r="L195" s="10">
        <v>14.64</v>
      </c>
      <c r="M195" s="10">
        <v>394.1</v>
      </c>
      <c r="N195" s="10">
        <v>0.252</v>
      </c>
      <c r="O195" s="133"/>
      <c r="P195" s="11"/>
      <c r="Q195" s="12"/>
    </row>
    <row r="196" spans="1:17" ht="13" x14ac:dyDescent="0.15">
      <c r="A196" s="100"/>
      <c r="B196" s="11"/>
      <c r="C196" s="113"/>
      <c r="D196" s="49"/>
      <c r="E196" s="11"/>
      <c r="F196" s="11"/>
      <c r="G196" s="11"/>
      <c r="H196" s="11"/>
      <c r="I196" s="10">
        <v>1.5</v>
      </c>
      <c r="J196" s="10">
        <v>18.579999999999998</v>
      </c>
      <c r="K196" s="10">
        <v>8.7200000000000006</v>
      </c>
      <c r="L196" s="10">
        <v>14.14</v>
      </c>
      <c r="M196" s="10">
        <v>396.2</v>
      </c>
      <c r="N196" s="10">
        <v>0.25390000000000001</v>
      </c>
      <c r="O196" s="133"/>
      <c r="P196" s="11"/>
      <c r="Q196" s="12"/>
    </row>
    <row r="197" spans="1:17" ht="13" x14ac:dyDescent="0.15">
      <c r="A197" s="100"/>
      <c r="B197" s="11"/>
      <c r="C197" s="113"/>
      <c r="D197" s="49"/>
      <c r="E197" s="11"/>
      <c r="F197" s="11"/>
      <c r="G197" s="11"/>
      <c r="H197" s="11"/>
      <c r="I197" s="10">
        <v>2.1</v>
      </c>
      <c r="J197" s="10">
        <v>20.53</v>
      </c>
      <c r="K197" s="10">
        <v>8.6300000000000008</v>
      </c>
      <c r="L197" s="10">
        <v>13.72</v>
      </c>
      <c r="M197" s="10">
        <v>392.2</v>
      </c>
      <c r="N197" s="10">
        <v>0.251</v>
      </c>
      <c r="O197" s="133"/>
      <c r="P197" s="11"/>
      <c r="Q197" s="12"/>
    </row>
    <row r="198" spans="1:17" ht="13" x14ac:dyDescent="0.15">
      <c r="A198" s="100"/>
      <c r="B198" s="11"/>
      <c r="C198" s="113"/>
      <c r="D198" s="49"/>
      <c r="E198" s="11"/>
      <c r="F198" s="11"/>
      <c r="G198" s="11"/>
      <c r="H198" s="11"/>
      <c r="I198" s="10">
        <v>2.5</v>
      </c>
      <c r="J198" s="10">
        <v>20.18</v>
      </c>
      <c r="K198" s="10">
        <v>8.65</v>
      </c>
      <c r="L198" s="10">
        <v>13.96</v>
      </c>
      <c r="M198" s="10">
        <v>393.7</v>
      </c>
      <c r="N198" s="10">
        <v>0.25130000000000002</v>
      </c>
      <c r="O198" s="133"/>
      <c r="P198" s="11"/>
      <c r="Q198" s="12"/>
    </row>
    <row r="199" spans="1:17" ht="13" x14ac:dyDescent="0.15">
      <c r="A199" s="100"/>
      <c r="B199" s="11"/>
      <c r="C199" s="113"/>
      <c r="D199" s="49"/>
      <c r="E199" s="11"/>
      <c r="F199" s="11"/>
      <c r="G199" s="11"/>
      <c r="H199" s="11"/>
      <c r="I199" s="10">
        <v>2.7</v>
      </c>
      <c r="J199" s="10">
        <v>20.14</v>
      </c>
      <c r="K199" s="10">
        <v>8.76</v>
      </c>
      <c r="L199" s="10">
        <v>13.72</v>
      </c>
      <c r="M199" s="10">
        <v>393.8</v>
      </c>
      <c r="N199" s="10">
        <v>0.25230000000000002</v>
      </c>
      <c r="O199" s="133"/>
      <c r="P199" s="11"/>
      <c r="Q199" s="12"/>
    </row>
    <row r="200" spans="1:17" ht="13" x14ac:dyDescent="0.15">
      <c r="A200" s="100"/>
      <c r="B200" s="11"/>
      <c r="C200" s="113"/>
      <c r="D200" s="49"/>
      <c r="E200" s="11"/>
      <c r="F200" s="11"/>
      <c r="G200" s="11"/>
      <c r="H200" s="11"/>
      <c r="I200" s="10">
        <v>3</v>
      </c>
      <c r="J200" s="10">
        <v>20.41</v>
      </c>
      <c r="K200" s="10">
        <v>8.7100000000000009</v>
      </c>
      <c r="L200" s="10">
        <v>13.19</v>
      </c>
      <c r="M200" s="10">
        <v>393.6</v>
      </c>
      <c r="N200" s="10">
        <v>0.25230000000000002</v>
      </c>
      <c r="O200" s="133"/>
      <c r="P200" s="11"/>
      <c r="Q200" s="12"/>
    </row>
    <row r="201" spans="1:17" ht="13" x14ac:dyDescent="0.15">
      <c r="A201" s="100"/>
      <c r="B201" s="11"/>
      <c r="C201" s="113"/>
      <c r="D201" s="49"/>
      <c r="E201" s="11"/>
      <c r="F201" s="11"/>
      <c r="G201" s="11"/>
      <c r="H201" s="11"/>
      <c r="I201" s="10">
        <v>3.2</v>
      </c>
      <c r="J201" s="10">
        <v>20.45</v>
      </c>
      <c r="K201" s="10">
        <v>8.76</v>
      </c>
      <c r="L201" s="10">
        <v>13.55</v>
      </c>
      <c r="M201" s="10">
        <v>394.4</v>
      </c>
      <c r="N201" s="10">
        <v>0.25190000000000001</v>
      </c>
      <c r="O201" s="133"/>
      <c r="P201" s="11"/>
      <c r="Q201" s="12"/>
    </row>
    <row r="202" spans="1:17" ht="13" x14ac:dyDescent="0.15">
      <c r="A202" s="100"/>
      <c r="B202" s="11"/>
      <c r="C202" s="113"/>
      <c r="D202" s="49"/>
      <c r="E202" s="11"/>
      <c r="F202" s="11"/>
      <c r="G202" s="11"/>
      <c r="H202" s="11"/>
      <c r="I202" s="10">
        <v>3.3</v>
      </c>
      <c r="J202" s="10">
        <v>20.329999999999998</v>
      </c>
      <c r="K202" s="10">
        <v>8.69</v>
      </c>
      <c r="L202" s="10">
        <v>13.21</v>
      </c>
      <c r="M202" s="10">
        <v>394.5</v>
      </c>
      <c r="N202" s="10">
        <v>0.25280000000000002</v>
      </c>
      <c r="O202" s="133"/>
      <c r="P202" s="11"/>
      <c r="Q202" s="12"/>
    </row>
    <row r="203" spans="1:17" ht="13" x14ac:dyDescent="0.15">
      <c r="A203" s="100"/>
      <c r="B203" s="11"/>
      <c r="C203" s="113"/>
      <c r="D203" s="49"/>
      <c r="E203" s="11"/>
      <c r="F203" s="11"/>
      <c r="G203" s="11"/>
      <c r="H203" s="11"/>
      <c r="I203" s="10">
        <v>5.3</v>
      </c>
      <c r="J203" s="10">
        <v>20.22</v>
      </c>
      <c r="K203" s="10">
        <v>8.7100000000000009</v>
      </c>
      <c r="L203" s="10">
        <v>13.14</v>
      </c>
      <c r="M203" s="10">
        <v>393</v>
      </c>
      <c r="N203" s="10">
        <v>0.25159999999999999</v>
      </c>
      <c r="O203" s="133"/>
      <c r="P203" s="11"/>
      <c r="Q203" s="13"/>
    </row>
    <row r="204" spans="1:17" ht="13" x14ac:dyDescent="0.15">
      <c r="A204" s="119"/>
      <c r="B204" s="11"/>
      <c r="C204" s="134"/>
      <c r="D204" s="11"/>
      <c r="E204" s="11"/>
      <c r="F204" s="11"/>
      <c r="G204" s="11"/>
      <c r="H204" s="11"/>
      <c r="I204" s="10">
        <v>10</v>
      </c>
      <c r="J204" s="10">
        <v>19.64</v>
      </c>
      <c r="K204" s="10">
        <v>8.6300000000000008</v>
      </c>
      <c r="L204" s="10">
        <v>13.72</v>
      </c>
      <c r="M204" s="11"/>
      <c r="N204" s="10">
        <v>0.25040000000000001</v>
      </c>
      <c r="O204" s="133"/>
      <c r="P204" s="11"/>
      <c r="Q204" s="13"/>
    </row>
    <row r="205" spans="1:17" ht="13" x14ac:dyDescent="0.15">
      <c r="A205" s="119"/>
      <c r="B205" s="11"/>
      <c r="C205" s="134"/>
      <c r="D205" s="11"/>
      <c r="E205" s="11"/>
      <c r="F205" s="11"/>
      <c r="G205" s="11"/>
      <c r="H205" s="11"/>
      <c r="I205" s="10">
        <v>15</v>
      </c>
      <c r="J205" s="10">
        <v>19.04</v>
      </c>
      <c r="K205" s="10">
        <v>8.4499999999999993</v>
      </c>
      <c r="L205" s="10">
        <v>13.4</v>
      </c>
      <c r="M205" s="11"/>
      <c r="N205" s="10">
        <v>0.25019999999999998</v>
      </c>
      <c r="O205" s="133"/>
      <c r="P205" s="11"/>
      <c r="Q205" s="13"/>
    </row>
    <row r="206" spans="1:17" ht="13" x14ac:dyDescent="0.15">
      <c r="A206" s="119"/>
      <c r="B206" s="11"/>
      <c r="C206" s="134"/>
      <c r="D206" s="11"/>
      <c r="E206" s="11"/>
      <c r="F206" s="11"/>
      <c r="G206" s="11"/>
      <c r="H206" s="11"/>
      <c r="I206" s="10">
        <v>19.3</v>
      </c>
      <c r="J206" s="10">
        <v>15.28</v>
      </c>
      <c r="K206" s="10">
        <v>8.2200000000000006</v>
      </c>
      <c r="L206" s="10">
        <v>12.86</v>
      </c>
      <c r="M206" s="11"/>
      <c r="N206" s="10">
        <v>0.25130000000000002</v>
      </c>
      <c r="O206" s="11"/>
      <c r="P206" s="11"/>
      <c r="Q206" s="13"/>
    </row>
    <row r="207" spans="1:17" ht="13" x14ac:dyDescent="0.15">
      <c r="A207" s="119"/>
      <c r="B207" s="11"/>
      <c r="C207" s="134"/>
      <c r="D207" s="11"/>
      <c r="E207" s="11"/>
      <c r="F207" s="11"/>
      <c r="G207" s="11"/>
      <c r="H207" s="11"/>
      <c r="I207" s="10">
        <v>21.1</v>
      </c>
      <c r="J207" s="10">
        <v>14.02</v>
      </c>
      <c r="K207" s="10">
        <v>8.11</v>
      </c>
      <c r="L207" s="10">
        <v>12.11</v>
      </c>
      <c r="M207" s="11"/>
      <c r="N207" s="10">
        <v>0.252</v>
      </c>
      <c r="O207" s="11"/>
      <c r="P207" s="11"/>
      <c r="Q207" s="13"/>
    </row>
    <row r="208" spans="1:17" ht="13" x14ac:dyDescent="0.15">
      <c r="A208" s="119"/>
      <c r="B208" s="11"/>
      <c r="C208" s="134"/>
      <c r="D208" s="11"/>
      <c r="E208" s="11"/>
      <c r="F208" s="11"/>
      <c r="G208" s="11"/>
      <c r="H208" s="11"/>
      <c r="I208" s="10">
        <v>22.1</v>
      </c>
      <c r="J208" s="10">
        <v>12.79</v>
      </c>
      <c r="K208" s="10">
        <v>8.0399999999999991</v>
      </c>
      <c r="L208" s="10">
        <v>11.92</v>
      </c>
      <c r="M208" s="11"/>
      <c r="N208" s="10">
        <v>0.2535</v>
      </c>
      <c r="O208" s="11"/>
      <c r="P208" s="11"/>
      <c r="Q208" s="13"/>
    </row>
    <row r="209" spans="1:17" ht="13" x14ac:dyDescent="0.15">
      <c r="A209" s="119"/>
      <c r="B209" s="11"/>
      <c r="C209" s="134"/>
      <c r="D209" s="11"/>
      <c r="E209" s="11"/>
      <c r="F209" s="11"/>
      <c r="G209" s="11"/>
      <c r="H209" s="11"/>
      <c r="I209" s="10">
        <v>24.2</v>
      </c>
      <c r="J209" s="10">
        <v>10.050000000000001</v>
      </c>
      <c r="K209" s="8">
        <v>7.99</v>
      </c>
      <c r="L209" s="10">
        <v>11.88</v>
      </c>
      <c r="M209" s="11"/>
      <c r="N209" s="11"/>
      <c r="O209" s="11"/>
      <c r="P209" s="11"/>
      <c r="Q209" s="13"/>
    </row>
    <row r="210" spans="1:17" ht="13" x14ac:dyDescent="0.15">
      <c r="A210" s="119"/>
      <c r="B210" s="11"/>
      <c r="C210" s="134"/>
      <c r="D210" s="11"/>
      <c r="E210" s="11"/>
      <c r="F210" s="11"/>
      <c r="G210" s="11"/>
      <c r="H210" s="11"/>
      <c r="I210" s="10">
        <v>25.9</v>
      </c>
      <c r="J210" s="10">
        <v>9.5</v>
      </c>
      <c r="K210" s="10">
        <v>7.95</v>
      </c>
      <c r="L210" s="10">
        <v>12.52</v>
      </c>
      <c r="M210" s="11"/>
      <c r="N210" s="11"/>
      <c r="O210" s="11"/>
      <c r="P210" s="11"/>
      <c r="Q210" s="13"/>
    </row>
    <row r="211" spans="1:17" ht="13" x14ac:dyDescent="0.15">
      <c r="A211" s="119"/>
      <c r="B211" s="11"/>
      <c r="C211" s="134"/>
      <c r="D211" s="11"/>
      <c r="E211" s="11"/>
      <c r="F211" s="11"/>
      <c r="G211" s="11"/>
      <c r="H211" s="11"/>
      <c r="I211" s="10">
        <v>30.5</v>
      </c>
      <c r="J211" s="10">
        <v>7.53</v>
      </c>
      <c r="K211" s="8">
        <v>7.93</v>
      </c>
      <c r="L211" s="10">
        <v>12.91</v>
      </c>
      <c r="M211" s="11"/>
      <c r="N211" s="11"/>
      <c r="O211" s="11"/>
      <c r="P211" s="11"/>
      <c r="Q211" s="13"/>
    </row>
    <row r="212" spans="1:17" ht="13" x14ac:dyDescent="0.15">
      <c r="A212" s="119"/>
      <c r="B212" s="11"/>
      <c r="C212" s="134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</row>
    <row r="213" spans="1:17" ht="13" x14ac:dyDescent="0.15">
      <c r="A213" s="119"/>
      <c r="B213" s="11"/>
      <c r="C213" s="134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</row>
    <row r="214" spans="1:17" ht="13" x14ac:dyDescent="0.15">
      <c r="A214" s="119"/>
      <c r="B214" s="11"/>
      <c r="C214" s="13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</row>
    <row r="215" spans="1:17" ht="13" x14ac:dyDescent="0.15">
      <c r="A215" s="119">
        <v>40027</v>
      </c>
      <c r="B215" s="11"/>
      <c r="C215" s="134">
        <v>0.20833333333333334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</row>
    <row r="216" spans="1:17" ht="13" x14ac:dyDescent="0.15">
      <c r="A216" s="100"/>
      <c r="B216" s="11"/>
      <c r="C216" s="11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</row>
    <row r="217" spans="1:17" ht="13" x14ac:dyDescent="0.15">
      <c r="A217" s="119">
        <v>40029</v>
      </c>
      <c r="B217" s="17">
        <v>1</v>
      </c>
      <c r="C217" s="11" t="s">
        <v>337</v>
      </c>
      <c r="D217" s="30" t="s">
        <v>122</v>
      </c>
      <c r="E217" s="11" t="s">
        <v>140</v>
      </c>
      <c r="F217" s="11" t="s">
        <v>205</v>
      </c>
      <c r="G217" s="17">
        <v>80</v>
      </c>
      <c r="H217" s="17">
        <v>3</v>
      </c>
      <c r="I217" s="45">
        <v>2</v>
      </c>
      <c r="J217" s="19">
        <v>23</v>
      </c>
      <c r="K217" s="17">
        <v>7.9</v>
      </c>
      <c r="L217" s="11"/>
      <c r="M217" s="11"/>
      <c r="N217" s="11"/>
      <c r="P217" s="13" t="s">
        <v>39</v>
      </c>
      <c r="Q217" s="13"/>
    </row>
    <row r="218" spans="1:17" ht="13" x14ac:dyDescent="0.15">
      <c r="A218" s="100"/>
      <c r="B218" s="11"/>
      <c r="C218" s="11"/>
      <c r="D218" s="11" t="s">
        <v>837</v>
      </c>
      <c r="E218" s="11"/>
      <c r="F218" s="11"/>
      <c r="G218" s="11"/>
      <c r="H218" s="11"/>
      <c r="I218" s="45">
        <v>3</v>
      </c>
      <c r="J218" s="19">
        <v>22</v>
      </c>
      <c r="K218" s="11"/>
      <c r="L218" s="11"/>
      <c r="M218" s="11"/>
      <c r="N218" s="11"/>
      <c r="P218" s="13" t="s">
        <v>470</v>
      </c>
      <c r="Q218" s="70"/>
    </row>
    <row r="219" spans="1:17" ht="13" x14ac:dyDescent="0.15">
      <c r="A219" s="100"/>
      <c r="B219" s="11"/>
      <c r="C219" s="11"/>
      <c r="D219" s="11"/>
      <c r="E219" s="11"/>
      <c r="F219" s="11"/>
      <c r="G219" s="11"/>
      <c r="H219" s="11"/>
      <c r="I219" s="45">
        <v>5</v>
      </c>
      <c r="J219" s="19">
        <v>21</v>
      </c>
      <c r="K219" s="11"/>
      <c r="L219" s="11"/>
      <c r="M219" s="11"/>
      <c r="N219" s="11"/>
      <c r="P219" s="13" t="s">
        <v>20</v>
      </c>
      <c r="Q219" s="70"/>
    </row>
    <row r="220" spans="1:17" ht="13" x14ac:dyDescent="0.15">
      <c r="A220" s="100"/>
      <c r="B220" s="11"/>
      <c r="C220" s="11"/>
      <c r="D220" s="11"/>
      <c r="E220" s="11"/>
      <c r="F220" s="11"/>
      <c r="G220" s="11"/>
      <c r="H220" s="11"/>
      <c r="I220" s="45">
        <v>10</v>
      </c>
      <c r="J220" s="19">
        <v>14.1</v>
      </c>
      <c r="K220" s="17">
        <v>7.5</v>
      </c>
      <c r="L220" s="11"/>
      <c r="M220" s="11"/>
      <c r="N220" s="11"/>
      <c r="P220" s="13" t="s">
        <v>838</v>
      </c>
      <c r="Q220" s="18"/>
    </row>
    <row r="221" spans="1:17" ht="13" x14ac:dyDescent="0.15">
      <c r="A221" s="100"/>
      <c r="B221" s="11"/>
      <c r="C221" s="11"/>
      <c r="D221" s="11"/>
      <c r="E221" s="11"/>
      <c r="F221" s="11"/>
      <c r="G221" s="11"/>
      <c r="H221" s="11"/>
      <c r="I221" s="45">
        <v>15</v>
      </c>
      <c r="J221" s="19">
        <v>16</v>
      </c>
      <c r="K221" s="17">
        <v>7.5</v>
      </c>
      <c r="L221" s="11"/>
      <c r="M221" s="11"/>
      <c r="N221" s="11"/>
      <c r="P221" s="70" t="s">
        <v>44</v>
      </c>
      <c r="Q221" s="51"/>
    </row>
    <row r="222" spans="1:17" ht="13" x14ac:dyDescent="0.15">
      <c r="A222" s="100"/>
      <c r="B222" s="11"/>
      <c r="C222" s="11"/>
      <c r="D222" s="11"/>
      <c r="E222" s="11"/>
      <c r="F222" s="11"/>
      <c r="G222" s="11"/>
      <c r="H222" s="11"/>
      <c r="I222" s="45">
        <v>18</v>
      </c>
      <c r="J222" s="19">
        <v>20</v>
      </c>
      <c r="K222" s="11"/>
      <c r="L222" s="11"/>
      <c r="M222" s="11"/>
      <c r="N222" s="11"/>
      <c r="P222" s="70" t="s">
        <v>839</v>
      </c>
      <c r="Q222" s="51"/>
    </row>
    <row r="223" spans="1:17" ht="13" x14ac:dyDescent="0.15">
      <c r="A223" s="100"/>
      <c r="B223" s="11"/>
      <c r="C223" s="11"/>
      <c r="D223" s="11"/>
      <c r="E223" s="11"/>
      <c r="F223" s="11"/>
      <c r="G223" s="11"/>
      <c r="H223" s="11"/>
      <c r="I223" s="45">
        <v>22</v>
      </c>
      <c r="J223" s="19">
        <v>13.1</v>
      </c>
      <c r="K223" s="17">
        <v>7.2</v>
      </c>
      <c r="L223" s="11"/>
      <c r="M223" s="11"/>
      <c r="N223" s="11"/>
      <c r="P223" s="18" t="s">
        <v>840</v>
      </c>
      <c r="Q223" s="51"/>
    </row>
    <row r="224" spans="1:17" ht="13" x14ac:dyDescent="0.15">
      <c r="A224" s="10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51"/>
    </row>
    <row r="225" spans="1:17" ht="13" x14ac:dyDescent="0.15">
      <c r="A225" s="119">
        <v>40031</v>
      </c>
      <c r="B225" s="11"/>
      <c r="C225" s="11"/>
      <c r="D225" s="11" t="s">
        <v>841</v>
      </c>
      <c r="E225" s="11" t="s">
        <v>140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5" t="s">
        <v>842</v>
      </c>
      <c r="P225" s="11"/>
      <c r="Q225" s="51"/>
    </row>
    <row r="226" spans="1:17" ht="13" x14ac:dyDescent="0.15">
      <c r="A226" s="100"/>
      <c r="B226" s="11"/>
      <c r="C226" s="11"/>
      <c r="D226" s="11" t="s">
        <v>843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51"/>
    </row>
    <row r="227" spans="1:17" ht="13" x14ac:dyDescent="0.15">
      <c r="A227" s="100"/>
      <c r="B227" s="11"/>
      <c r="C227" s="11"/>
      <c r="D227" s="11" t="s">
        <v>844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51"/>
    </row>
    <row r="228" spans="1:17" ht="13" x14ac:dyDescent="0.15">
      <c r="A228" s="10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51"/>
    </row>
    <row r="229" spans="1:17" ht="13" x14ac:dyDescent="0.15">
      <c r="A229" s="119">
        <v>40035</v>
      </c>
      <c r="B229" s="17">
        <v>1</v>
      </c>
      <c r="C229" s="11" t="s">
        <v>845</v>
      </c>
      <c r="D229" s="11" t="s">
        <v>846</v>
      </c>
      <c r="E229" s="11" t="s">
        <v>140</v>
      </c>
      <c r="F229" s="11" t="s">
        <v>847</v>
      </c>
      <c r="G229" s="17">
        <v>80</v>
      </c>
      <c r="H229" s="11" t="s">
        <v>848</v>
      </c>
      <c r="I229" s="17">
        <v>1</v>
      </c>
      <c r="J229" s="19">
        <v>75.400000000000006</v>
      </c>
      <c r="K229" s="17">
        <v>8.1999999999999993</v>
      </c>
      <c r="L229" s="11"/>
      <c r="M229" s="11"/>
      <c r="N229" s="11"/>
      <c r="O229" s="10" t="s">
        <v>849</v>
      </c>
      <c r="P229" s="11"/>
      <c r="Q229" s="51"/>
    </row>
    <row r="230" spans="1:17" ht="13" x14ac:dyDescent="0.15">
      <c r="A230" s="10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51"/>
    </row>
    <row r="231" spans="1:17" ht="13" x14ac:dyDescent="0.15">
      <c r="A231" s="100"/>
      <c r="B231" s="17">
        <v>2</v>
      </c>
      <c r="C231" s="134">
        <v>9.375E-2</v>
      </c>
      <c r="D231" s="136" t="s">
        <v>850</v>
      </c>
      <c r="E231" s="11" t="s">
        <v>815</v>
      </c>
      <c r="F231" s="11" t="s">
        <v>851</v>
      </c>
      <c r="G231" s="17">
        <v>80</v>
      </c>
      <c r="H231" s="17">
        <v>3</v>
      </c>
      <c r="I231" s="17">
        <v>2.5</v>
      </c>
      <c r="J231" s="19">
        <v>75.5</v>
      </c>
      <c r="K231" s="17">
        <v>8.1999999999999993</v>
      </c>
      <c r="L231" s="11"/>
      <c r="M231" s="11"/>
      <c r="N231" s="11"/>
      <c r="O231" s="11"/>
      <c r="P231" s="11"/>
      <c r="Q231" s="51"/>
    </row>
    <row r="232" spans="1:17" ht="13" x14ac:dyDescent="0.15">
      <c r="A232" s="10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51"/>
    </row>
    <row r="233" spans="1:17" ht="13" x14ac:dyDescent="0.15">
      <c r="A233" s="100"/>
      <c r="B233" s="17">
        <v>3</v>
      </c>
      <c r="C233" s="134">
        <v>0.10416666666666667</v>
      </c>
      <c r="D233" s="104" t="s">
        <v>212</v>
      </c>
      <c r="E233" s="11" t="s">
        <v>140</v>
      </c>
      <c r="F233" s="11" t="s">
        <v>852</v>
      </c>
      <c r="G233" s="17">
        <v>80</v>
      </c>
      <c r="H233" s="17">
        <v>4</v>
      </c>
      <c r="I233" s="17">
        <v>1</v>
      </c>
      <c r="J233" s="19">
        <v>74</v>
      </c>
      <c r="K233" s="11"/>
      <c r="L233" s="11"/>
      <c r="M233" s="11"/>
      <c r="N233" s="11"/>
      <c r="Q233" s="51"/>
    </row>
    <row r="234" spans="1:17" ht="13" x14ac:dyDescent="0.15">
      <c r="A234" s="100"/>
      <c r="B234" s="11"/>
      <c r="C234" s="11"/>
      <c r="D234" s="11"/>
      <c r="E234" s="11"/>
      <c r="F234" s="11"/>
      <c r="G234" s="11"/>
      <c r="H234" s="11"/>
      <c r="I234" s="17">
        <v>12</v>
      </c>
      <c r="J234" s="19">
        <v>55.6</v>
      </c>
      <c r="K234" s="11"/>
      <c r="L234" s="11"/>
      <c r="M234" s="11"/>
      <c r="N234" s="11"/>
      <c r="Q234" s="51"/>
    </row>
    <row r="235" spans="1:17" ht="13" x14ac:dyDescent="0.15">
      <c r="A235" s="100"/>
      <c r="B235" s="11"/>
      <c r="C235" s="11"/>
      <c r="D235" s="11"/>
      <c r="E235" s="11"/>
      <c r="F235" s="11"/>
      <c r="G235" s="11"/>
      <c r="H235" s="11"/>
      <c r="I235" s="17">
        <v>13</v>
      </c>
      <c r="J235" s="19">
        <v>60.6</v>
      </c>
      <c r="K235" s="11"/>
      <c r="L235" s="11"/>
      <c r="M235" s="11"/>
      <c r="N235" s="11"/>
      <c r="Q235" s="51"/>
    </row>
    <row r="236" spans="1:17" ht="13" x14ac:dyDescent="0.15">
      <c r="A236" s="100"/>
      <c r="B236" s="11"/>
      <c r="C236" s="11"/>
      <c r="D236" s="11"/>
      <c r="E236" s="11"/>
      <c r="F236" s="11"/>
      <c r="G236" s="11"/>
      <c r="H236" s="11"/>
      <c r="I236" s="17">
        <v>14</v>
      </c>
      <c r="J236" s="19">
        <v>59.2</v>
      </c>
      <c r="K236" s="11"/>
      <c r="L236" s="11"/>
      <c r="M236" s="11"/>
      <c r="N236" s="11"/>
      <c r="Q236" s="51"/>
    </row>
    <row r="237" spans="1:17" ht="13" x14ac:dyDescent="0.15">
      <c r="A237" s="100"/>
      <c r="B237" s="11"/>
      <c r="C237" s="11"/>
      <c r="D237" s="11"/>
      <c r="E237" s="11"/>
      <c r="F237" s="11"/>
      <c r="G237" s="11"/>
      <c r="H237" s="11"/>
      <c r="I237" s="17">
        <v>15</v>
      </c>
      <c r="J237" s="19">
        <v>55.4</v>
      </c>
      <c r="K237" s="17">
        <v>7.7</v>
      </c>
      <c r="L237" s="11"/>
      <c r="M237" s="11"/>
      <c r="N237" s="11"/>
      <c r="Q237" s="51"/>
    </row>
    <row r="238" spans="1:17" ht="13" x14ac:dyDescent="0.15">
      <c r="A238" s="100"/>
      <c r="B238" s="11"/>
      <c r="C238" s="113"/>
      <c r="D238" s="11"/>
      <c r="E238" s="11"/>
      <c r="F238" s="11"/>
      <c r="G238" s="11"/>
      <c r="H238" s="11"/>
      <c r="I238" s="17">
        <v>24</v>
      </c>
      <c r="J238" s="19">
        <v>48.6</v>
      </c>
      <c r="K238" s="11"/>
      <c r="L238" s="11"/>
      <c r="M238" s="11"/>
      <c r="N238" s="11"/>
      <c r="Q238" s="51"/>
    </row>
    <row r="239" spans="1:17" ht="13" x14ac:dyDescent="0.15">
      <c r="A239" s="10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Q239" s="51"/>
    </row>
    <row r="240" spans="1:17" ht="13" x14ac:dyDescent="0.15">
      <c r="A240" s="10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8"/>
      <c r="P240" s="11"/>
      <c r="Q240" s="51"/>
    </row>
    <row r="241" spans="1:17" ht="13" x14ac:dyDescent="0.15">
      <c r="A241" s="119">
        <v>40053</v>
      </c>
      <c r="B241" s="17">
        <v>1</v>
      </c>
      <c r="C241" s="134">
        <v>0.45833333333333331</v>
      </c>
      <c r="D241" s="104" t="s">
        <v>26</v>
      </c>
      <c r="E241" s="11" t="s">
        <v>140</v>
      </c>
      <c r="F241" s="11"/>
      <c r="G241" s="11"/>
      <c r="H241" s="17">
        <v>2.7</v>
      </c>
      <c r="I241" s="17">
        <v>0.6</v>
      </c>
      <c r="J241" s="19">
        <v>22.9</v>
      </c>
      <c r="K241" s="17">
        <v>8.42</v>
      </c>
      <c r="L241" s="17">
        <v>11.5</v>
      </c>
      <c r="M241" s="17"/>
      <c r="N241" s="17"/>
      <c r="O241" s="135" t="s">
        <v>853</v>
      </c>
      <c r="P241" s="11"/>
      <c r="Q241" s="51"/>
    </row>
    <row r="242" spans="1:17" ht="13" x14ac:dyDescent="0.15">
      <c r="A242" s="100"/>
      <c r="B242" s="11"/>
      <c r="C242" s="11"/>
      <c r="D242" s="11" t="s">
        <v>854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 t="s">
        <v>855</v>
      </c>
      <c r="P242" s="11"/>
      <c r="Q242" s="51"/>
    </row>
    <row r="243" spans="1:17" ht="13" x14ac:dyDescent="0.15">
      <c r="A243" s="100"/>
      <c r="B243" s="11"/>
      <c r="C243" s="113"/>
      <c r="D243" s="11" t="s">
        <v>856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51"/>
    </row>
    <row r="244" spans="1:17" ht="13" x14ac:dyDescent="0.15">
      <c r="A244" s="10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51"/>
    </row>
    <row r="245" spans="1:17" ht="13" x14ac:dyDescent="0.15">
      <c r="A245" s="10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40"/>
      <c r="P245" s="11"/>
      <c r="Q245" s="51"/>
    </row>
    <row r="246" spans="1:17" ht="13" x14ac:dyDescent="0.15">
      <c r="A246" s="10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0"/>
      <c r="P246" s="11"/>
      <c r="Q246" s="51"/>
    </row>
    <row r="247" spans="1:17" ht="13" x14ac:dyDescent="0.15">
      <c r="A247" s="10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40"/>
      <c r="P247" s="11"/>
      <c r="Q247" s="51"/>
    </row>
    <row r="248" spans="1:17" ht="13" x14ac:dyDescent="0.15">
      <c r="A248" s="100"/>
      <c r="B248" s="11"/>
      <c r="C248" s="11"/>
      <c r="D248" s="11"/>
      <c r="E248" s="11"/>
      <c r="F248" s="11"/>
      <c r="G248" s="11"/>
      <c r="H248" s="137"/>
      <c r="I248" s="11"/>
      <c r="J248" s="11"/>
      <c r="K248" s="11"/>
      <c r="L248" s="11"/>
      <c r="M248" s="11"/>
      <c r="N248" s="11"/>
      <c r="O248" s="40"/>
      <c r="P248" s="11"/>
      <c r="Q248" s="51"/>
    </row>
    <row r="249" spans="1:17" ht="13" x14ac:dyDescent="0.15">
      <c r="A249" s="100"/>
      <c r="B249" s="11"/>
      <c r="C249" s="113"/>
      <c r="D249" s="11"/>
      <c r="E249" s="11"/>
      <c r="F249" s="11"/>
      <c r="G249" s="71"/>
      <c r="H249" s="138"/>
      <c r="I249" s="11"/>
      <c r="J249" s="11"/>
      <c r="K249" s="11"/>
      <c r="L249" s="11"/>
      <c r="M249" s="11"/>
      <c r="N249" s="11"/>
      <c r="O249" s="11"/>
      <c r="P249" s="11"/>
      <c r="Q249" s="51"/>
    </row>
    <row r="250" spans="1:17" ht="13" x14ac:dyDescent="0.15">
      <c r="A250" s="100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51"/>
    </row>
    <row r="251" spans="1:17" ht="13" x14ac:dyDescent="0.15">
      <c r="A251" s="100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51"/>
    </row>
    <row r="252" spans="1:17" ht="13" x14ac:dyDescent="0.15">
      <c r="A252" s="109">
        <v>40058</v>
      </c>
      <c r="B252" s="45">
        <v>1</v>
      </c>
      <c r="C252" s="110">
        <v>8.3333333333333329E-2</v>
      </c>
      <c r="D252" s="49" t="s">
        <v>546</v>
      </c>
      <c r="E252" s="11" t="s">
        <v>143</v>
      </c>
      <c r="F252" s="11" t="s">
        <v>181</v>
      </c>
      <c r="G252" s="45">
        <v>76</v>
      </c>
      <c r="H252" s="45">
        <v>3.5</v>
      </c>
      <c r="I252" s="11"/>
      <c r="J252" s="11"/>
      <c r="K252" s="11"/>
      <c r="L252" s="11"/>
      <c r="M252" s="11"/>
      <c r="N252" s="11"/>
      <c r="P252" s="13" t="s">
        <v>70</v>
      </c>
      <c r="Q252" s="11"/>
    </row>
    <row r="253" spans="1:17" ht="13" x14ac:dyDescent="0.15">
      <c r="A253" s="100"/>
      <c r="B253" s="11"/>
      <c r="C253" s="137"/>
      <c r="D253" s="137"/>
      <c r="E253" s="137"/>
      <c r="F253" s="137"/>
      <c r="G253" s="137"/>
      <c r="H253" s="11"/>
      <c r="I253" s="11"/>
      <c r="J253" s="11"/>
      <c r="K253" s="11"/>
      <c r="L253" s="11"/>
      <c r="M253" s="11"/>
      <c r="N253" s="11"/>
      <c r="P253" s="13" t="s">
        <v>470</v>
      </c>
      <c r="Q253" s="11"/>
    </row>
    <row r="254" spans="1:17" ht="13" x14ac:dyDescent="0.15">
      <c r="A254" s="100"/>
      <c r="B254" s="11"/>
      <c r="C254" s="139"/>
      <c r="D254" s="139"/>
      <c r="E254" s="139"/>
      <c r="F254" s="139"/>
      <c r="G254" s="139"/>
      <c r="H254" s="11"/>
      <c r="I254" s="11"/>
      <c r="J254" s="11"/>
      <c r="K254" s="11"/>
      <c r="L254" s="11"/>
      <c r="M254" s="11"/>
      <c r="N254" s="11"/>
      <c r="P254" s="13" t="s">
        <v>20</v>
      </c>
      <c r="Q254" s="11"/>
    </row>
    <row r="255" spans="1:17" ht="13" x14ac:dyDescent="0.15">
      <c r="A255" s="100"/>
      <c r="B255" s="11"/>
      <c r="C255" s="139"/>
      <c r="D255" s="139"/>
      <c r="E255" s="139"/>
      <c r="F255" s="139"/>
      <c r="G255" s="139"/>
      <c r="H255" s="11"/>
      <c r="I255" s="11"/>
      <c r="J255" s="11"/>
      <c r="K255" s="11"/>
      <c r="L255" s="11"/>
      <c r="M255" s="11"/>
      <c r="N255" s="11"/>
      <c r="P255" s="13" t="s">
        <v>229</v>
      </c>
      <c r="Q255" s="11"/>
    </row>
    <row r="256" spans="1:17" ht="13" x14ac:dyDescent="0.15">
      <c r="A256" s="100"/>
      <c r="B256" s="11"/>
      <c r="C256" s="139"/>
      <c r="D256" s="139"/>
      <c r="E256" s="139"/>
      <c r="F256" s="139"/>
      <c r="G256" s="139"/>
      <c r="H256" s="11"/>
      <c r="I256" s="11"/>
      <c r="J256" s="11"/>
      <c r="K256" s="11"/>
      <c r="L256" s="11"/>
      <c r="M256" s="11"/>
      <c r="N256" s="11"/>
      <c r="P256" s="70" t="s">
        <v>44</v>
      </c>
      <c r="Q256" s="11"/>
    </row>
    <row r="257" spans="1:18" ht="13" x14ac:dyDescent="0.15">
      <c r="A257" s="100"/>
      <c r="B257" s="11"/>
      <c r="C257" s="139"/>
      <c r="D257" s="139"/>
      <c r="E257" s="139"/>
      <c r="F257" s="139"/>
      <c r="G257" s="139"/>
      <c r="H257" s="11"/>
      <c r="I257" s="11"/>
      <c r="J257" s="11"/>
      <c r="K257" s="11"/>
      <c r="L257" s="11"/>
      <c r="M257" s="11"/>
      <c r="N257" s="11"/>
      <c r="P257" s="70" t="s">
        <v>857</v>
      </c>
      <c r="Q257" s="11"/>
    </row>
    <row r="258" spans="1:18" ht="13" x14ac:dyDescent="0.15">
      <c r="A258" s="100"/>
      <c r="B258" s="71"/>
      <c r="C258" s="138"/>
      <c r="D258" s="138"/>
      <c r="E258" s="138"/>
      <c r="F258" s="138"/>
      <c r="G258" s="138"/>
      <c r="H258" s="11"/>
      <c r="I258" s="11"/>
      <c r="J258" s="11"/>
      <c r="K258" s="11"/>
      <c r="L258" s="11"/>
      <c r="M258" s="11"/>
      <c r="N258" s="11"/>
      <c r="P258" s="18" t="s">
        <v>858</v>
      </c>
      <c r="Q258" s="51"/>
    </row>
    <row r="259" spans="1:18" ht="13" x14ac:dyDescent="0.15">
      <c r="A259" s="119"/>
      <c r="B259" s="17"/>
      <c r="C259" s="134"/>
      <c r="D259" s="104"/>
      <c r="E259" s="11"/>
      <c r="F259" s="11"/>
      <c r="G259" s="17"/>
      <c r="H259" s="11"/>
      <c r="I259" s="45"/>
      <c r="J259" s="19"/>
      <c r="K259" s="11"/>
      <c r="L259" s="11"/>
      <c r="M259" s="11"/>
      <c r="N259" s="11"/>
      <c r="P259" s="11"/>
      <c r="Q259" s="11"/>
      <c r="R259" s="11"/>
    </row>
    <row r="260" spans="1:18" ht="13" x14ac:dyDescent="0.15">
      <c r="A260" s="119">
        <v>40059</v>
      </c>
      <c r="B260" s="17">
        <v>1</v>
      </c>
      <c r="C260" s="134">
        <v>0.47916666666666669</v>
      </c>
      <c r="D260" s="104" t="s">
        <v>222</v>
      </c>
      <c r="E260" s="11" t="s">
        <v>143</v>
      </c>
      <c r="F260" s="11" t="s">
        <v>181</v>
      </c>
      <c r="G260" s="17">
        <v>75</v>
      </c>
      <c r="H260" s="11" t="s">
        <v>859</v>
      </c>
      <c r="I260" s="45">
        <v>1</v>
      </c>
      <c r="J260" s="19">
        <v>24.3</v>
      </c>
      <c r="K260" s="11"/>
      <c r="L260" s="11"/>
      <c r="M260" s="11"/>
      <c r="N260" s="11"/>
      <c r="P260" s="13" t="s">
        <v>860</v>
      </c>
      <c r="Q260" s="11"/>
      <c r="R260" s="51"/>
    </row>
    <row r="261" spans="1:18" ht="13" x14ac:dyDescent="0.15">
      <c r="A261" s="100"/>
      <c r="B261" s="11"/>
      <c r="C261" s="11"/>
      <c r="D261" s="116" t="s">
        <v>861</v>
      </c>
      <c r="E261" s="11" t="s">
        <v>143</v>
      </c>
      <c r="F261" s="11" t="s">
        <v>181</v>
      </c>
      <c r="G261" s="17">
        <v>75</v>
      </c>
      <c r="H261" s="11"/>
      <c r="I261" s="11"/>
      <c r="J261" s="11"/>
      <c r="K261" s="11"/>
      <c r="L261" s="11"/>
      <c r="M261" s="11"/>
      <c r="N261" s="11"/>
      <c r="P261" s="13" t="s">
        <v>862</v>
      </c>
      <c r="Q261" s="51"/>
    </row>
    <row r="262" spans="1:18" ht="13" x14ac:dyDescent="0.15">
      <c r="A262" s="100"/>
      <c r="B262" s="11"/>
      <c r="C262" s="11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P262" s="13" t="s">
        <v>863</v>
      </c>
      <c r="Q262" s="51"/>
    </row>
    <row r="263" spans="1:18" ht="13" x14ac:dyDescent="0.15">
      <c r="A263" s="100"/>
      <c r="B263" s="11"/>
      <c r="C263" s="11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P263" s="13" t="s">
        <v>864</v>
      </c>
      <c r="Q263" s="51"/>
    </row>
    <row r="264" spans="1:18" ht="13" x14ac:dyDescent="0.15">
      <c r="A264" s="100"/>
      <c r="B264" s="11"/>
      <c r="C264" s="11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P264" s="70" t="s">
        <v>865</v>
      </c>
      <c r="Q264" s="51"/>
    </row>
    <row r="265" spans="1:18" ht="13" x14ac:dyDescent="0.15">
      <c r="A265" s="100"/>
      <c r="B265" s="11"/>
      <c r="C265" s="11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P265" s="70" t="s">
        <v>362</v>
      </c>
      <c r="Q265" s="51"/>
    </row>
    <row r="266" spans="1:18" ht="13" x14ac:dyDescent="0.15">
      <c r="A266" s="100"/>
      <c r="B266" s="11"/>
      <c r="C266" s="11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P266" s="18" t="s">
        <v>866</v>
      </c>
      <c r="Q266" s="51"/>
    </row>
    <row r="267" spans="1:18" ht="13" x14ac:dyDescent="0.15">
      <c r="A267" s="100"/>
      <c r="B267" s="11"/>
      <c r="C267" s="11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51"/>
    </row>
    <row r="268" spans="1:18" ht="13" x14ac:dyDescent="0.15">
      <c r="A268" s="10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51"/>
    </row>
    <row r="269" spans="1:18" ht="13" x14ac:dyDescent="0.15">
      <c r="A269" s="100">
        <v>40062</v>
      </c>
      <c r="B269" s="45">
        <v>1</v>
      </c>
      <c r="C269" s="110">
        <v>0.1875</v>
      </c>
      <c r="D269" s="11" t="s">
        <v>75</v>
      </c>
      <c r="E269" s="11" t="s">
        <v>143</v>
      </c>
      <c r="F269" s="11" t="s">
        <v>867</v>
      </c>
      <c r="G269" s="45">
        <v>75</v>
      </c>
      <c r="H269" s="11" t="s">
        <v>868</v>
      </c>
      <c r="I269" s="45">
        <v>1</v>
      </c>
      <c r="J269" s="46">
        <v>21.7</v>
      </c>
      <c r="K269" s="45">
        <v>8.2200000000000006</v>
      </c>
      <c r="L269" s="45">
        <v>9.33</v>
      </c>
      <c r="M269" s="45"/>
      <c r="N269" s="45"/>
      <c r="O269" s="140" t="s">
        <v>869</v>
      </c>
      <c r="P269" s="13" t="s">
        <v>70</v>
      </c>
      <c r="Q269" s="51"/>
    </row>
    <row r="270" spans="1:18" ht="13" x14ac:dyDescent="0.15">
      <c r="A270" s="100"/>
      <c r="B270" s="11"/>
      <c r="C270" s="141">
        <v>0.20833333333333334</v>
      </c>
      <c r="D270" s="116" t="s">
        <v>79</v>
      </c>
      <c r="E270" s="26" t="s">
        <v>143</v>
      </c>
      <c r="F270" s="26" t="s">
        <v>867</v>
      </c>
      <c r="G270" s="24">
        <v>75</v>
      </c>
      <c r="H270" s="26" t="s">
        <v>194</v>
      </c>
      <c r="I270" s="24">
        <v>1</v>
      </c>
      <c r="J270" s="31">
        <v>22.49</v>
      </c>
      <c r="K270" s="24">
        <v>7.87</v>
      </c>
      <c r="L270" s="24">
        <v>9.65</v>
      </c>
      <c r="M270" s="24"/>
      <c r="N270" s="24"/>
      <c r="P270" s="13" t="s">
        <v>870</v>
      </c>
      <c r="Q270" s="51"/>
    </row>
    <row r="271" spans="1:18" ht="13" x14ac:dyDescent="0.15">
      <c r="A271" s="100"/>
      <c r="B271" s="11"/>
      <c r="C271" s="26"/>
      <c r="D271" s="26"/>
      <c r="E271" s="26"/>
      <c r="F271" s="26"/>
      <c r="G271" s="26"/>
      <c r="H271" s="26"/>
      <c r="I271" s="26"/>
      <c r="J271" s="11"/>
      <c r="K271" s="26"/>
      <c r="L271" s="26"/>
      <c r="M271" s="26"/>
      <c r="N271" s="26"/>
      <c r="P271" s="13" t="s">
        <v>20</v>
      </c>
      <c r="Q271" s="51"/>
    </row>
    <row r="272" spans="1:18" ht="13" x14ac:dyDescent="0.15">
      <c r="A272" s="100"/>
      <c r="B272" s="11"/>
      <c r="C272" s="26"/>
      <c r="D272" s="104" t="s">
        <v>26</v>
      </c>
      <c r="E272" s="26" t="s">
        <v>143</v>
      </c>
      <c r="F272" s="26" t="s">
        <v>871</v>
      </c>
      <c r="G272" s="24">
        <v>64</v>
      </c>
      <c r="H272" s="24">
        <v>2</v>
      </c>
      <c r="I272" s="24">
        <v>1</v>
      </c>
      <c r="J272" s="11"/>
      <c r="K272" s="26"/>
      <c r="L272" s="24">
        <v>9.4499999999999993</v>
      </c>
      <c r="M272" s="24"/>
      <c r="N272" s="24"/>
      <c r="P272" s="13" t="s">
        <v>229</v>
      </c>
      <c r="Q272" s="51"/>
    </row>
    <row r="273" spans="1:17" ht="13" x14ac:dyDescent="0.15">
      <c r="A273" s="100"/>
      <c r="B273" s="11"/>
      <c r="C273" s="26"/>
      <c r="D273" s="26"/>
      <c r="E273" s="26"/>
      <c r="F273" s="26"/>
      <c r="G273" s="26"/>
      <c r="H273" s="26"/>
      <c r="I273" s="26"/>
      <c r="J273" s="11"/>
      <c r="K273" s="26"/>
      <c r="L273" s="26"/>
      <c r="M273" s="26"/>
      <c r="N273" s="26"/>
      <c r="O273" s="11"/>
      <c r="P273" s="70" t="s">
        <v>44</v>
      </c>
      <c r="Q273" s="51"/>
    </row>
    <row r="274" spans="1:17" ht="13" x14ac:dyDescent="0.15">
      <c r="A274" s="100"/>
      <c r="B274" s="11"/>
      <c r="C274" s="26"/>
      <c r="D274" s="26"/>
      <c r="E274" s="26"/>
      <c r="F274" s="26"/>
      <c r="G274" s="26"/>
      <c r="H274" s="26"/>
      <c r="I274" s="26"/>
      <c r="J274" s="11"/>
      <c r="K274" s="26"/>
      <c r="L274" s="26"/>
      <c r="M274" s="26"/>
      <c r="N274" s="26"/>
      <c r="O274" s="11"/>
      <c r="P274" s="70" t="s">
        <v>230</v>
      </c>
      <c r="Q274" s="51"/>
    </row>
    <row r="275" spans="1:17" ht="13" x14ac:dyDescent="0.15">
      <c r="A275" s="100"/>
      <c r="B275" s="11"/>
      <c r="C275" s="26"/>
      <c r="D275" s="26"/>
      <c r="E275" s="26"/>
      <c r="F275" s="26"/>
      <c r="G275" s="26"/>
      <c r="H275" s="26"/>
      <c r="I275" s="26"/>
      <c r="J275" s="11"/>
      <c r="K275" s="26"/>
      <c r="L275" s="26"/>
      <c r="M275" s="26"/>
      <c r="N275" s="26"/>
      <c r="O275" s="11"/>
      <c r="P275" s="18" t="s">
        <v>54</v>
      </c>
      <c r="Q275" s="51"/>
    </row>
    <row r="276" spans="1:17" ht="13" x14ac:dyDescent="0.15">
      <c r="A276" s="100"/>
      <c r="B276" s="11"/>
      <c r="C276" s="26"/>
      <c r="D276" s="26"/>
      <c r="E276" s="26"/>
      <c r="F276" s="26"/>
      <c r="G276" s="26"/>
      <c r="H276" s="26"/>
      <c r="I276" s="26"/>
      <c r="J276" s="11"/>
      <c r="K276" s="26"/>
      <c r="L276" s="26"/>
      <c r="M276" s="26"/>
      <c r="N276" s="26"/>
      <c r="O276" s="11"/>
      <c r="P276" s="11"/>
      <c r="Q276" s="51"/>
    </row>
    <row r="277" spans="1:17" ht="13" x14ac:dyDescent="0.15">
      <c r="A277" s="100"/>
      <c r="B277" s="11"/>
      <c r="C277" s="26"/>
      <c r="D277" s="26"/>
      <c r="E277" s="26"/>
      <c r="F277" s="26"/>
      <c r="G277" s="26"/>
      <c r="H277" s="26"/>
      <c r="I277" s="26"/>
      <c r="J277" s="11"/>
      <c r="K277" s="26"/>
      <c r="L277" s="26"/>
      <c r="M277" s="26"/>
      <c r="N277" s="26"/>
      <c r="O277" s="11"/>
      <c r="P277" s="11"/>
      <c r="Q277" s="51"/>
    </row>
    <row r="278" spans="1:17" ht="13" x14ac:dyDescent="0.15">
      <c r="A278" s="119">
        <v>40066</v>
      </c>
      <c r="B278" s="17">
        <v>1</v>
      </c>
      <c r="C278" s="141">
        <v>0.19791666666666666</v>
      </c>
      <c r="D278" s="104" t="s">
        <v>26</v>
      </c>
      <c r="E278" s="26" t="s">
        <v>143</v>
      </c>
      <c r="F278" s="26" t="s">
        <v>872</v>
      </c>
      <c r="G278" s="24">
        <v>70</v>
      </c>
      <c r="H278" s="26" t="s">
        <v>873</v>
      </c>
      <c r="I278" s="24">
        <v>1</v>
      </c>
      <c r="J278" s="31">
        <v>23.4</v>
      </c>
      <c r="K278" s="24">
        <v>8.1999999999999993</v>
      </c>
      <c r="L278" s="24">
        <v>9.75</v>
      </c>
      <c r="M278" s="24"/>
      <c r="N278" s="24"/>
      <c r="P278" s="13" t="s">
        <v>70</v>
      </c>
      <c r="Q278" s="51"/>
    </row>
    <row r="279" spans="1:17" ht="13" x14ac:dyDescent="0.15">
      <c r="A279" s="100"/>
      <c r="B279" s="11"/>
      <c r="C279" s="26"/>
      <c r="D279" s="26"/>
      <c r="E279" s="26"/>
      <c r="F279" s="26"/>
      <c r="G279" s="26"/>
      <c r="H279" s="26"/>
      <c r="I279" s="24">
        <v>5</v>
      </c>
      <c r="J279" s="31">
        <v>22.3</v>
      </c>
      <c r="K279" s="24">
        <v>8.1999999999999993</v>
      </c>
      <c r="L279" s="24">
        <v>8.8000000000000007</v>
      </c>
      <c r="M279" s="24"/>
      <c r="N279" s="24"/>
      <c r="O279" s="173" t="s">
        <v>874</v>
      </c>
      <c r="P279" s="13" t="s">
        <v>875</v>
      </c>
      <c r="Q279" s="51"/>
    </row>
    <row r="280" spans="1:17" ht="13" x14ac:dyDescent="0.15">
      <c r="A280" s="100"/>
      <c r="B280" s="11"/>
      <c r="C280" s="26"/>
      <c r="D280" s="26"/>
      <c r="E280" s="26"/>
      <c r="F280" s="26"/>
      <c r="G280" s="26"/>
      <c r="H280" s="26"/>
      <c r="I280" s="24">
        <v>10</v>
      </c>
      <c r="J280" s="31">
        <v>21</v>
      </c>
      <c r="K280" s="24">
        <v>8</v>
      </c>
      <c r="L280" s="24">
        <v>7.7</v>
      </c>
      <c r="M280" s="24"/>
      <c r="N280" s="24"/>
      <c r="O280" s="168"/>
      <c r="P280" s="13" t="s">
        <v>20</v>
      </c>
      <c r="Q280" s="51"/>
    </row>
    <row r="281" spans="1:17" ht="13" x14ac:dyDescent="0.15">
      <c r="A281" s="100"/>
      <c r="B281" s="11"/>
      <c r="C281" s="11"/>
      <c r="D281" s="11"/>
      <c r="E281" s="11"/>
      <c r="F281" s="11"/>
      <c r="G281" s="11"/>
      <c r="H281" s="11"/>
      <c r="I281" s="45">
        <v>15</v>
      </c>
      <c r="J281" s="19">
        <v>18.8</v>
      </c>
      <c r="K281" s="11"/>
      <c r="L281" s="24">
        <v>5.87</v>
      </c>
      <c r="M281" s="24"/>
      <c r="N281" s="24"/>
      <c r="O281" s="168"/>
      <c r="P281" s="13" t="s">
        <v>229</v>
      </c>
      <c r="Q281" s="51"/>
    </row>
    <row r="282" spans="1:17" ht="13" x14ac:dyDescent="0.15">
      <c r="A282" s="100"/>
      <c r="B282" s="11"/>
      <c r="C282" s="113"/>
      <c r="D282" s="11"/>
      <c r="E282" s="11"/>
      <c r="F282" s="11"/>
      <c r="G282" s="11"/>
      <c r="H282" s="11"/>
      <c r="I282" s="45">
        <v>20</v>
      </c>
      <c r="J282" s="19">
        <v>17.3</v>
      </c>
      <c r="K282" s="11"/>
      <c r="L282" s="24">
        <v>6.6</v>
      </c>
      <c r="M282" s="24"/>
      <c r="N282" s="24"/>
      <c r="O282" s="168"/>
      <c r="P282" s="70" t="s">
        <v>44</v>
      </c>
      <c r="Q282" s="51"/>
    </row>
    <row r="283" spans="1:17" ht="13" x14ac:dyDescent="0.15">
      <c r="A283" s="100"/>
      <c r="B283" s="11"/>
      <c r="C283" s="113"/>
      <c r="D283" s="11"/>
      <c r="E283" s="11"/>
      <c r="F283" s="11"/>
      <c r="G283" s="11"/>
      <c r="H283" s="11"/>
      <c r="I283" s="11"/>
      <c r="J283" s="11"/>
      <c r="K283" s="11"/>
      <c r="L283" s="26"/>
      <c r="M283" s="26"/>
      <c r="N283" s="26"/>
      <c r="O283" s="115"/>
      <c r="P283" s="70" t="s">
        <v>230</v>
      </c>
      <c r="Q283" s="51"/>
    </row>
    <row r="284" spans="1:17" ht="13" x14ac:dyDescent="0.15">
      <c r="A284" s="100"/>
      <c r="B284" s="11"/>
      <c r="C284" s="113"/>
      <c r="D284" s="11"/>
      <c r="E284" s="11"/>
      <c r="F284" s="11"/>
      <c r="G284" s="11"/>
      <c r="H284" s="11"/>
      <c r="I284" s="11"/>
      <c r="J284" s="11"/>
      <c r="K284" s="11"/>
      <c r="L284" s="26"/>
      <c r="M284" s="26"/>
      <c r="N284" s="26"/>
      <c r="O284" s="115"/>
      <c r="P284" s="18" t="s">
        <v>54</v>
      </c>
      <c r="Q284" s="51"/>
    </row>
    <row r="285" spans="1:17" ht="13" x14ac:dyDescent="0.15">
      <c r="A285" s="100"/>
      <c r="B285" s="11"/>
      <c r="C285" s="113"/>
      <c r="D285" s="11"/>
      <c r="E285" s="11"/>
      <c r="F285" s="11"/>
      <c r="G285" s="11"/>
      <c r="H285" s="11"/>
      <c r="I285" s="11"/>
      <c r="J285" s="11"/>
      <c r="K285" s="11"/>
      <c r="L285" s="26"/>
      <c r="M285" s="26"/>
      <c r="N285" s="26"/>
      <c r="O285" s="115"/>
      <c r="P285" s="11"/>
      <c r="Q285" s="51"/>
    </row>
    <row r="286" spans="1:17" ht="13" x14ac:dyDescent="0.15">
      <c r="A286" s="119">
        <v>40077</v>
      </c>
      <c r="B286" s="17">
        <v>1</v>
      </c>
      <c r="C286" s="113" t="s">
        <v>876</v>
      </c>
      <c r="D286" s="142" t="s">
        <v>877</v>
      </c>
      <c r="E286" s="11" t="s">
        <v>878</v>
      </c>
      <c r="F286" s="11" t="s">
        <v>879</v>
      </c>
      <c r="G286" s="17">
        <v>72</v>
      </c>
      <c r="H286" s="17">
        <v>4.5</v>
      </c>
      <c r="I286" s="45">
        <v>0.5</v>
      </c>
      <c r="J286" s="19">
        <v>20.7</v>
      </c>
      <c r="K286" s="17">
        <v>7.8</v>
      </c>
      <c r="L286" s="24">
        <v>7.5</v>
      </c>
      <c r="M286" s="24"/>
      <c r="N286" s="24"/>
      <c r="O286" s="115"/>
      <c r="P286" s="11"/>
      <c r="Q286" s="51"/>
    </row>
    <row r="287" spans="1:17" ht="13" x14ac:dyDescent="0.15">
      <c r="A287" s="100"/>
      <c r="B287" s="11"/>
      <c r="C287" s="113"/>
      <c r="D287" s="11"/>
      <c r="E287" s="11"/>
      <c r="F287" s="11"/>
      <c r="G287" s="11"/>
      <c r="H287" s="11"/>
      <c r="I287" s="45">
        <v>2</v>
      </c>
      <c r="J287" s="19">
        <v>20.2</v>
      </c>
      <c r="K287" s="11"/>
      <c r="L287" s="24">
        <v>7.7</v>
      </c>
      <c r="M287" s="24"/>
      <c r="N287" s="24"/>
      <c r="O287" s="115"/>
      <c r="P287" s="11"/>
      <c r="Q287" s="51"/>
    </row>
    <row r="288" spans="1:17" ht="13" x14ac:dyDescent="0.15">
      <c r="A288" s="100"/>
      <c r="B288" s="11"/>
      <c r="C288" s="113"/>
      <c r="D288" s="11"/>
      <c r="E288" s="11"/>
      <c r="F288" s="11"/>
      <c r="G288" s="11"/>
      <c r="H288" s="11"/>
      <c r="I288" s="45">
        <v>3</v>
      </c>
      <c r="J288" s="19">
        <v>20.2</v>
      </c>
      <c r="K288" s="17">
        <v>7.8</v>
      </c>
      <c r="L288" s="24">
        <v>7.35</v>
      </c>
      <c r="M288" s="24"/>
      <c r="N288" s="24"/>
      <c r="O288" s="115"/>
      <c r="P288" s="11"/>
      <c r="Q288" s="51"/>
    </row>
    <row r="289" spans="1:17" ht="13" x14ac:dyDescent="0.15">
      <c r="A289" s="100"/>
      <c r="B289" s="11"/>
      <c r="C289" s="113"/>
      <c r="D289" s="11"/>
      <c r="E289" s="11"/>
      <c r="F289" s="11"/>
      <c r="G289" s="11"/>
      <c r="H289" s="11"/>
      <c r="I289" s="45">
        <v>10</v>
      </c>
      <c r="J289" s="19">
        <v>20.6</v>
      </c>
      <c r="K289" s="17">
        <v>7.7</v>
      </c>
      <c r="L289" s="24">
        <v>7.1</v>
      </c>
      <c r="M289" s="24"/>
      <c r="N289" s="24"/>
      <c r="O289" s="115"/>
      <c r="P289" s="11"/>
      <c r="Q289" s="51"/>
    </row>
    <row r="290" spans="1:17" ht="13" x14ac:dyDescent="0.15">
      <c r="A290" s="100"/>
      <c r="B290" s="11"/>
      <c r="C290" s="11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51"/>
    </row>
    <row r="291" spans="1:17" ht="13" x14ac:dyDescent="0.15">
      <c r="A291" s="109">
        <v>40080</v>
      </c>
      <c r="B291" s="45">
        <v>1</v>
      </c>
      <c r="C291" s="110">
        <v>4.1666666666666664E-2</v>
      </c>
      <c r="D291" s="49" t="s">
        <v>880</v>
      </c>
      <c r="E291" s="11" t="s">
        <v>143</v>
      </c>
      <c r="F291" s="11" t="s">
        <v>881</v>
      </c>
      <c r="G291" s="11" t="s">
        <v>248</v>
      </c>
      <c r="H291" s="11" t="s">
        <v>248</v>
      </c>
      <c r="I291" s="45">
        <v>1</v>
      </c>
      <c r="J291" s="46">
        <v>20.5</v>
      </c>
      <c r="K291" s="11"/>
      <c r="L291" s="45">
        <v>7.74</v>
      </c>
      <c r="M291" s="45"/>
      <c r="N291" s="45"/>
      <c r="O291" s="11"/>
      <c r="P291" s="11"/>
      <c r="Q291" s="51"/>
    </row>
    <row r="292" spans="1:17" ht="13" x14ac:dyDescent="0.15">
      <c r="A292" s="100"/>
      <c r="B292" s="11"/>
      <c r="C292" s="113"/>
      <c r="D292" s="11"/>
      <c r="E292" s="11"/>
      <c r="F292" s="11"/>
      <c r="G292" s="11"/>
      <c r="H292" s="11"/>
      <c r="I292" s="45">
        <v>5</v>
      </c>
      <c r="J292" s="46">
        <v>20.100000000000001</v>
      </c>
      <c r="K292" s="45">
        <v>7.7</v>
      </c>
      <c r="L292" s="45">
        <v>7.4</v>
      </c>
      <c r="M292" s="45"/>
      <c r="N292" s="45"/>
      <c r="O292" s="11"/>
      <c r="P292" s="11"/>
      <c r="Q292" s="51"/>
    </row>
    <row r="293" spans="1:17" ht="13" x14ac:dyDescent="0.15">
      <c r="A293" s="100"/>
      <c r="B293" s="11"/>
      <c r="C293" s="11"/>
      <c r="D293" s="11"/>
      <c r="E293" s="11"/>
      <c r="F293" s="11"/>
      <c r="G293" s="11"/>
      <c r="H293" s="11"/>
      <c r="I293" s="45">
        <v>10</v>
      </c>
      <c r="J293" s="46">
        <v>19.3</v>
      </c>
      <c r="K293" s="11"/>
      <c r="L293" s="11"/>
      <c r="M293" s="11"/>
      <c r="N293" s="11"/>
      <c r="O293" s="173"/>
      <c r="P293" s="11"/>
      <c r="Q293" s="171"/>
    </row>
    <row r="294" spans="1:17" ht="13" x14ac:dyDescent="0.15">
      <c r="A294" s="100"/>
      <c r="B294" s="11"/>
      <c r="C294" s="11"/>
      <c r="D294" s="11"/>
      <c r="E294" s="11"/>
      <c r="F294" s="11"/>
      <c r="G294" s="11"/>
      <c r="H294" s="11"/>
      <c r="I294" s="45">
        <v>15</v>
      </c>
      <c r="J294" s="19">
        <v>19.399999999999999</v>
      </c>
      <c r="K294" s="11"/>
      <c r="L294" s="11"/>
      <c r="M294" s="11"/>
      <c r="N294" s="11"/>
      <c r="O294" s="168"/>
      <c r="P294" s="11"/>
      <c r="Q294" s="172"/>
    </row>
    <row r="295" spans="1:17" ht="13" x14ac:dyDescent="0.15">
      <c r="A295" s="100"/>
      <c r="B295" s="11"/>
      <c r="C295" s="11"/>
      <c r="D295" s="11"/>
      <c r="E295" s="11"/>
      <c r="F295" s="11"/>
      <c r="G295" s="11"/>
      <c r="H295" s="11"/>
      <c r="I295" s="45">
        <v>22</v>
      </c>
      <c r="J295" s="19">
        <v>16.399999999999999</v>
      </c>
      <c r="K295" s="11"/>
      <c r="L295" s="11"/>
      <c r="M295" s="11"/>
      <c r="N295" s="11"/>
      <c r="O295" s="11"/>
      <c r="P295" s="11"/>
      <c r="Q295" s="172"/>
    </row>
    <row r="296" spans="1:17" ht="13" x14ac:dyDescent="0.15">
      <c r="A296" s="100"/>
      <c r="B296" s="11"/>
      <c r="C296" s="11"/>
      <c r="D296" s="11"/>
      <c r="E296" s="11"/>
      <c r="F296" s="11"/>
      <c r="G296" s="11"/>
      <c r="H296" s="11"/>
      <c r="I296" s="45">
        <v>40</v>
      </c>
      <c r="J296" s="19">
        <v>10</v>
      </c>
      <c r="K296" s="11"/>
      <c r="L296" s="17">
        <v>8.6199999999999992</v>
      </c>
      <c r="M296" s="17"/>
      <c r="N296" s="17"/>
      <c r="O296" s="11"/>
      <c r="P296" s="11"/>
      <c r="Q296" s="172"/>
    </row>
    <row r="297" spans="1:17" ht="13" x14ac:dyDescent="0.15">
      <c r="A297" s="100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51"/>
    </row>
    <row r="298" spans="1:17" ht="13" x14ac:dyDescent="0.15">
      <c r="A298" s="100"/>
      <c r="B298" s="120"/>
      <c r="C298" s="11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51"/>
    </row>
    <row r="299" spans="1:17" ht="13" x14ac:dyDescent="0.15">
      <c r="A299" s="119">
        <v>40083</v>
      </c>
      <c r="B299" s="134">
        <v>1</v>
      </c>
      <c r="C299" s="134">
        <v>0.17708333333333334</v>
      </c>
      <c r="D299" s="11" t="s">
        <v>75</v>
      </c>
      <c r="E299" s="11" t="s">
        <v>367</v>
      </c>
      <c r="F299" s="11" t="s">
        <v>325</v>
      </c>
      <c r="G299" s="11"/>
      <c r="H299" s="17">
        <v>1.5</v>
      </c>
      <c r="I299" s="11"/>
      <c r="J299" s="11"/>
      <c r="K299" s="11"/>
      <c r="L299" s="11"/>
      <c r="M299" s="11"/>
      <c r="N299" s="11"/>
      <c r="O299" s="11" t="s">
        <v>882</v>
      </c>
      <c r="P299" s="11"/>
      <c r="Q299" s="171"/>
    </row>
    <row r="300" spans="1:17" ht="13" x14ac:dyDescent="0.15">
      <c r="A300" s="100"/>
      <c r="B300" s="11"/>
      <c r="C300" s="11"/>
      <c r="D300" s="11" t="s">
        <v>883</v>
      </c>
      <c r="E300" s="11"/>
      <c r="F300" s="11"/>
      <c r="G300" s="11"/>
      <c r="H300" s="17">
        <v>2</v>
      </c>
      <c r="I300" s="11"/>
      <c r="J300" s="11"/>
      <c r="K300" s="11"/>
      <c r="L300" s="11"/>
      <c r="M300" s="11"/>
      <c r="N300" s="11"/>
      <c r="O300" s="174"/>
      <c r="P300" s="11"/>
      <c r="Q300" s="172"/>
    </row>
    <row r="301" spans="1:17" ht="13" x14ac:dyDescent="0.15">
      <c r="A301" s="100"/>
      <c r="B301" s="11"/>
      <c r="C301" s="11"/>
      <c r="D301" s="11" t="s">
        <v>78</v>
      </c>
      <c r="E301" s="11"/>
      <c r="F301" s="11"/>
      <c r="G301" s="11"/>
      <c r="H301" s="17">
        <v>3</v>
      </c>
      <c r="I301" s="11"/>
      <c r="J301" s="11"/>
      <c r="K301" s="11"/>
      <c r="L301" s="11"/>
      <c r="M301" s="11"/>
      <c r="N301" s="11"/>
      <c r="O301" s="168"/>
      <c r="P301" s="11"/>
      <c r="Q301" s="172"/>
    </row>
    <row r="302" spans="1:17" ht="13" x14ac:dyDescent="0.15">
      <c r="A302" s="100"/>
      <c r="B302" s="11"/>
      <c r="C302" s="11"/>
      <c r="D302" s="11" t="s">
        <v>884</v>
      </c>
      <c r="E302" s="11"/>
      <c r="F302" s="11"/>
      <c r="G302" s="11"/>
      <c r="H302" s="17">
        <v>4.5</v>
      </c>
      <c r="I302" s="11"/>
      <c r="J302" s="11"/>
      <c r="K302" s="11"/>
      <c r="L302" s="11"/>
      <c r="M302" s="11"/>
      <c r="N302" s="11"/>
      <c r="O302" s="11"/>
      <c r="P302" s="11"/>
      <c r="Q302" s="172"/>
    </row>
    <row r="303" spans="1:17" ht="13" x14ac:dyDescent="0.15">
      <c r="A303" s="100"/>
      <c r="B303" s="11"/>
      <c r="C303" s="11"/>
      <c r="D303" s="11" t="s">
        <v>885</v>
      </c>
      <c r="E303" s="11"/>
      <c r="F303" s="11"/>
      <c r="G303" s="11"/>
      <c r="H303" s="17">
        <v>5</v>
      </c>
      <c r="I303" s="11"/>
      <c r="J303" s="11"/>
      <c r="K303" s="11"/>
      <c r="L303" s="11"/>
      <c r="M303" s="11"/>
      <c r="N303" s="11"/>
      <c r="O303" s="11"/>
      <c r="P303" s="11"/>
      <c r="Q303" s="143"/>
    </row>
    <row r="304" spans="1:17" ht="13" x14ac:dyDescent="0.15">
      <c r="A304" s="100"/>
      <c r="B304" s="11"/>
      <c r="C304" s="11"/>
      <c r="D304" s="11" t="s">
        <v>886</v>
      </c>
      <c r="E304" s="11"/>
      <c r="F304" s="11"/>
      <c r="G304" s="11"/>
      <c r="H304" s="17">
        <v>6</v>
      </c>
      <c r="I304" s="11"/>
      <c r="J304" s="11"/>
      <c r="K304" s="11"/>
      <c r="L304" s="11"/>
      <c r="M304" s="11"/>
      <c r="N304" s="11"/>
      <c r="O304" s="11"/>
      <c r="P304" s="11"/>
      <c r="Q304" s="143"/>
    </row>
    <row r="305" spans="1:17" ht="13" x14ac:dyDescent="0.15">
      <c r="A305" s="100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43"/>
    </row>
    <row r="306" spans="1:17" ht="13" x14ac:dyDescent="0.15">
      <c r="A306" s="100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51"/>
    </row>
    <row r="307" spans="1:17" ht="13" x14ac:dyDescent="0.15">
      <c r="A307" s="119">
        <v>40085</v>
      </c>
      <c r="B307" s="11"/>
      <c r="C307" s="11"/>
      <c r="D307" s="11" t="s">
        <v>887</v>
      </c>
      <c r="E307" s="11"/>
      <c r="F307" s="11"/>
      <c r="G307" s="11"/>
      <c r="H307" s="11"/>
      <c r="I307" s="144">
        <v>5</v>
      </c>
      <c r="J307" s="144">
        <v>13.5</v>
      </c>
      <c r="K307" s="144">
        <v>7.9</v>
      </c>
      <c r="L307" s="144">
        <v>11.6</v>
      </c>
      <c r="M307" s="144"/>
      <c r="N307" s="144"/>
      <c r="O307" s="11" t="s">
        <v>888</v>
      </c>
      <c r="P307" s="11"/>
    </row>
    <row r="308" spans="1:17" ht="13" x14ac:dyDescent="0.15">
      <c r="A308" s="100"/>
      <c r="B308" s="11"/>
      <c r="C308" s="11"/>
      <c r="D308" s="11" t="s">
        <v>889</v>
      </c>
      <c r="E308" s="11"/>
      <c r="F308" s="11"/>
      <c r="G308" s="11"/>
      <c r="H308" s="11"/>
      <c r="I308" s="144">
        <v>15</v>
      </c>
      <c r="J308" s="144">
        <v>12.5</v>
      </c>
      <c r="K308" s="144">
        <v>7.7</v>
      </c>
      <c r="L308" s="144">
        <v>8.6</v>
      </c>
      <c r="M308" s="144"/>
      <c r="N308" s="144"/>
      <c r="O308" s="175" t="s">
        <v>890</v>
      </c>
      <c r="P308" s="11"/>
    </row>
    <row r="309" spans="1:17" ht="13" x14ac:dyDescent="0.15">
      <c r="A309" s="100"/>
      <c r="B309" s="11"/>
      <c r="C309" s="11"/>
      <c r="D309" s="11" t="s">
        <v>891</v>
      </c>
      <c r="E309" s="11"/>
      <c r="F309" s="11"/>
      <c r="G309" s="11"/>
      <c r="H309" s="11"/>
      <c r="I309" s="144">
        <v>30</v>
      </c>
      <c r="J309" s="144">
        <v>9.6999999999999993</v>
      </c>
      <c r="K309" s="144">
        <v>7.6</v>
      </c>
      <c r="L309" s="144">
        <v>11.4</v>
      </c>
      <c r="M309" s="144"/>
      <c r="N309" s="144"/>
      <c r="O309" s="172"/>
      <c r="P309" s="11"/>
      <c r="Q309" s="175"/>
    </row>
    <row r="310" spans="1:17" ht="13" x14ac:dyDescent="0.15">
      <c r="A310" s="100"/>
      <c r="B310" s="11"/>
      <c r="C310" s="11"/>
      <c r="D310" s="11"/>
      <c r="E310" s="11"/>
      <c r="F310" s="11"/>
      <c r="G310" s="11"/>
      <c r="H310" s="11"/>
      <c r="I310" s="144">
        <v>70</v>
      </c>
      <c r="J310" s="144">
        <v>9.3000000000000007</v>
      </c>
      <c r="K310" s="144">
        <v>8.1</v>
      </c>
      <c r="L310" s="144">
        <v>14</v>
      </c>
      <c r="M310" s="144"/>
      <c r="N310" s="144"/>
      <c r="O310" s="11"/>
      <c r="P310" s="11"/>
      <c r="Q310" s="172"/>
    </row>
    <row r="311" spans="1:17" ht="13" x14ac:dyDescent="0.15">
      <c r="A311" s="100"/>
      <c r="B311" s="11"/>
      <c r="C311" s="11"/>
      <c r="D311" s="11"/>
      <c r="E311" s="11"/>
      <c r="F311" s="11"/>
      <c r="G311" s="11"/>
      <c r="H311" s="11"/>
      <c r="I311" s="144">
        <v>80</v>
      </c>
      <c r="J311" s="144">
        <v>7.4</v>
      </c>
      <c r="K311" s="144">
        <v>7.9</v>
      </c>
      <c r="L311" s="144">
        <v>14.1</v>
      </c>
      <c r="M311" s="144"/>
      <c r="N311" s="144"/>
      <c r="O311" s="11"/>
      <c r="P311" s="11"/>
      <c r="Q311" s="51"/>
    </row>
    <row r="312" spans="1:17" ht="13" x14ac:dyDescent="0.15">
      <c r="A312" s="100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51"/>
    </row>
    <row r="313" spans="1:17" ht="13" x14ac:dyDescent="0.15">
      <c r="A313" s="100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51"/>
    </row>
    <row r="314" spans="1:17" ht="13" x14ac:dyDescent="0.15">
      <c r="A314" s="10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40"/>
      <c r="P314" s="11"/>
      <c r="Q314" s="51"/>
    </row>
    <row r="315" spans="1:17" ht="13" x14ac:dyDescent="0.15">
      <c r="A315" s="100">
        <v>40090</v>
      </c>
      <c r="B315" s="11"/>
      <c r="C315" s="134">
        <v>0.17708333333333334</v>
      </c>
      <c r="D315" s="11" t="s">
        <v>886</v>
      </c>
      <c r="E315" s="11"/>
      <c r="F315" s="11"/>
      <c r="G315" s="11"/>
      <c r="H315" s="11" t="s">
        <v>760</v>
      </c>
      <c r="I315" s="11"/>
      <c r="J315" s="11"/>
      <c r="K315" s="11"/>
      <c r="L315" s="11"/>
      <c r="M315" s="11"/>
      <c r="N315" s="11"/>
      <c r="O315" s="11" t="s">
        <v>892</v>
      </c>
      <c r="P315" s="11"/>
      <c r="Q315" s="143"/>
    </row>
    <row r="316" spans="1:17" ht="13" x14ac:dyDescent="0.15">
      <c r="A316" s="100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40"/>
      <c r="P316" s="11"/>
      <c r="Q316" s="51"/>
    </row>
    <row r="317" spans="1:17" ht="13" x14ac:dyDescent="0.15">
      <c r="A317" s="100">
        <v>40091</v>
      </c>
      <c r="B317" s="11"/>
      <c r="C317" s="134">
        <v>0.47916666666666669</v>
      </c>
      <c r="D317" s="142" t="s">
        <v>893</v>
      </c>
      <c r="E317" s="11" t="s">
        <v>894</v>
      </c>
      <c r="F317" s="11" t="s">
        <v>895</v>
      </c>
      <c r="G317" s="17">
        <v>65</v>
      </c>
      <c r="H317" s="17">
        <v>6.5</v>
      </c>
      <c r="I317" s="45">
        <v>1</v>
      </c>
      <c r="J317" s="19">
        <v>61</v>
      </c>
      <c r="K317" s="17">
        <v>8.1999999999999993</v>
      </c>
      <c r="L317" s="11"/>
      <c r="M317" s="11"/>
      <c r="N317" s="11"/>
      <c r="O317" s="51" t="s">
        <v>896</v>
      </c>
      <c r="P317" s="174" t="s">
        <v>897</v>
      </c>
    </row>
    <row r="318" spans="1:17" ht="13" x14ac:dyDescent="0.15">
      <c r="A318" s="100"/>
      <c r="B318" s="11"/>
      <c r="C318" s="11"/>
      <c r="D318" s="11"/>
      <c r="E318" s="11"/>
      <c r="F318" s="11"/>
      <c r="G318" s="11"/>
      <c r="H318" s="11"/>
      <c r="I318" s="45">
        <v>4</v>
      </c>
      <c r="J318" s="19">
        <v>61</v>
      </c>
      <c r="K318" s="17">
        <v>8</v>
      </c>
      <c r="L318" s="11"/>
      <c r="M318" s="11"/>
      <c r="N318" s="11"/>
      <c r="P318" s="168"/>
      <c r="Q318" s="51"/>
    </row>
    <row r="319" spans="1:17" ht="13" x14ac:dyDescent="0.15">
      <c r="A319" s="100"/>
      <c r="B319" s="11"/>
      <c r="C319" s="11"/>
      <c r="D319" s="11"/>
      <c r="E319" s="11"/>
      <c r="F319" s="11"/>
      <c r="G319" s="11"/>
      <c r="H319" s="11"/>
      <c r="I319" s="45">
        <v>6</v>
      </c>
      <c r="J319" s="19">
        <v>59.4</v>
      </c>
      <c r="K319" s="17">
        <v>7.8</v>
      </c>
      <c r="L319" s="11"/>
      <c r="M319" s="11"/>
      <c r="N319" s="11"/>
      <c r="P319" s="168"/>
      <c r="Q319" s="51"/>
    </row>
    <row r="320" spans="1:17" ht="13" x14ac:dyDescent="0.15">
      <c r="A320" s="100"/>
      <c r="B320" s="11"/>
      <c r="C320" s="11"/>
      <c r="D320" s="11"/>
      <c r="E320" s="11"/>
      <c r="F320" s="11"/>
      <c r="G320" s="11"/>
      <c r="H320" s="11"/>
      <c r="I320" s="45">
        <v>11</v>
      </c>
      <c r="J320" s="19">
        <v>60.3</v>
      </c>
      <c r="K320" s="17">
        <v>7.8</v>
      </c>
      <c r="L320" s="11"/>
      <c r="M320" s="11"/>
      <c r="N320" s="11"/>
      <c r="O320" s="11" t="s">
        <v>898</v>
      </c>
      <c r="P320" s="11"/>
      <c r="Q320" s="51" t="s">
        <v>899</v>
      </c>
    </row>
    <row r="321" spans="1:17" ht="13" x14ac:dyDescent="0.15">
      <c r="A321" s="100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51"/>
    </row>
    <row r="322" spans="1:17" ht="13" x14ac:dyDescent="0.15">
      <c r="A322" s="100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51"/>
    </row>
    <row r="323" spans="1:17" ht="13" x14ac:dyDescent="0.15">
      <c r="A323" s="100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51"/>
    </row>
    <row r="324" spans="1:17" ht="13" x14ac:dyDescent="0.15">
      <c r="A324" s="100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51"/>
    </row>
    <row r="325" spans="1:17" ht="13" x14ac:dyDescent="0.15">
      <c r="A325" s="119">
        <v>40092</v>
      </c>
      <c r="B325" s="17">
        <v>1</v>
      </c>
      <c r="C325" s="134">
        <v>0.47916666666666669</v>
      </c>
      <c r="D325" s="142" t="s">
        <v>546</v>
      </c>
      <c r="E325" s="11" t="s">
        <v>900</v>
      </c>
      <c r="F325" s="11" t="s">
        <v>901</v>
      </c>
      <c r="G325" s="17">
        <v>18.399999999999999</v>
      </c>
      <c r="H325" s="11" t="s">
        <v>902</v>
      </c>
      <c r="I325" s="45">
        <v>1</v>
      </c>
      <c r="J325" s="19">
        <v>16.3</v>
      </c>
      <c r="K325" s="17">
        <v>8</v>
      </c>
      <c r="L325" s="17">
        <v>5.95</v>
      </c>
      <c r="M325" s="17"/>
      <c r="N325" s="17"/>
      <c r="O325" s="11"/>
      <c r="P325" s="11"/>
      <c r="Q325" s="51" t="s">
        <v>903</v>
      </c>
    </row>
    <row r="326" spans="1:17" ht="13" x14ac:dyDescent="0.15">
      <c r="A326" s="100"/>
      <c r="B326" s="11"/>
      <c r="C326" s="11"/>
      <c r="D326" s="11"/>
      <c r="E326" s="11"/>
      <c r="F326" s="11"/>
      <c r="G326" s="11"/>
      <c r="H326" s="11"/>
      <c r="I326" s="45">
        <v>3</v>
      </c>
      <c r="J326" s="19">
        <v>16.399999999999999</v>
      </c>
      <c r="K326" s="17">
        <v>7.5</v>
      </c>
      <c r="L326" s="17">
        <v>5.85</v>
      </c>
      <c r="M326" s="17"/>
      <c r="N326" s="17"/>
      <c r="O326" s="11"/>
      <c r="P326" s="11"/>
      <c r="Q326" s="51"/>
    </row>
    <row r="327" spans="1:17" ht="13" x14ac:dyDescent="0.15">
      <c r="A327" s="100"/>
      <c r="B327" s="11"/>
      <c r="C327" s="11"/>
      <c r="D327" s="11"/>
      <c r="E327" s="11"/>
      <c r="F327" s="11"/>
      <c r="G327" s="11"/>
      <c r="H327" s="11"/>
      <c r="I327" s="45">
        <v>5</v>
      </c>
      <c r="J327" s="19">
        <v>16</v>
      </c>
      <c r="K327" s="17">
        <v>7.4</v>
      </c>
      <c r="L327" s="17">
        <v>5.13</v>
      </c>
      <c r="M327" s="17"/>
      <c r="N327" s="17"/>
      <c r="O327" s="11"/>
      <c r="P327" s="11"/>
      <c r="Q327" s="51"/>
    </row>
    <row r="328" spans="1:17" ht="13" x14ac:dyDescent="0.15">
      <c r="A328" s="100"/>
      <c r="B328" s="11"/>
      <c r="C328" s="11"/>
      <c r="D328" s="11"/>
      <c r="E328" s="11"/>
      <c r="F328" s="11"/>
      <c r="G328" s="11"/>
      <c r="H328" s="11"/>
      <c r="I328" s="45">
        <v>9</v>
      </c>
      <c r="J328" s="19">
        <v>15.9</v>
      </c>
      <c r="K328" s="11"/>
      <c r="L328" s="17">
        <v>5.69</v>
      </c>
      <c r="M328" s="17"/>
      <c r="N328" s="17"/>
      <c r="O328" s="11"/>
      <c r="P328" s="11"/>
      <c r="Q328" s="51"/>
    </row>
    <row r="329" spans="1:17" ht="13" x14ac:dyDescent="0.15">
      <c r="A329" s="100"/>
      <c r="B329" s="11"/>
      <c r="C329" s="11"/>
      <c r="D329" s="11"/>
      <c r="E329" s="11"/>
      <c r="F329" s="11"/>
      <c r="G329" s="11"/>
      <c r="H329" s="11"/>
      <c r="I329" s="45">
        <v>12</v>
      </c>
      <c r="J329" s="19">
        <v>16.2</v>
      </c>
      <c r="K329" s="17">
        <v>8</v>
      </c>
      <c r="L329" s="17">
        <v>5.73</v>
      </c>
      <c r="M329" s="17"/>
      <c r="N329" s="17"/>
      <c r="O329" s="11"/>
      <c r="P329" s="11"/>
      <c r="Q329" s="51"/>
    </row>
    <row r="330" spans="1:17" ht="13" x14ac:dyDescent="0.15">
      <c r="A330" s="100"/>
      <c r="B330" s="17">
        <v>2</v>
      </c>
      <c r="C330" s="113">
        <v>0.15625</v>
      </c>
      <c r="D330" s="11"/>
      <c r="E330" s="11" t="s">
        <v>779</v>
      </c>
      <c r="F330" s="11" t="s">
        <v>779</v>
      </c>
      <c r="G330" s="11" t="s">
        <v>779</v>
      </c>
      <c r="H330" s="11" t="s">
        <v>904</v>
      </c>
      <c r="I330" s="45">
        <v>15</v>
      </c>
      <c r="J330" s="19">
        <v>15.9</v>
      </c>
      <c r="K330" s="17">
        <v>7.5</v>
      </c>
      <c r="L330" s="17">
        <v>5.87</v>
      </c>
      <c r="M330" s="17"/>
      <c r="N330" s="17"/>
      <c r="O330" s="11"/>
      <c r="P330" s="11"/>
      <c r="Q330" s="51"/>
    </row>
    <row r="331" spans="1:17" ht="13" x14ac:dyDescent="0.15">
      <c r="A331" s="100"/>
      <c r="B331" s="11"/>
      <c r="C331" s="11"/>
      <c r="D331" s="11"/>
      <c r="E331" s="11"/>
      <c r="F331" s="11"/>
      <c r="G331" s="11"/>
      <c r="H331" s="11"/>
      <c r="I331" s="45">
        <v>18</v>
      </c>
      <c r="J331" s="19">
        <v>16</v>
      </c>
      <c r="K331" s="11"/>
      <c r="L331" s="17">
        <v>7.1</v>
      </c>
      <c r="M331" s="17"/>
      <c r="N331" s="17"/>
      <c r="O331" s="11"/>
      <c r="P331" s="11"/>
      <c r="Q331" s="51"/>
    </row>
    <row r="332" spans="1:17" ht="13" x14ac:dyDescent="0.15">
      <c r="A332" s="100"/>
      <c r="B332" s="11"/>
      <c r="C332" s="11"/>
      <c r="D332" s="11"/>
      <c r="E332" s="11"/>
      <c r="F332" s="11"/>
      <c r="G332" s="11"/>
      <c r="H332" s="11"/>
      <c r="I332" s="45">
        <v>23</v>
      </c>
      <c r="J332" s="46">
        <v>12</v>
      </c>
      <c r="K332" s="11"/>
      <c r="L332" s="17">
        <v>5.95</v>
      </c>
      <c r="M332" s="17"/>
      <c r="N332" s="17"/>
      <c r="O332" s="11"/>
      <c r="P332" s="11"/>
      <c r="Q332" s="51"/>
    </row>
    <row r="333" spans="1:17" ht="13" x14ac:dyDescent="0.15">
      <c r="A333" s="100"/>
      <c r="B333" s="11"/>
      <c r="C333" s="11"/>
      <c r="D333" s="11"/>
      <c r="E333" s="11"/>
      <c r="F333" s="11"/>
      <c r="G333" s="11"/>
      <c r="H333" s="11"/>
      <c r="I333" s="45">
        <v>35</v>
      </c>
      <c r="J333" s="19">
        <v>9.8000000000000007</v>
      </c>
      <c r="K333" s="17">
        <v>7.4</v>
      </c>
      <c r="L333" s="17">
        <v>7.12</v>
      </c>
      <c r="M333" s="17"/>
      <c r="N333" s="17"/>
      <c r="O333" s="11"/>
      <c r="P333" s="11"/>
      <c r="Q333" s="51"/>
    </row>
    <row r="334" spans="1:17" ht="13" x14ac:dyDescent="0.15">
      <c r="A334" s="100"/>
      <c r="B334" s="11"/>
      <c r="C334" s="11"/>
      <c r="D334" s="11"/>
      <c r="E334" s="11"/>
      <c r="F334" s="11"/>
      <c r="G334" s="11"/>
      <c r="H334" s="11"/>
      <c r="I334" s="45">
        <v>40</v>
      </c>
      <c r="J334" s="19">
        <v>8.6</v>
      </c>
      <c r="K334" s="11"/>
      <c r="L334" s="17">
        <v>7.4</v>
      </c>
      <c r="M334" s="17"/>
      <c r="N334" s="17"/>
      <c r="O334" s="11"/>
      <c r="P334" s="11"/>
      <c r="Q334" s="51"/>
    </row>
    <row r="335" spans="1:17" ht="13" x14ac:dyDescent="0.15">
      <c r="A335" s="100"/>
      <c r="B335" s="11"/>
      <c r="C335" s="11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51"/>
    </row>
    <row r="336" spans="1:17" ht="13" x14ac:dyDescent="0.15">
      <c r="A336" s="100"/>
      <c r="B336" s="17">
        <v>3</v>
      </c>
      <c r="C336" s="134">
        <v>0.46875</v>
      </c>
      <c r="D336" s="11" t="s">
        <v>905</v>
      </c>
      <c r="E336" s="11" t="s">
        <v>900</v>
      </c>
      <c r="F336" s="11" t="s">
        <v>779</v>
      </c>
      <c r="G336" s="11" t="s">
        <v>779</v>
      </c>
      <c r="H336" s="11" t="s">
        <v>904</v>
      </c>
      <c r="I336" s="45">
        <v>1</v>
      </c>
      <c r="J336" s="19">
        <v>15.8</v>
      </c>
      <c r="K336" s="17">
        <v>8</v>
      </c>
      <c r="L336" s="17">
        <v>8.5</v>
      </c>
      <c r="M336" s="17"/>
      <c r="N336" s="17"/>
      <c r="O336" s="11"/>
      <c r="P336" s="11"/>
      <c r="Q336" s="51"/>
    </row>
    <row r="337" spans="1:17" ht="13" x14ac:dyDescent="0.15">
      <c r="A337" s="100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51"/>
    </row>
    <row r="338" spans="1:17" ht="13" x14ac:dyDescent="0.15">
      <c r="A338" s="119">
        <v>40094</v>
      </c>
      <c r="B338" s="17">
        <v>3</v>
      </c>
      <c r="C338" s="134">
        <v>4.1666666666666664E-2</v>
      </c>
      <c r="D338" s="142" t="s">
        <v>906</v>
      </c>
      <c r="E338" s="11" t="s">
        <v>907</v>
      </c>
      <c r="F338" s="11" t="s">
        <v>432</v>
      </c>
      <c r="G338" s="17">
        <v>63</v>
      </c>
      <c r="H338" s="17">
        <v>6.6</v>
      </c>
      <c r="I338" s="45">
        <v>0</v>
      </c>
      <c r="J338" s="19">
        <v>15</v>
      </c>
      <c r="K338" s="11"/>
      <c r="L338" s="11"/>
      <c r="M338" s="11"/>
      <c r="N338" s="11"/>
      <c r="O338" s="174" t="s">
        <v>908</v>
      </c>
      <c r="P338" s="11"/>
      <c r="Q338" s="51"/>
    </row>
    <row r="339" spans="1:17" ht="13" x14ac:dyDescent="0.15">
      <c r="A339" s="100"/>
      <c r="B339" s="11"/>
      <c r="C339" s="11"/>
      <c r="D339" s="11"/>
      <c r="E339" s="11"/>
      <c r="F339" s="11"/>
      <c r="G339" s="11"/>
      <c r="H339" s="11"/>
      <c r="I339" s="17">
        <v>1</v>
      </c>
      <c r="J339" s="19">
        <v>16.100000000000001</v>
      </c>
      <c r="K339" s="17">
        <v>8.5</v>
      </c>
      <c r="L339" s="17">
        <v>5.7</v>
      </c>
      <c r="M339" s="17"/>
      <c r="N339" s="17"/>
      <c r="O339" s="168"/>
      <c r="P339" s="11"/>
      <c r="Q339" s="51"/>
    </row>
    <row r="340" spans="1:17" ht="13" x14ac:dyDescent="0.15">
      <c r="A340" s="100"/>
      <c r="B340" s="11"/>
      <c r="C340" s="11"/>
      <c r="D340" s="11"/>
      <c r="E340" s="11"/>
      <c r="F340" s="11"/>
      <c r="G340" s="11"/>
      <c r="H340" s="11"/>
      <c r="I340" s="45">
        <v>5</v>
      </c>
      <c r="J340" s="19">
        <v>16.399999999999999</v>
      </c>
      <c r="K340" s="17">
        <v>8</v>
      </c>
      <c r="L340" s="17">
        <v>5.82</v>
      </c>
      <c r="M340" s="17"/>
      <c r="N340" s="17"/>
      <c r="O340" s="168"/>
      <c r="P340" s="11"/>
      <c r="Q340" s="51" t="s">
        <v>909</v>
      </c>
    </row>
    <row r="341" spans="1:17" ht="13" x14ac:dyDescent="0.15">
      <c r="A341" s="100"/>
      <c r="B341" s="11"/>
      <c r="C341" s="11"/>
      <c r="D341" s="11"/>
      <c r="E341" s="11"/>
      <c r="F341" s="11"/>
      <c r="G341" s="11"/>
      <c r="H341" s="11"/>
      <c r="I341" s="17">
        <v>10</v>
      </c>
      <c r="J341" s="19">
        <v>16.399999999999999</v>
      </c>
      <c r="K341" s="17">
        <v>7.5</v>
      </c>
      <c r="L341" s="17">
        <v>5.5</v>
      </c>
      <c r="M341" s="17"/>
      <c r="N341" s="17"/>
      <c r="O341" s="168"/>
      <c r="P341" s="11"/>
      <c r="Q341" s="51"/>
    </row>
    <row r="342" spans="1:17" ht="13" x14ac:dyDescent="0.15">
      <c r="A342" s="100"/>
      <c r="B342" s="11"/>
      <c r="C342" s="113"/>
      <c r="D342" s="11"/>
      <c r="E342" s="11"/>
      <c r="F342" s="11"/>
      <c r="G342" s="11"/>
      <c r="H342" s="11"/>
      <c r="I342" s="45">
        <v>15</v>
      </c>
      <c r="J342" s="19">
        <v>14.2</v>
      </c>
      <c r="K342" s="11"/>
      <c r="L342" s="17">
        <v>6.1</v>
      </c>
      <c r="M342" s="17"/>
      <c r="N342" s="17"/>
      <c r="O342" s="168"/>
      <c r="P342" s="11"/>
      <c r="Q342" s="51"/>
    </row>
    <row r="343" spans="1:17" ht="13" x14ac:dyDescent="0.15">
      <c r="A343" s="100"/>
      <c r="B343" s="11"/>
      <c r="C343" s="113"/>
      <c r="D343" s="11"/>
      <c r="E343" s="11"/>
      <c r="F343" s="11"/>
      <c r="G343" s="11"/>
      <c r="H343" s="11"/>
      <c r="I343" s="17">
        <v>18</v>
      </c>
      <c r="J343" s="19">
        <v>11.3</v>
      </c>
      <c r="K343" s="11"/>
      <c r="L343" s="11"/>
      <c r="M343" s="11"/>
      <c r="N343" s="11"/>
      <c r="O343" s="168"/>
      <c r="P343" s="11"/>
      <c r="Q343" s="51"/>
    </row>
    <row r="344" spans="1:17" ht="13" x14ac:dyDescent="0.15">
      <c r="A344" s="100"/>
      <c r="B344" s="11"/>
      <c r="C344" s="113"/>
      <c r="D344" s="11"/>
      <c r="E344" s="11"/>
      <c r="F344" s="11"/>
      <c r="G344" s="11"/>
      <c r="H344" s="11"/>
      <c r="I344" s="45">
        <v>20</v>
      </c>
      <c r="J344" s="11"/>
      <c r="K344" s="11"/>
      <c r="L344" s="17">
        <v>6.25</v>
      </c>
      <c r="M344" s="17"/>
      <c r="N344" s="17"/>
      <c r="O344" s="168"/>
      <c r="P344" s="11"/>
      <c r="Q344" s="51"/>
    </row>
    <row r="345" spans="1:17" ht="13" x14ac:dyDescent="0.15">
      <c r="A345" s="100"/>
      <c r="B345" s="11"/>
      <c r="C345" s="11"/>
      <c r="D345" s="11"/>
      <c r="E345" s="11"/>
      <c r="F345" s="11"/>
      <c r="G345" s="11"/>
      <c r="H345" s="11"/>
      <c r="I345" s="17">
        <v>25</v>
      </c>
      <c r="J345" s="19">
        <v>8.5</v>
      </c>
      <c r="K345" s="11"/>
      <c r="L345" s="17">
        <v>6.45</v>
      </c>
      <c r="M345" s="17"/>
      <c r="N345" s="17"/>
      <c r="O345" s="168"/>
      <c r="P345" s="11"/>
      <c r="Q345" s="51"/>
    </row>
    <row r="346" spans="1:17" ht="13" x14ac:dyDescent="0.15">
      <c r="A346" s="100"/>
      <c r="B346" s="11"/>
      <c r="C346" s="11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51"/>
    </row>
    <row r="347" spans="1:17" ht="13" x14ac:dyDescent="0.15">
      <c r="A347" s="100"/>
      <c r="B347" s="17">
        <v>1</v>
      </c>
      <c r="C347" s="11" t="s">
        <v>910</v>
      </c>
      <c r="D347" s="142" t="s">
        <v>142</v>
      </c>
      <c r="E347" s="11" t="s">
        <v>140</v>
      </c>
      <c r="F347" s="11" t="s">
        <v>911</v>
      </c>
      <c r="G347" s="17">
        <v>58</v>
      </c>
      <c r="H347" s="17">
        <v>6</v>
      </c>
      <c r="I347" s="17">
        <v>1</v>
      </c>
      <c r="J347" s="19">
        <v>15.3</v>
      </c>
      <c r="K347" s="17">
        <v>8</v>
      </c>
      <c r="L347" s="17">
        <v>6.14</v>
      </c>
      <c r="M347" s="17"/>
      <c r="N347" s="17"/>
      <c r="O347" s="11"/>
      <c r="P347" s="11"/>
      <c r="Q347" s="51"/>
    </row>
    <row r="348" spans="1:17" ht="13" x14ac:dyDescent="0.15">
      <c r="A348" s="100"/>
      <c r="B348" s="11"/>
      <c r="C348" s="11"/>
      <c r="D348" s="11"/>
      <c r="E348" s="11"/>
      <c r="F348" s="11"/>
      <c r="G348" s="11"/>
      <c r="H348" s="11"/>
      <c r="I348" s="17">
        <v>5</v>
      </c>
      <c r="J348" s="19">
        <v>15.4</v>
      </c>
      <c r="K348" s="11"/>
      <c r="L348" s="17">
        <v>6.1</v>
      </c>
      <c r="M348" s="17"/>
      <c r="N348" s="17"/>
      <c r="O348" s="11"/>
      <c r="P348" s="11"/>
      <c r="Q348" s="51"/>
    </row>
    <row r="349" spans="1:17" ht="13" x14ac:dyDescent="0.15">
      <c r="A349" s="100"/>
      <c r="B349" s="11"/>
      <c r="C349" s="113"/>
      <c r="D349" s="11"/>
      <c r="E349" s="11"/>
      <c r="F349" s="11"/>
      <c r="G349" s="11"/>
      <c r="H349" s="11"/>
      <c r="I349" s="17">
        <v>10</v>
      </c>
      <c r="J349" s="19">
        <v>15.2</v>
      </c>
      <c r="K349" s="11"/>
      <c r="L349" s="17">
        <v>6.8</v>
      </c>
      <c r="M349" s="17"/>
      <c r="N349" s="17"/>
      <c r="O349" s="11"/>
      <c r="P349" s="11"/>
      <c r="Q349" s="51"/>
    </row>
    <row r="350" spans="1:17" ht="13" x14ac:dyDescent="0.15">
      <c r="A350" s="100"/>
      <c r="B350" s="11"/>
      <c r="C350" s="11"/>
      <c r="D350" s="11"/>
      <c r="E350" s="11"/>
      <c r="F350" s="11"/>
      <c r="G350" s="11"/>
      <c r="H350" s="11"/>
      <c r="I350" s="17">
        <v>15</v>
      </c>
      <c r="J350" s="19">
        <v>11</v>
      </c>
      <c r="K350" s="11"/>
      <c r="L350" s="17">
        <v>7.47</v>
      </c>
      <c r="M350" s="17"/>
      <c r="N350" s="17"/>
      <c r="O350" s="11"/>
      <c r="P350" s="11"/>
      <c r="Q350" s="51"/>
    </row>
    <row r="351" spans="1:17" ht="13" x14ac:dyDescent="0.15">
      <c r="A351" s="100"/>
      <c r="B351" s="11"/>
      <c r="C351" s="11"/>
      <c r="D351" s="11"/>
      <c r="E351" s="11"/>
      <c r="F351" s="11"/>
      <c r="G351" s="11"/>
      <c r="H351" s="11"/>
      <c r="I351" s="17">
        <v>20</v>
      </c>
      <c r="J351" s="19">
        <v>10.4</v>
      </c>
      <c r="K351" s="17">
        <v>7.2</v>
      </c>
      <c r="L351" s="17">
        <v>7.56</v>
      </c>
      <c r="M351" s="17"/>
      <c r="N351" s="17"/>
      <c r="O351" s="11"/>
      <c r="P351" s="11"/>
      <c r="Q351" s="51"/>
    </row>
    <row r="352" spans="1:17" ht="13" x14ac:dyDescent="0.15">
      <c r="A352" s="100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51"/>
    </row>
    <row r="353" spans="1:17" ht="13" x14ac:dyDescent="0.15">
      <c r="A353" s="100"/>
      <c r="B353" s="11"/>
      <c r="C353" s="11" t="s">
        <v>912</v>
      </c>
      <c r="D353" s="11"/>
      <c r="E353" s="11"/>
      <c r="F353" s="11"/>
      <c r="G353" s="11" t="s">
        <v>913</v>
      </c>
      <c r="H353" s="11" t="s">
        <v>914</v>
      </c>
      <c r="I353" s="11" t="s">
        <v>915</v>
      </c>
      <c r="J353" s="11" t="s">
        <v>916</v>
      </c>
      <c r="K353" s="11" t="s">
        <v>10</v>
      </c>
      <c r="L353" s="11" t="s">
        <v>917</v>
      </c>
      <c r="M353" s="11"/>
      <c r="N353" s="11"/>
      <c r="O353" s="11" t="s">
        <v>918</v>
      </c>
      <c r="P353" s="11"/>
      <c r="Q353" s="51"/>
    </row>
    <row r="354" spans="1:17" ht="13" x14ac:dyDescent="0.15">
      <c r="A354" s="119">
        <v>40105</v>
      </c>
      <c r="B354" s="17">
        <v>1</v>
      </c>
      <c r="C354" s="134">
        <v>0.375</v>
      </c>
      <c r="D354" s="174" t="s">
        <v>919</v>
      </c>
      <c r="E354" s="11" t="s">
        <v>143</v>
      </c>
      <c r="F354" s="11" t="s">
        <v>920</v>
      </c>
      <c r="G354" s="17">
        <v>40</v>
      </c>
      <c r="H354" s="17">
        <v>7.5</v>
      </c>
      <c r="I354" s="17">
        <v>1</v>
      </c>
      <c r="J354" s="19">
        <v>11.4</v>
      </c>
      <c r="K354" s="11"/>
      <c r="L354" s="17">
        <v>8.9</v>
      </c>
      <c r="M354" s="17"/>
      <c r="N354" s="17"/>
      <c r="O354" s="11"/>
      <c r="P354" s="11"/>
      <c r="Q354" s="51" t="s">
        <v>921</v>
      </c>
    </row>
    <row r="355" spans="1:17" ht="13" x14ac:dyDescent="0.15">
      <c r="A355" s="100"/>
      <c r="B355" s="11"/>
      <c r="C355" s="11"/>
      <c r="D355" s="168"/>
      <c r="E355" s="11"/>
      <c r="F355" s="11"/>
      <c r="G355" s="11"/>
      <c r="H355" s="11"/>
      <c r="I355" s="17">
        <v>3</v>
      </c>
      <c r="J355" s="19">
        <v>11.3</v>
      </c>
      <c r="K355" s="17">
        <v>7.7</v>
      </c>
      <c r="L355" s="17">
        <v>8.08</v>
      </c>
      <c r="M355" s="17"/>
      <c r="N355" s="17"/>
      <c r="O355" s="11"/>
      <c r="P355" s="11"/>
      <c r="Q355" s="51"/>
    </row>
    <row r="356" spans="1:17" ht="13" x14ac:dyDescent="0.15">
      <c r="A356" s="100"/>
      <c r="B356" s="11"/>
      <c r="C356" s="11"/>
      <c r="D356" s="168"/>
      <c r="E356" s="11"/>
      <c r="F356" s="11"/>
      <c r="G356" s="11"/>
      <c r="H356" s="11"/>
      <c r="I356" s="17">
        <v>5</v>
      </c>
      <c r="J356" s="19">
        <v>11.1</v>
      </c>
      <c r="K356" s="17">
        <v>7.8</v>
      </c>
      <c r="L356" s="17">
        <v>7.34</v>
      </c>
      <c r="M356" s="17"/>
      <c r="N356" s="17"/>
      <c r="O356" s="11" t="s">
        <v>922</v>
      </c>
      <c r="P356" s="11"/>
      <c r="Q356" s="51"/>
    </row>
    <row r="357" spans="1:17" ht="13" x14ac:dyDescent="0.15">
      <c r="A357" s="100"/>
      <c r="B357" s="11"/>
      <c r="C357" s="11"/>
      <c r="D357" s="168"/>
      <c r="E357" s="11"/>
      <c r="F357" s="11"/>
      <c r="G357" s="11"/>
      <c r="H357" s="11"/>
      <c r="I357" s="17">
        <v>8</v>
      </c>
      <c r="J357" s="19">
        <v>11.9</v>
      </c>
      <c r="K357" s="17">
        <v>7.3</v>
      </c>
      <c r="L357" s="17">
        <v>7.7</v>
      </c>
      <c r="M357" s="17"/>
      <c r="N357" s="17"/>
      <c r="O357" s="11"/>
      <c r="P357" s="11"/>
      <c r="Q357" s="51"/>
    </row>
    <row r="358" spans="1:17" ht="13" x14ac:dyDescent="0.15">
      <c r="A358" s="100"/>
      <c r="B358" s="11"/>
      <c r="C358" s="11"/>
      <c r="D358" s="11"/>
      <c r="E358" s="11"/>
      <c r="F358" s="11"/>
      <c r="G358" s="11"/>
      <c r="H358" s="11"/>
      <c r="I358" s="17">
        <v>10</v>
      </c>
      <c r="J358" s="19">
        <v>11.8</v>
      </c>
      <c r="K358" s="17">
        <v>7.5</v>
      </c>
      <c r="L358" s="17">
        <v>6.65</v>
      </c>
      <c r="M358" s="17"/>
      <c r="N358" s="17"/>
      <c r="O358" s="40"/>
      <c r="P358" s="11"/>
      <c r="Q358" s="51"/>
    </row>
    <row r="359" spans="1:17" ht="13" x14ac:dyDescent="0.15">
      <c r="A359" s="100"/>
      <c r="B359" s="11"/>
      <c r="C359" s="11"/>
      <c r="D359" s="11"/>
      <c r="E359" s="11"/>
      <c r="F359" s="11"/>
      <c r="G359" s="11"/>
      <c r="H359" s="11"/>
      <c r="I359" s="17">
        <v>15</v>
      </c>
      <c r="J359" s="19">
        <v>12.1</v>
      </c>
      <c r="K359" s="11"/>
      <c r="L359" s="17">
        <v>6.9</v>
      </c>
      <c r="M359" s="17"/>
      <c r="N359" s="17"/>
      <c r="O359" s="11"/>
      <c r="P359" s="11"/>
      <c r="Q359" s="51"/>
    </row>
    <row r="360" spans="1:17" ht="13" x14ac:dyDescent="0.15">
      <c r="A360" s="100"/>
      <c r="B360" s="11"/>
      <c r="C360" s="11"/>
      <c r="D360" s="11"/>
      <c r="E360" s="11"/>
      <c r="F360" s="11"/>
      <c r="G360" s="11"/>
      <c r="H360" s="11"/>
      <c r="I360" s="17">
        <v>20</v>
      </c>
      <c r="J360" s="19">
        <v>11.4</v>
      </c>
      <c r="K360" s="17">
        <v>7.3</v>
      </c>
      <c r="L360" s="17">
        <v>6.5</v>
      </c>
      <c r="M360" s="17"/>
      <c r="N360" s="17"/>
      <c r="O360" s="11"/>
      <c r="P360" s="11"/>
      <c r="Q360" s="51"/>
    </row>
    <row r="361" spans="1:17" ht="13" x14ac:dyDescent="0.15">
      <c r="A361" s="100"/>
      <c r="B361" s="11"/>
      <c r="C361" s="113"/>
      <c r="D361" s="11"/>
      <c r="E361" s="11"/>
      <c r="F361" s="11"/>
      <c r="G361" s="11"/>
      <c r="H361" s="11"/>
      <c r="I361" s="17">
        <v>25</v>
      </c>
      <c r="J361" s="19">
        <v>10.9</v>
      </c>
      <c r="K361" s="11"/>
      <c r="L361" s="17">
        <v>7.63</v>
      </c>
      <c r="M361" s="17"/>
      <c r="N361" s="17"/>
      <c r="O361" s="11"/>
      <c r="P361" s="11"/>
      <c r="Q361" s="51"/>
    </row>
    <row r="362" spans="1:17" ht="13" x14ac:dyDescent="0.15">
      <c r="A362" s="100"/>
      <c r="B362" s="11"/>
      <c r="C362" s="113"/>
      <c r="D362" s="11"/>
      <c r="E362" s="11"/>
      <c r="F362" s="11"/>
      <c r="G362" s="11"/>
      <c r="H362" s="11"/>
      <c r="I362" s="17">
        <v>35</v>
      </c>
      <c r="J362" s="19">
        <v>8.8000000000000007</v>
      </c>
      <c r="K362" s="17">
        <v>7.5</v>
      </c>
      <c r="L362" s="17">
        <v>7.63</v>
      </c>
      <c r="M362" s="17"/>
      <c r="N362" s="17"/>
      <c r="O362" s="11"/>
      <c r="P362" s="11"/>
      <c r="Q362" s="51"/>
    </row>
    <row r="363" spans="1:17" ht="13" x14ac:dyDescent="0.15">
      <c r="A363" s="100"/>
      <c r="B363" s="11"/>
      <c r="C363" s="11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51"/>
    </row>
    <row r="364" spans="1:17" ht="13" x14ac:dyDescent="0.15">
      <c r="A364" s="100"/>
      <c r="B364" s="17">
        <v>2</v>
      </c>
      <c r="C364" s="11" t="s">
        <v>923</v>
      </c>
      <c r="D364" s="11" t="s">
        <v>779</v>
      </c>
      <c r="E364" s="11" t="s">
        <v>143</v>
      </c>
      <c r="F364" s="11" t="s">
        <v>779</v>
      </c>
      <c r="G364" s="17">
        <v>45</v>
      </c>
      <c r="H364" s="17">
        <v>7.5</v>
      </c>
      <c r="I364" s="17">
        <v>1</v>
      </c>
      <c r="J364" s="19">
        <v>12.4</v>
      </c>
      <c r="K364" s="17">
        <v>7.7</v>
      </c>
      <c r="L364" s="17">
        <v>6.2</v>
      </c>
      <c r="M364" s="17"/>
      <c r="N364" s="17"/>
      <c r="O364" s="11"/>
      <c r="P364" s="11"/>
      <c r="Q364" s="51" t="s">
        <v>921</v>
      </c>
    </row>
    <row r="365" spans="1:17" ht="13" x14ac:dyDescent="0.15">
      <c r="A365" s="100"/>
      <c r="B365" s="11"/>
      <c r="C365" s="113"/>
      <c r="D365" s="11"/>
      <c r="E365" s="11"/>
      <c r="F365" s="11"/>
      <c r="G365" s="11"/>
      <c r="H365" s="11"/>
      <c r="I365" s="17">
        <v>3</v>
      </c>
      <c r="J365" s="19">
        <v>12.4</v>
      </c>
      <c r="K365" s="17">
        <v>7.6</v>
      </c>
      <c r="L365" s="17">
        <v>6.56</v>
      </c>
      <c r="M365" s="17"/>
      <c r="N365" s="17"/>
      <c r="O365" s="11" t="s">
        <v>924</v>
      </c>
      <c r="P365" s="11"/>
      <c r="Q365" s="51"/>
    </row>
    <row r="366" spans="1:17" ht="13" x14ac:dyDescent="0.15">
      <c r="A366" s="100"/>
      <c r="B366" s="11"/>
      <c r="C366" s="113"/>
      <c r="D366" s="11"/>
      <c r="E366" s="11"/>
      <c r="F366" s="11"/>
      <c r="G366" s="11"/>
      <c r="H366" s="11"/>
      <c r="I366" s="17">
        <v>5</v>
      </c>
      <c r="J366" s="19">
        <v>12.8</v>
      </c>
      <c r="K366" s="17">
        <v>7.5</v>
      </c>
      <c r="L366" s="17">
        <v>6.9</v>
      </c>
      <c r="M366" s="17"/>
      <c r="N366" s="17"/>
      <c r="O366" s="11" t="s">
        <v>925</v>
      </c>
      <c r="P366" s="11"/>
      <c r="Q366" s="51"/>
    </row>
    <row r="367" spans="1:17" ht="13" x14ac:dyDescent="0.15">
      <c r="A367" s="100"/>
      <c r="B367" s="11"/>
      <c r="C367" s="113"/>
      <c r="D367" s="11"/>
      <c r="E367" s="11"/>
      <c r="F367" s="11"/>
      <c r="G367" s="11"/>
      <c r="H367" s="11"/>
      <c r="I367" s="17">
        <v>10</v>
      </c>
      <c r="J367" s="19">
        <v>13.1</v>
      </c>
      <c r="K367" s="17">
        <v>7.5</v>
      </c>
      <c r="L367" s="17">
        <v>6.51</v>
      </c>
      <c r="M367" s="17"/>
      <c r="N367" s="17"/>
      <c r="O367" s="11"/>
      <c r="P367" s="11"/>
      <c r="Q367" s="51"/>
    </row>
    <row r="368" spans="1:17" ht="13" x14ac:dyDescent="0.15">
      <c r="A368" s="100"/>
      <c r="B368" s="11"/>
      <c r="C368" s="11"/>
      <c r="D368" s="11"/>
      <c r="E368" s="11"/>
      <c r="F368" s="11"/>
      <c r="G368" s="11"/>
      <c r="H368" s="11"/>
      <c r="I368" s="17">
        <v>15</v>
      </c>
      <c r="J368" s="19">
        <v>12.7</v>
      </c>
      <c r="K368" s="11"/>
      <c r="L368" s="17">
        <v>6.56</v>
      </c>
      <c r="M368" s="17"/>
      <c r="N368" s="17"/>
      <c r="O368" s="11"/>
      <c r="P368" s="11"/>
      <c r="Q368" s="51"/>
    </row>
    <row r="369" spans="1:17" ht="13" x14ac:dyDescent="0.15">
      <c r="A369" s="100"/>
      <c r="B369" s="11"/>
      <c r="C369" s="11"/>
      <c r="D369" s="11"/>
      <c r="E369" s="11"/>
      <c r="F369" s="11"/>
      <c r="G369" s="11"/>
      <c r="H369" s="11"/>
      <c r="I369" s="17">
        <v>20</v>
      </c>
      <c r="J369" s="19">
        <v>12</v>
      </c>
      <c r="K369" s="11"/>
      <c r="L369" s="17">
        <v>6.9</v>
      </c>
      <c r="M369" s="17"/>
      <c r="N369" s="17"/>
      <c r="O369" s="11"/>
      <c r="P369" s="11"/>
      <c r="Q369" s="51"/>
    </row>
    <row r="370" spans="1:17" ht="13" x14ac:dyDescent="0.15">
      <c r="A370" s="100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51"/>
    </row>
    <row r="371" spans="1:17" ht="13" x14ac:dyDescent="0.15">
      <c r="A371" s="100"/>
      <c r="B371" s="17">
        <v>3</v>
      </c>
      <c r="C371" s="134">
        <v>5.2083333333333336E-2</v>
      </c>
      <c r="D371" s="49" t="s">
        <v>926</v>
      </c>
      <c r="E371" s="11" t="s">
        <v>140</v>
      </c>
      <c r="F371" s="11" t="s">
        <v>927</v>
      </c>
      <c r="G371" s="11" t="s">
        <v>928</v>
      </c>
      <c r="H371" s="17">
        <v>8</v>
      </c>
      <c r="I371" s="17">
        <v>0.1</v>
      </c>
      <c r="J371" s="19">
        <v>12.9</v>
      </c>
      <c r="K371" s="11"/>
      <c r="L371" s="11"/>
      <c r="M371" s="11"/>
      <c r="N371" s="11"/>
      <c r="O371" s="11"/>
      <c r="P371" s="11"/>
      <c r="Q371" s="51" t="s">
        <v>921</v>
      </c>
    </row>
    <row r="372" spans="1:17" ht="13" x14ac:dyDescent="0.15">
      <c r="A372" s="100"/>
      <c r="B372" s="11"/>
      <c r="C372" s="113"/>
      <c r="D372" s="11"/>
      <c r="E372" s="11"/>
      <c r="F372" s="11"/>
      <c r="G372" s="11"/>
      <c r="H372" s="11"/>
      <c r="I372" s="17">
        <v>5</v>
      </c>
      <c r="J372" s="19">
        <v>12.8</v>
      </c>
      <c r="K372" s="17">
        <v>8.5</v>
      </c>
      <c r="L372" s="11"/>
      <c r="M372" s="11"/>
      <c r="N372" s="11"/>
      <c r="O372" s="167" t="s">
        <v>929</v>
      </c>
      <c r="P372" s="11"/>
      <c r="Q372" s="51"/>
    </row>
    <row r="373" spans="1:17" ht="13" x14ac:dyDescent="0.15">
      <c r="A373" s="100"/>
      <c r="B373" s="11"/>
      <c r="C373" s="113"/>
      <c r="D373" s="11"/>
      <c r="E373" s="11"/>
      <c r="F373" s="11"/>
      <c r="G373" s="11"/>
      <c r="H373" s="11"/>
      <c r="I373" s="17">
        <v>10</v>
      </c>
      <c r="J373" s="19">
        <v>13.2</v>
      </c>
      <c r="K373" s="17">
        <v>7.8</v>
      </c>
      <c r="L373" s="17">
        <v>9.4499999999999993</v>
      </c>
      <c r="M373" s="17"/>
      <c r="N373" s="17"/>
      <c r="O373" s="168"/>
      <c r="P373" s="11"/>
      <c r="Q373" s="51"/>
    </row>
    <row r="374" spans="1:17" ht="13" x14ac:dyDescent="0.15">
      <c r="A374" s="100"/>
      <c r="B374" s="11"/>
      <c r="C374" s="11"/>
      <c r="D374" s="11"/>
      <c r="E374" s="11"/>
      <c r="F374" s="11"/>
      <c r="G374" s="11"/>
      <c r="H374" s="11"/>
      <c r="I374" s="17">
        <v>15</v>
      </c>
      <c r="J374" s="19">
        <v>12.8</v>
      </c>
      <c r="K374" s="17">
        <v>8</v>
      </c>
      <c r="L374" s="17">
        <v>9.56</v>
      </c>
      <c r="M374" s="17"/>
      <c r="N374" s="17"/>
      <c r="O374" s="168"/>
      <c r="P374" s="11"/>
      <c r="Q374" s="51"/>
    </row>
    <row r="375" spans="1:17" ht="13" x14ac:dyDescent="0.15">
      <c r="A375" s="100"/>
      <c r="B375" s="11"/>
      <c r="C375" s="11"/>
      <c r="D375" s="11"/>
      <c r="E375" s="11"/>
      <c r="F375" s="11"/>
      <c r="G375" s="11"/>
      <c r="H375" s="11"/>
      <c r="I375" s="17">
        <v>20</v>
      </c>
      <c r="J375" s="19">
        <v>12.2</v>
      </c>
      <c r="K375" s="17">
        <v>7.8</v>
      </c>
      <c r="L375" s="17">
        <v>9.3000000000000007</v>
      </c>
      <c r="M375" s="17"/>
      <c r="N375" s="17"/>
      <c r="O375" s="168"/>
      <c r="P375" s="11"/>
      <c r="Q375" s="51"/>
    </row>
    <row r="376" spans="1:17" ht="13" x14ac:dyDescent="0.15">
      <c r="A376" s="100"/>
      <c r="B376" s="11"/>
      <c r="C376" s="113"/>
      <c r="D376" s="11"/>
      <c r="E376" s="11"/>
      <c r="F376" s="11"/>
      <c r="G376" s="11"/>
      <c r="H376" s="11"/>
      <c r="I376" s="17">
        <v>40</v>
      </c>
      <c r="J376" s="19">
        <v>9.3000000000000007</v>
      </c>
      <c r="K376" s="11"/>
      <c r="L376" s="17">
        <v>10.32</v>
      </c>
      <c r="M376" s="17"/>
      <c r="N376" s="17"/>
      <c r="O376" s="168"/>
      <c r="P376" s="11"/>
      <c r="Q376" s="51"/>
    </row>
    <row r="377" spans="1:17" ht="13" x14ac:dyDescent="0.15">
      <c r="A377" s="100"/>
      <c r="B377" s="11"/>
      <c r="C377" s="113"/>
      <c r="D377" s="11"/>
      <c r="E377" s="11"/>
      <c r="F377" s="11"/>
      <c r="G377" s="11"/>
      <c r="H377" s="11"/>
      <c r="I377" s="17">
        <v>110</v>
      </c>
      <c r="J377" s="19">
        <v>7.2</v>
      </c>
      <c r="K377" s="17">
        <v>7.7</v>
      </c>
      <c r="L377" s="17">
        <v>10.8</v>
      </c>
      <c r="M377" s="17"/>
      <c r="N377" s="17"/>
      <c r="O377" s="11"/>
      <c r="P377" s="11"/>
      <c r="Q377" s="51"/>
    </row>
    <row r="378" spans="1:17" ht="13" x14ac:dyDescent="0.15">
      <c r="A378" s="100"/>
      <c r="B378" s="11"/>
      <c r="C378" s="11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51"/>
    </row>
    <row r="379" spans="1:17" ht="13" x14ac:dyDescent="0.15">
      <c r="A379" s="100">
        <v>40107</v>
      </c>
      <c r="B379" s="17">
        <v>2</v>
      </c>
      <c r="C379" s="113" t="s">
        <v>930</v>
      </c>
      <c r="D379" s="145" t="s">
        <v>880</v>
      </c>
      <c r="E379" s="11"/>
      <c r="F379" s="11"/>
      <c r="G379" s="11"/>
      <c r="H379" s="11" t="s">
        <v>931</v>
      </c>
      <c r="I379" s="11"/>
      <c r="J379" s="11"/>
      <c r="K379" s="11"/>
      <c r="L379" s="11"/>
      <c r="M379" s="11"/>
      <c r="N379" s="11"/>
      <c r="O379" s="11"/>
      <c r="P379" s="11"/>
      <c r="Q379" s="51"/>
    </row>
    <row r="380" spans="1:17" ht="13" x14ac:dyDescent="0.15">
      <c r="A380" s="100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51"/>
    </row>
    <row r="381" spans="1:17" ht="13" x14ac:dyDescent="0.15">
      <c r="A381" s="100">
        <v>40108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51"/>
    </row>
    <row r="382" spans="1:17" ht="13" x14ac:dyDescent="0.15">
      <c r="A382" s="100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51"/>
    </row>
    <row r="383" spans="1:17" ht="13" x14ac:dyDescent="0.15">
      <c r="A383" s="100"/>
      <c r="B383" s="11"/>
      <c r="C383" s="11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51"/>
    </row>
    <row r="384" spans="1:17" ht="13" x14ac:dyDescent="0.15">
      <c r="A384" s="100">
        <v>40109</v>
      </c>
      <c r="B384" s="11" t="s">
        <v>932</v>
      </c>
      <c r="C384" s="113" t="s">
        <v>933</v>
      </c>
      <c r="D384" s="104" t="s">
        <v>212</v>
      </c>
      <c r="E384" s="11" t="s">
        <v>367</v>
      </c>
      <c r="F384" s="11" t="s">
        <v>141</v>
      </c>
      <c r="G384" s="11" t="s">
        <v>934</v>
      </c>
      <c r="H384" s="17">
        <v>5.5</v>
      </c>
      <c r="I384" s="17">
        <v>1</v>
      </c>
      <c r="J384" s="19">
        <v>11.9</v>
      </c>
      <c r="K384" s="17">
        <v>7.5</v>
      </c>
      <c r="L384" s="17">
        <v>8.1</v>
      </c>
      <c r="M384" s="17"/>
      <c r="N384" s="17"/>
      <c r="O384" s="11"/>
      <c r="P384" s="11"/>
      <c r="Q384" s="51"/>
    </row>
    <row r="385" spans="1:17" ht="13" x14ac:dyDescent="0.15">
      <c r="A385" s="100"/>
      <c r="B385" s="11"/>
      <c r="C385" s="11"/>
      <c r="D385" s="11"/>
      <c r="E385" s="11"/>
      <c r="F385" s="11"/>
      <c r="G385" s="11"/>
      <c r="H385" s="11"/>
      <c r="I385" s="17">
        <v>5</v>
      </c>
      <c r="J385" s="19">
        <v>12.7</v>
      </c>
      <c r="K385" s="11"/>
      <c r="L385" s="17">
        <v>9</v>
      </c>
      <c r="M385" s="17"/>
      <c r="N385" s="17"/>
      <c r="O385" s="11"/>
      <c r="P385" s="11"/>
      <c r="Q385" s="51"/>
    </row>
    <row r="386" spans="1:17" ht="13" x14ac:dyDescent="0.15">
      <c r="A386" s="100"/>
      <c r="B386" s="11"/>
      <c r="C386" s="11"/>
      <c r="D386" s="11"/>
      <c r="E386" s="11"/>
      <c r="F386" s="11"/>
      <c r="G386" s="11"/>
      <c r="H386" s="11"/>
      <c r="I386" s="17">
        <v>10</v>
      </c>
      <c r="J386" s="19">
        <v>12.4</v>
      </c>
      <c r="K386" s="11"/>
      <c r="L386" s="11"/>
      <c r="M386" s="11"/>
      <c r="N386" s="11"/>
      <c r="O386" s="11"/>
      <c r="P386" s="11"/>
      <c r="Q386" s="51"/>
    </row>
    <row r="387" spans="1:17" ht="13" x14ac:dyDescent="0.15">
      <c r="A387" s="100"/>
      <c r="B387" s="11"/>
      <c r="C387" s="113"/>
      <c r="D387" s="11"/>
      <c r="E387" s="11"/>
      <c r="F387" s="11"/>
      <c r="G387" s="11"/>
      <c r="H387" s="11"/>
      <c r="I387" s="17">
        <v>20</v>
      </c>
      <c r="J387" s="19">
        <v>11.4</v>
      </c>
      <c r="K387" s="11"/>
      <c r="L387" s="17">
        <v>9.8000000000000007</v>
      </c>
      <c r="M387" s="17"/>
      <c r="N387" s="17"/>
      <c r="O387" s="11"/>
      <c r="P387" s="11"/>
      <c r="Q387" s="51"/>
    </row>
    <row r="388" spans="1:17" ht="13" x14ac:dyDescent="0.15">
      <c r="A388" s="100"/>
      <c r="B388" s="11"/>
      <c r="C388" s="11"/>
      <c r="D388" s="11"/>
      <c r="E388" s="11"/>
      <c r="F388" s="11"/>
      <c r="G388" s="11"/>
      <c r="H388" s="11"/>
      <c r="I388" s="17">
        <v>27</v>
      </c>
      <c r="J388" s="19">
        <v>10.7</v>
      </c>
      <c r="K388" s="17">
        <v>7.5</v>
      </c>
      <c r="L388" s="17">
        <v>9.1</v>
      </c>
      <c r="M388" s="17"/>
      <c r="N388" s="17"/>
      <c r="O388" s="11"/>
      <c r="P388" s="11"/>
      <c r="Q388" s="51"/>
    </row>
    <row r="389" spans="1:17" ht="13" x14ac:dyDescent="0.15">
      <c r="A389" s="100"/>
      <c r="B389" s="11"/>
      <c r="C389" s="11"/>
      <c r="D389" s="11"/>
      <c r="E389" s="11"/>
      <c r="F389" s="11"/>
      <c r="G389" s="11"/>
      <c r="H389" s="11"/>
      <c r="I389" s="17">
        <v>30</v>
      </c>
      <c r="J389" s="19">
        <v>8.9</v>
      </c>
      <c r="K389" s="11"/>
      <c r="L389" s="17">
        <v>9.6999999999999993</v>
      </c>
      <c r="M389" s="17"/>
      <c r="N389" s="17"/>
      <c r="O389" s="11"/>
      <c r="P389" s="11"/>
      <c r="Q389" s="51"/>
    </row>
    <row r="390" spans="1:17" ht="13" x14ac:dyDescent="0.15">
      <c r="A390" s="100"/>
      <c r="B390" s="11"/>
      <c r="C390" s="113"/>
      <c r="D390" s="11"/>
      <c r="E390" s="11"/>
      <c r="F390" s="11"/>
      <c r="G390" s="11"/>
      <c r="H390" s="11"/>
      <c r="I390" s="17">
        <v>40</v>
      </c>
      <c r="J390" s="19">
        <v>7.8</v>
      </c>
      <c r="K390" s="11"/>
      <c r="L390" s="17">
        <v>10.4</v>
      </c>
      <c r="M390" s="17"/>
      <c r="N390" s="17"/>
      <c r="O390" s="169"/>
      <c r="P390" s="11"/>
      <c r="Q390" s="51"/>
    </row>
    <row r="391" spans="1:17" ht="13" x14ac:dyDescent="0.15">
      <c r="A391" s="100"/>
      <c r="B391" s="11"/>
      <c r="C391" s="113"/>
      <c r="D391" s="11"/>
      <c r="E391" s="11"/>
      <c r="F391" s="11"/>
      <c r="G391" s="11"/>
      <c r="H391" s="11"/>
      <c r="I391" s="17">
        <v>50</v>
      </c>
      <c r="J391" s="19">
        <v>7.2</v>
      </c>
      <c r="K391" s="11"/>
      <c r="L391" s="17">
        <v>10.199999999999999</v>
      </c>
      <c r="M391" s="17"/>
      <c r="N391" s="17"/>
      <c r="O391" s="168"/>
      <c r="P391" s="11"/>
      <c r="Q391" s="51"/>
    </row>
    <row r="392" spans="1:17" ht="13" x14ac:dyDescent="0.15">
      <c r="A392" s="100"/>
      <c r="B392" s="11"/>
      <c r="C392" s="11"/>
      <c r="D392" s="11"/>
      <c r="E392" s="11"/>
      <c r="F392" s="11"/>
      <c r="G392" s="11"/>
      <c r="H392" s="11"/>
      <c r="I392" s="17">
        <v>55</v>
      </c>
      <c r="J392" s="19">
        <v>6.7</v>
      </c>
      <c r="K392" s="17">
        <v>7.5</v>
      </c>
      <c r="L392" s="11"/>
      <c r="M392" s="11"/>
      <c r="N392" s="11"/>
      <c r="O392" s="11"/>
      <c r="P392" s="11"/>
      <c r="Q392" s="51"/>
    </row>
    <row r="393" spans="1:17" ht="13" x14ac:dyDescent="0.15">
      <c r="A393" s="100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51"/>
    </row>
    <row r="394" spans="1:17" ht="13" x14ac:dyDescent="0.15">
      <c r="A394" s="100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51"/>
    </row>
    <row r="395" spans="1:17" ht="13" x14ac:dyDescent="0.15">
      <c r="A395" s="100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51"/>
    </row>
    <row r="396" spans="1:17" ht="13" x14ac:dyDescent="0.15">
      <c r="A396" s="100"/>
      <c r="B396" s="11"/>
      <c r="C396" s="11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51"/>
    </row>
    <row r="397" spans="1:17" ht="13" x14ac:dyDescent="0.15">
      <c r="A397" s="100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51"/>
    </row>
    <row r="398" spans="1:17" ht="13" x14ac:dyDescent="0.15">
      <c r="A398" s="10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51"/>
    </row>
    <row r="399" spans="1:17" ht="13" x14ac:dyDescent="0.15">
      <c r="A399" s="100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51"/>
    </row>
    <row r="400" spans="1:17" ht="13" x14ac:dyDescent="0.15">
      <c r="A400" s="100"/>
      <c r="B400" s="11"/>
      <c r="C400" s="11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51"/>
    </row>
    <row r="401" spans="1:17" ht="13" x14ac:dyDescent="0.15">
      <c r="A401" s="100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51"/>
    </row>
    <row r="402" spans="1:17" ht="13" x14ac:dyDescent="0.15">
      <c r="A402" s="100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51"/>
    </row>
  </sheetData>
  <mergeCells count="14">
    <mergeCell ref="O372:O376"/>
    <mergeCell ref="O390:O391"/>
    <mergeCell ref="D89:D91"/>
    <mergeCell ref="Q99:Q101"/>
    <mergeCell ref="O279:O282"/>
    <mergeCell ref="O293:O294"/>
    <mergeCell ref="Q293:Q296"/>
    <mergeCell ref="Q299:Q302"/>
    <mergeCell ref="O300:O301"/>
    <mergeCell ref="O308:O309"/>
    <mergeCell ref="Q309:Q310"/>
    <mergeCell ref="P317:P319"/>
    <mergeCell ref="O338:O345"/>
    <mergeCell ref="D354:D3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319"/>
  <sheetViews>
    <sheetView tabSelected="1" workbookViewId="0">
      <selection activeCell="D32" sqref="D32"/>
    </sheetView>
  </sheetViews>
  <sheetFormatPr baseColWidth="10" defaultColWidth="14.5" defaultRowHeight="15.75" customHeight="1" x14ac:dyDescent="0.15"/>
  <sheetData>
    <row r="1" spans="1:18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14</v>
      </c>
      <c r="R1" s="6" t="s">
        <v>15</v>
      </c>
    </row>
    <row r="2" spans="1:18" ht="15" x14ac:dyDescent="0.2">
      <c r="A2" s="146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147"/>
    </row>
    <row r="3" spans="1:18" ht="15" x14ac:dyDescent="0.2">
      <c r="A3" s="14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147"/>
    </row>
    <row r="4" spans="1:18" ht="15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</row>
    <row r="5" spans="1:18" ht="15" x14ac:dyDescent="0.2">
      <c r="A5" s="148">
        <v>40305</v>
      </c>
      <c r="B5" s="90">
        <v>1</v>
      </c>
      <c r="C5" s="149">
        <v>0.4375</v>
      </c>
      <c r="D5" s="83" t="s">
        <v>935</v>
      </c>
      <c r="E5" s="90" t="s">
        <v>182</v>
      </c>
      <c r="F5" s="83" t="s">
        <v>181</v>
      </c>
      <c r="G5" s="150">
        <v>66.7</v>
      </c>
      <c r="H5" s="150">
        <v>6.8</v>
      </c>
      <c r="I5" s="150">
        <v>1</v>
      </c>
      <c r="J5" s="150">
        <v>7.8</v>
      </c>
      <c r="K5" s="150">
        <v>8.1999999999999993</v>
      </c>
      <c r="L5" s="150">
        <v>11.5</v>
      </c>
      <c r="M5" s="83"/>
      <c r="N5" s="83"/>
      <c r="O5" s="83" t="s">
        <v>936</v>
      </c>
      <c r="P5" s="83" t="s">
        <v>937</v>
      </c>
      <c r="Q5" s="83"/>
    </row>
    <row r="6" spans="1:18" ht="15" x14ac:dyDescent="0.2">
      <c r="A6" s="83"/>
      <c r="B6" s="90"/>
      <c r="C6" s="149"/>
      <c r="D6" s="83"/>
      <c r="E6" s="83"/>
      <c r="F6" s="83"/>
      <c r="G6" s="150"/>
      <c r="H6" s="150"/>
      <c r="I6" s="150"/>
      <c r="J6" s="150"/>
      <c r="K6" s="83"/>
      <c r="L6" s="83"/>
      <c r="M6" s="83"/>
      <c r="N6" s="83"/>
      <c r="O6" s="83"/>
      <c r="P6" s="83"/>
      <c r="Q6" s="83"/>
    </row>
    <row r="7" spans="1:18" ht="15" x14ac:dyDescent="0.2">
      <c r="A7" s="83"/>
      <c r="B7" s="90">
        <v>2</v>
      </c>
      <c r="C7" s="149">
        <v>0.51041666666666663</v>
      </c>
      <c r="D7" s="83" t="s">
        <v>938</v>
      </c>
      <c r="E7" s="83"/>
      <c r="F7" s="83"/>
      <c r="G7" s="150">
        <v>58.4</v>
      </c>
      <c r="H7" s="150">
        <v>5</v>
      </c>
      <c r="I7" s="150">
        <v>2</v>
      </c>
      <c r="J7" s="150">
        <v>7.8</v>
      </c>
      <c r="K7" s="83"/>
      <c r="L7" s="83"/>
      <c r="M7" s="83"/>
      <c r="N7" s="83"/>
      <c r="O7" s="83" t="s">
        <v>939</v>
      </c>
      <c r="P7" s="83"/>
      <c r="Q7" s="83"/>
    </row>
    <row r="8" spans="1:18" ht="15" x14ac:dyDescent="0.2">
      <c r="A8" s="83"/>
      <c r="B8" s="83"/>
      <c r="C8" s="149"/>
      <c r="D8" s="83"/>
      <c r="E8" s="83"/>
      <c r="F8" s="83"/>
      <c r="G8" s="150"/>
      <c r="H8" s="150"/>
      <c r="I8" s="150"/>
      <c r="J8" s="150"/>
      <c r="K8" s="83"/>
      <c r="L8" s="83"/>
      <c r="M8" s="83"/>
      <c r="N8" s="83"/>
      <c r="O8" s="83"/>
      <c r="P8" s="83"/>
      <c r="Q8" s="83"/>
    </row>
    <row r="9" spans="1:18" ht="15" x14ac:dyDescent="0.2">
      <c r="A9" s="83"/>
      <c r="B9" s="90">
        <v>3</v>
      </c>
      <c r="C9" s="149">
        <v>6.25E-2</v>
      </c>
      <c r="D9" s="83" t="s">
        <v>940</v>
      </c>
      <c r="E9" s="83" t="s">
        <v>180</v>
      </c>
      <c r="F9" s="83" t="s">
        <v>941</v>
      </c>
      <c r="G9" s="150">
        <v>52.2</v>
      </c>
      <c r="H9" s="150">
        <v>5</v>
      </c>
      <c r="I9" s="150">
        <v>5</v>
      </c>
      <c r="J9" s="150">
        <v>7.7</v>
      </c>
      <c r="K9" s="83"/>
      <c r="L9" s="83"/>
      <c r="M9" s="83"/>
      <c r="N9" s="83"/>
      <c r="O9" s="83" t="s">
        <v>942</v>
      </c>
      <c r="P9" s="83"/>
      <c r="Q9" s="83"/>
    </row>
    <row r="10" spans="1:18" ht="15" x14ac:dyDescent="0.2">
      <c r="A10" s="83"/>
      <c r="B10" s="83"/>
      <c r="C10" s="83"/>
      <c r="D10" s="83"/>
      <c r="E10" s="83"/>
      <c r="F10" s="83"/>
      <c r="G10" s="83"/>
      <c r="H10" s="83"/>
      <c r="I10" s="150">
        <v>10</v>
      </c>
      <c r="J10" s="150">
        <v>7.6</v>
      </c>
      <c r="K10" s="150">
        <v>8</v>
      </c>
      <c r="L10" s="83"/>
      <c r="M10" s="83"/>
      <c r="N10" s="83"/>
      <c r="O10" s="83" t="s">
        <v>943</v>
      </c>
      <c r="P10" s="83"/>
      <c r="Q10" s="83"/>
    </row>
    <row r="11" spans="1:18" ht="15" x14ac:dyDescent="0.2">
      <c r="A11" s="83"/>
      <c r="B11" s="83"/>
      <c r="C11" s="83"/>
      <c r="D11" s="83"/>
      <c r="E11" s="83"/>
      <c r="F11" s="83"/>
      <c r="G11" s="83"/>
      <c r="H11" s="83"/>
      <c r="I11" s="150">
        <v>15</v>
      </c>
      <c r="J11" s="150">
        <v>7.6</v>
      </c>
      <c r="K11" s="83"/>
      <c r="L11" s="150">
        <v>12.4</v>
      </c>
      <c r="M11" s="83"/>
      <c r="N11" s="83"/>
      <c r="O11" s="83" t="s">
        <v>944</v>
      </c>
      <c r="P11" s="83"/>
      <c r="Q11" s="83"/>
    </row>
    <row r="12" spans="1:18" ht="15" x14ac:dyDescent="0.2">
      <c r="A12" s="83"/>
      <c r="B12" s="83"/>
      <c r="C12" s="83"/>
      <c r="D12" s="83"/>
      <c r="E12" s="83"/>
      <c r="F12" s="83"/>
      <c r="G12" s="83"/>
      <c r="H12" s="83"/>
      <c r="I12" s="150">
        <v>20</v>
      </c>
      <c r="J12" s="150">
        <v>6.6</v>
      </c>
      <c r="K12" s="150">
        <v>8.1999999999999993</v>
      </c>
      <c r="L12" s="83"/>
      <c r="M12" s="83"/>
      <c r="N12" s="83"/>
      <c r="O12" s="83" t="s">
        <v>945</v>
      </c>
      <c r="P12" s="83"/>
      <c r="Q12" s="83"/>
    </row>
    <row r="13" spans="1:18" ht="15" x14ac:dyDescent="0.2">
      <c r="A13" s="83"/>
      <c r="B13" s="83"/>
      <c r="C13" s="83"/>
      <c r="D13" s="83"/>
      <c r="E13" s="83"/>
      <c r="F13" s="83"/>
      <c r="G13" s="83"/>
      <c r="H13" s="83"/>
      <c r="I13" s="150">
        <v>25</v>
      </c>
      <c r="J13" s="150">
        <v>6.4</v>
      </c>
      <c r="K13" s="83"/>
      <c r="L13" s="150">
        <v>11.38</v>
      </c>
      <c r="M13" s="83"/>
      <c r="N13" s="83"/>
      <c r="O13" s="83" t="s">
        <v>946</v>
      </c>
      <c r="P13" s="83"/>
      <c r="Q13" s="83"/>
    </row>
    <row r="14" spans="1:18" ht="15" x14ac:dyDescent="0.2">
      <c r="A14" s="83"/>
      <c r="B14" s="83"/>
      <c r="C14" s="83"/>
      <c r="D14" s="83"/>
      <c r="E14" s="83"/>
      <c r="F14" s="83"/>
      <c r="G14" s="83"/>
      <c r="H14" s="83"/>
      <c r="I14" s="150">
        <v>50</v>
      </c>
      <c r="J14" s="150">
        <v>6.4</v>
      </c>
      <c r="K14" s="83"/>
      <c r="L14" s="83"/>
      <c r="M14" s="83"/>
      <c r="N14" s="83"/>
      <c r="O14" s="83"/>
      <c r="P14" s="83"/>
      <c r="Q14" s="83"/>
    </row>
    <row r="15" spans="1:18" ht="15" x14ac:dyDescent="0.2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1:18" ht="15" x14ac:dyDescent="0.2">
      <c r="A16" s="148">
        <v>40309</v>
      </c>
      <c r="B16" s="150">
        <v>1</v>
      </c>
      <c r="C16" s="149">
        <v>0.53125</v>
      </c>
      <c r="D16" s="83" t="s">
        <v>947</v>
      </c>
      <c r="E16" s="83" t="s">
        <v>180</v>
      </c>
      <c r="F16" s="83" t="s">
        <v>948</v>
      </c>
      <c r="G16" s="83" t="s">
        <v>949</v>
      </c>
      <c r="H16" s="90" t="s">
        <v>760</v>
      </c>
      <c r="I16" s="150">
        <v>0</v>
      </c>
      <c r="J16" s="150">
        <v>8.1999999999999993</v>
      </c>
      <c r="K16" s="83"/>
      <c r="L16" s="83"/>
      <c r="M16" s="83"/>
      <c r="N16" s="83"/>
      <c r="O16" s="83" t="s">
        <v>950</v>
      </c>
      <c r="P16" s="83"/>
      <c r="Q16" s="83"/>
    </row>
    <row r="17" spans="1:17" ht="15" x14ac:dyDescent="0.2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 t="s">
        <v>951</v>
      </c>
      <c r="P17" s="83"/>
      <c r="Q17" s="83"/>
    </row>
    <row r="18" spans="1:17" ht="15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151" t="s">
        <v>952</v>
      </c>
      <c r="P18" s="83"/>
      <c r="Q18" s="83"/>
    </row>
    <row r="19" spans="1:17" ht="15" x14ac:dyDescent="0.2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 t="s">
        <v>953</v>
      </c>
      <c r="P19" s="83"/>
      <c r="Q19" s="83"/>
    </row>
    <row r="20" spans="1:17" ht="15" x14ac:dyDescent="0.2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152" t="s">
        <v>954</v>
      </c>
      <c r="P20" s="83"/>
      <c r="Q20" s="83"/>
    </row>
    <row r="21" spans="1:17" ht="15" x14ac:dyDescent="0.2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153" t="s">
        <v>955</v>
      </c>
      <c r="P21" s="83"/>
      <c r="Q21" s="83"/>
    </row>
    <row r="22" spans="1:17" ht="15" x14ac:dyDescent="0.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 t="s">
        <v>956</v>
      </c>
      <c r="P22" s="83"/>
      <c r="Q22" s="83"/>
    </row>
    <row r="23" spans="1:17" ht="15" x14ac:dyDescent="0.2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8" t="s">
        <v>957</v>
      </c>
      <c r="P23" s="83"/>
      <c r="Q23" s="83"/>
    </row>
    <row r="24" spans="1:17" ht="15" x14ac:dyDescent="0.2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7" ht="15" x14ac:dyDescent="0.2">
      <c r="A25" s="148">
        <v>40312</v>
      </c>
      <c r="B25" s="150">
        <v>1</v>
      </c>
      <c r="C25" s="83" t="s">
        <v>285</v>
      </c>
      <c r="D25" s="83" t="s">
        <v>958</v>
      </c>
      <c r="E25" s="83" t="s">
        <v>180</v>
      </c>
      <c r="F25" s="83" t="s">
        <v>181</v>
      </c>
      <c r="G25" s="150">
        <v>52</v>
      </c>
      <c r="H25" s="83" t="s">
        <v>959</v>
      </c>
      <c r="I25" s="83"/>
      <c r="J25" s="83"/>
      <c r="K25" s="83"/>
      <c r="L25" s="83"/>
      <c r="M25" s="83"/>
      <c r="N25" s="83"/>
      <c r="O25" s="83"/>
      <c r="P25" s="83"/>
      <c r="Q25" s="83"/>
    </row>
    <row r="26" spans="1:17" ht="15" x14ac:dyDescent="0.2">
      <c r="A26" s="148">
        <v>40312</v>
      </c>
      <c r="B26" s="150">
        <v>2</v>
      </c>
      <c r="C26" s="149">
        <v>0.4375</v>
      </c>
      <c r="D26" s="83" t="s">
        <v>114</v>
      </c>
      <c r="E26" s="83" t="s">
        <v>180</v>
      </c>
      <c r="F26" s="83" t="s">
        <v>181</v>
      </c>
      <c r="G26" s="150">
        <v>54</v>
      </c>
      <c r="H26" s="83" t="s">
        <v>904</v>
      </c>
      <c r="I26" s="150">
        <v>0.5</v>
      </c>
      <c r="J26" s="150">
        <v>48.4</v>
      </c>
      <c r="K26" s="83"/>
      <c r="L26" s="83"/>
      <c r="M26" s="83"/>
      <c r="N26" s="83"/>
      <c r="O26" s="83"/>
      <c r="P26" s="83"/>
      <c r="Q26" s="83"/>
    </row>
    <row r="27" spans="1:17" ht="15" x14ac:dyDescent="0.2">
      <c r="A27" s="83"/>
      <c r="B27" s="83"/>
      <c r="C27" s="83"/>
      <c r="D27" s="83"/>
      <c r="E27" s="83"/>
      <c r="F27" s="83"/>
      <c r="G27" s="83"/>
      <c r="H27" s="83"/>
      <c r="I27" s="150">
        <v>5</v>
      </c>
      <c r="J27" s="150">
        <v>47.3</v>
      </c>
      <c r="K27" s="150">
        <v>8</v>
      </c>
      <c r="L27" s="83"/>
      <c r="M27" s="83"/>
      <c r="N27" s="83"/>
      <c r="O27" s="83"/>
      <c r="P27" s="83"/>
      <c r="Q27" s="83"/>
    </row>
    <row r="28" spans="1:17" ht="15" x14ac:dyDescent="0.2">
      <c r="A28" s="83"/>
      <c r="B28" s="83"/>
      <c r="C28" s="83"/>
      <c r="D28" s="83"/>
      <c r="E28" s="83"/>
      <c r="F28" s="83"/>
      <c r="G28" s="83"/>
      <c r="H28" s="83"/>
      <c r="I28" s="150">
        <v>10</v>
      </c>
      <c r="J28" s="150">
        <v>46.7</v>
      </c>
      <c r="K28" s="83"/>
      <c r="L28" s="83"/>
      <c r="M28" s="83"/>
      <c r="N28" s="83"/>
      <c r="O28" s="83"/>
      <c r="P28" s="83"/>
      <c r="Q28" s="83"/>
    </row>
    <row r="29" spans="1:17" ht="15" x14ac:dyDescent="0.2">
      <c r="A29" s="83"/>
      <c r="B29" s="83"/>
      <c r="C29" s="83"/>
      <c r="D29" s="83"/>
      <c r="E29" s="83"/>
      <c r="F29" s="83"/>
      <c r="G29" s="83"/>
      <c r="H29" s="83"/>
      <c r="I29" s="150">
        <v>20</v>
      </c>
      <c r="J29" s="150">
        <v>46.8</v>
      </c>
      <c r="K29" s="150">
        <v>8</v>
      </c>
      <c r="L29" s="83"/>
      <c r="M29" s="83"/>
      <c r="N29" s="83"/>
      <c r="O29" s="83"/>
      <c r="P29" s="83"/>
      <c r="Q29" s="83"/>
    </row>
    <row r="30" spans="1:17" ht="15" x14ac:dyDescent="0.2">
      <c r="A30" s="83"/>
      <c r="B30" s="83"/>
      <c r="C30" s="83"/>
      <c r="D30" s="83"/>
      <c r="E30" s="83"/>
      <c r="F30" s="83"/>
      <c r="G30" s="83"/>
      <c r="H30" s="83"/>
      <c r="I30" s="150">
        <v>30</v>
      </c>
      <c r="J30" s="150">
        <v>46.6</v>
      </c>
      <c r="K30" s="150">
        <v>8</v>
      </c>
      <c r="L30" s="83"/>
      <c r="M30" s="83"/>
      <c r="N30" s="83"/>
      <c r="O30" s="83"/>
      <c r="P30" s="83"/>
      <c r="Q30" s="83"/>
    </row>
    <row r="31" spans="1:17" ht="15" x14ac:dyDescent="0.2">
      <c r="A31" s="83"/>
      <c r="B31" s="83"/>
      <c r="C31" s="83"/>
      <c r="D31" s="83"/>
      <c r="E31" s="83"/>
      <c r="F31" s="83"/>
      <c r="G31" s="83"/>
      <c r="H31" s="83"/>
      <c r="I31" s="150">
        <v>40</v>
      </c>
      <c r="J31" s="150">
        <v>44</v>
      </c>
      <c r="K31" s="83"/>
      <c r="L31" s="83"/>
      <c r="M31" s="83"/>
      <c r="N31" s="83"/>
      <c r="O31" s="83"/>
      <c r="P31" s="83"/>
      <c r="Q31" s="83"/>
    </row>
    <row r="32" spans="1:17" ht="15" x14ac:dyDescent="0.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</row>
    <row r="33" spans="1:17" ht="15" x14ac:dyDescent="0.2">
      <c r="A33" s="148">
        <v>40313</v>
      </c>
      <c r="B33" s="83"/>
      <c r="C33" s="83"/>
      <c r="D33" s="83"/>
      <c r="E33" s="83"/>
      <c r="F33" s="83"/>
      <c r="G33" s="83"/>
      <c r="H33" s="150">
        <v>5</v>
      </c>
      <c r="I33" s="150">
        <v>10</v>
      </c>
      <c r="J33" s="150">
        <v>47.5</v>
      </c>
      <c r="K33" s="150">
        <v>8.1999999999999993</v>
      </c>
      <c r="L33" s="83"/>
      <c r="M33" s="83"/>
      <c r="N33" s="83"/>
      <c r="O33" s="83"/>
      <c r="P33" s="83"/>
      <c r="Q33" s="83"/>
    </row>
    <row r="34" spans="1:17" ht="15" x14ac:dyDescent="0.2">
      <c r="A34" s="83"/>
      <c r="B34" s="83"/>
      <c r="C34" s="83"/>
      <c r="D34" s="83"/>
      <c r="E34" s="83"/>
      <c r="F34" s="83"/>
      <c r="G34" s="83"/>
      <c r="H34" s="83"/>
      <c r="I34" s="150">
        <v>20</v>
      </c>
      <c r="J34" s="150">
        <v>46.6</v>
      </c>
      <c r="K34" s="150">
        <v>7.8</v>
      </c>
      <c r="L34" s="83"/>
      <c r="M34" s="83"/>
      <c r="N34" s="83"/>
      <c r="O34" s="83"/>
      <c r="P34" s="83"/>
      <c r="Q34" s="83"/>
    </row>
    <row r="35" spans="1:17" ht="15" x14ac:dyDescent="0.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</row>
    <row r="36" spans="1:17" ht="15" x14ac:dyDescent="0.2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</row>
    <row r="37" spans="1:17" ht="15" x14ac:dyDescent="0.2">
      <c r="A37" s="148">
        <v>40317</v>
      </c>
      <c r="B37" s="150">
        <v>1</v>
      </c>
      <c r="C37" s="149">
        <v>0.41666666666666669</v>
      </c>
      <c r="D37" s="83" t="s">
        <v>114</v>
      </c>
      <c r="E37" s="83" t="s">
        <v>143</v>
      </c>
      <c r="F37" s="83" t="s">
        <v>960</v>
      </c>
      <c r="G37" s="150">
        <v>54</v>
      </c>
      <c r="H37" s="83" t="s">
        <v>25</v>
      </c>
      <c r="I37" s="150">
        <v>1</v>
      </c>
      <c r="J37" s="150">
        <v>49.4</v>
      </c>
      <c r="K37" s="83"/>
      <c r="L37" s="83"/>
      <c r="M37" s="83"/>
      <c r="N37" s="83"/>
      <c r="O37" s="83"/>
      <c r="P37" s="83"/>
      <c r="Q37" s="83"/>
    </row>
    <row r="38" spans="1:17" ht="15" x14ac:dyDescent="0.2">
      <c r="A38" s="146"/>
      <c r="B38" s="83"/>
      <c r="C38" s="154"/>
      <c r="D38" s="83"/>
      <c r="E38" s="83"/>
      <c r="F38" s="83"/>
      <c r="G38" s="83"/>
      <c r="H38" s="83"/>
      <c r="I38" s="150">
        <v>5</v>
      </c>
      <c r="J38" s="150">
        <v>48</v>
      </c>
      <c r="K38" s="150">
        <v>8</v>
      </c>
      <c r="L38" s="83"/>
      <c r="M38" s="83"/>
      <c r="N38" s="83"/>
      <c r="O38" s="83" t="s">
        <v>961</v>
      </c>
      <c r="P38" s="83"/>
      <c r="Q38" s="83"/>
    </row>
    <row r="39" spans="1:17" ht="15" x14ac:dyDescent="0.2">
      <c r="A39" s="146"/>
      <c r="B39" s="83"/>
      <c r="C39" s="154"/>
      <c r="D39" s="83"/>
      <c r="E39" s="83"/>
      <c r="F39" s="83"/>
      <c r="G39" s="83"/>
      <c r="H39" s="83"/>
      <c r="I39" s="150">
        <v>8</v>
      </c>
      <c r="J39" s="150">
        <v>47.7</v>
      </c>
      <c r="K39" s="83"/>
      <c r="L39" s="83"/>
      <c r="M39" s="83"/>
      <c r="N39" s="83"/>
      <c r="O39" s="83"/>
      <c r="P39" s="83"/>
      <c r="Q39" s="83"/>
    </row>
    <row r="40" spans="1:17" ht="15" x14ac:dyDescent="0.2">
      <c r="A40" s="146"/>
      <c r="B40" s="83"/>
      <c r="C40" s="154"/>
      <c r="D40" s="83"/>
      <c r="E40" s="83"/>
      <c r="F40" s="83"/>
      <c r="G40" s="83"/>
      <c r="H40" s="83"/>
      <c r="I40" s="150">
        <v>10</v>
      </c>
      <c r="J40" s="150">
        <v>47.4</v>
      </c>
      <c r="K40" s="83"/>
      <c r="L40" s="83"/>
      <c r="M40" s="83"/>
      <c r="N40" s="83"/>
      <c r="O40" s="83"/>
      <c r="P40" s="83"/>
      <c r="Q40" s="83"/>
    </row>
    <row r="41" spans="1:17" ht="15" x14ac:dyDescent="0.2">
      <c r="A41" s="146"/>
      <c r="B41" s="83"/>
      <c r="C41" s="154"/>
      <c r="D41" s="83"/>
      <c r="E41" s="83"/>
      <c r="F41" s="83"/>
      <c r="G41" s="83"/>
      <c r="H41" s="83"/>
      <c r="I41" s="150">
        <v>15</v>
      </c>
      <c r="J41" s="150">
        <v>46</v>
      </c>
      <c r="K41" s="83"/>
      <c r="L41" s="83"/>
      <c r="M41" s="83"/>
      <c r="N41" s="83"/>
      <c r="O41" s="83"/>
      <c r="P41" s="83"/>
      <c r="Q41" s="83"/>
    </row>
    <row r="42" spans="1:17" ht="15" x14ac:dyDescent="0.2">
      <c r="A42" s="146"/>
      <c r="B42" s="83"/>
      <c r="C42" s="154"/>
      <c r="D42" s="83"/>
      <c r="E42" s="83"/>
      <c r="F42" s="83"/>
      <c r="G42" s="83"/>
      <c r="H42" s="83"/>
      <c r="I42" s="150">
        <v>25</v>
      </c>
      <c r="J42" s="150">
        <v>45.7</v>
      </c>
      <c r="K42" s="83"/>
      <c r="L42" s="83"/>
      <c r="M42" s="83"/>
      <c r="N42" s="83"/>
      <c r="O42" s="83"/>
      <c r="P42" s="83"/>
      <c r="Q42" s="83"/>
    </row>
    <row r="43" spans="1:17" ht="15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 spans="1:17" ht="15" x14ac:dyDescent="0.2">
      <c r="A44" s="148">
        <v>40317</v>
      </c>
      <c r="B44" s="148">
        <v>2</v>
      </c>
      <c r="C44" s="154" t="s">
        <v>962</v>
      </c>
      <c r="D44" s="83" t="s">
        <v>814</v>
      </c>
      <c r="E44" s="83" t="s">
        <v>182</v>
      </c>
      <c r="F44" s="83" t="s">
        <v>963</v>
      </c>
      <c r="G44" s="150">
        <v>57</v>
      </c>
      <c r="H44" s="150">
        <v>4.5</v>
      </c>
      <c r="I44" s="150">
        <v>1</v>
      </c>
      <c r="J44" s="150">
        <v>49.6</v>
      </c>
      <c r="K44" s="83"/>
      <c r="L44" s="83"/>
      <c r="M44" s="83"/>
      <c r="N44" s="83"/>
      <c r="O44" s="176" t="s">
        <v>964</v>
      </c>
      <c r="P44" s="88" t="s">
        <v>965</v>
      </c>
      <c r="Q44" s="83"/>
    </row>
    <row r="45" spans="1:17" ht="15" x14ac:dyDescent="0.2">
      <c r="A45" s="146"/>
      <c r="B45" s="146"/>
      <c r="C45" s="154"/>
      <c r="D45" s="83"/>
      <c r="E45" s="83"/>
      <c r="F45" s="83"/>
      <c r="G45" s="83"/>
      <c r="H45" s="83"/>
      <c r="I45" s="150">
        <v>5</v>
      </c>
      <c r="J45" s="150">
        <v>9.6</v>
      </c>
      <c r="K45" s="150">
        <v>8.1999999999999993</v>
      </c>
      <c r="L45" s="83"/>
      <c r="M45" s="83"/>
      <c r="N45" s="83"/>
      <c r="O45" s="168"/>
      <c r="P45" s="83"/>
      <c r="Q45" s="83"/>
    </row>
    <row r="46" spans="1:17" ht="15" x14ac:dyDescent="0.2">
      <c r="A46" s="146"/>
      <c r="B46" s="146"/>
      <c r="C46" s="154"/>
      <c r="D46" s="83"/>
      <c r="E46" s="83"/>
      <c r="F46" s="83"/>
      <c r="G46" s="83"/>
      <c r="H46" s="83"/>
      <c r="I46" s="150">
        <v>10</v>
      </c>
      <c r="J46" s="150">
        <v>46.4</v>
      </c>
      <c r="K46" s="150">
        <v>8.1</v>
      </c>
      <c r="L46" s="83"/>
      <c r="M46" s="83"/>
      <c r="N46" s="83"/>
      <c r="O46" s="168"/>
      <c r="P46" s="83"/>
      <c r="Q46" s="83"/>
    </row>
    <row r="47" spans="1:17" ht="15" x14ac:dyDescent="0.2">
      <c r="A47" s="146"/>
      <c r="B47" s="146"/>
      <c r="C47" s="154"/>
      <c r="D47" s="83"/>
      <c r="E47" s="83"/>
      <c r="F47" s="83"/>
      <c r="G47" s="83"/>
      <c r="H47" s="83"/>
      <c r="I47" s="150">
        <v>15</v>
      </c>
      <c r="J47" s="150">
        <v>45.3</v>
      </c>
      <c r="K47" s="150">
        <v>8.1</v>
      </c>
      <c r="L47" s="150">
        <v>14.3</v>
      </c>
      <c r="M47" s="83"/>
      <c r="N47" s="83"/>
      <c r="O47" s="168"/>
      <c r="P47" s="83"/>
      <c r="Q47" s="83"/>
    </row>
    <row r="48" spans="1:17" ht="15" x14ac:dyDescent="0.2">
      <c r="A48" s="146"/>
      <c r="B48" s="146"/>
      <c r="C48" s="154"/>
      <c r="D48" s="83"/>
      <c r="E48" s="83"/>
      <c r="F48" s="83"/>
      <c r="G48" s="83"/>
      <c r="H48" s="83"/>
      <c r="I48" s="150">
        <v>20</v>
      </c>
      <c r="J48" s="150">
        <v>44.5</v>
      </c>
      <c r="K48" s="150">
        <v>7.9</v>
      </c>
      <c r="L48" s="150">
        <v>13.4</v>
      </c>
      <c r="M48" s="83"/>
      <c r="N48" s="83"/>
      <c r="O48" s="168"/>
      <c r="P48" s="83"/>
      <c r="Q48" s="83"/>
    </row>
    <row r="49" spans="1:17" ht="15" x14ac:dyDescent="0.2">
      <c r="A49" s="146"/>
      <c r="B49" s="146"/>
      <c r="C49" s="154"/>
      <c r="D49" s="83"/>
      <c r="E49" s="83"/>
      <c r="F49" s="83"/>
      <c r="G49" s="83"/>
      <c r="H49" s="83"/>
      <c r="I49" s="150">
        <v>25</v>
      </c>
      <c r="J49" s="150">
        <v>44.7</v>
      </c>
      <c r="K49" s="83"/>
      <c r="L49" s="150">
        <v>11.7</v>
      </c>
      <c r="M49" s="83"/>
      <c r="N49" s="83"/>
      <c r="O49" s="168"/>
      <c r="P49" s="83"/>
      <c r="Q49" s="83"/>
    </row>
    <row r="50" spans="1:17" ht="15" x14ac:dyDescent="0.2">
      <c r="A50" s="146"/>
      <c r="B50" s="146"/>
      <c r="C50" s="154"/>
      <c r="D50" s="83"/>
      <c r="E50" s="83"/>
      <c r="F50" s="83"/>
      <c r="G50" s="83"/>
      <c r="H50" s="83"/>
      <c r="I50" s="150">
        <v>30</v>
      </c>
      <c r="J50" s="150">
        <v>46.8</v>
      </c>
      <c r="K50" s="83"/>
      <c r="L50" s="150">
        <v>13.3</v>
      </c>
      <c r="M50" s="83"/>
      <c r="N50" s="83"/>
      <c r="O50" s="168"/>
      <c r="P50" s="83"/>
      <c r="Q50" s="83"/>
    </row>
    <row r="51" spans="1:17" ht="15" x14ac:dyDescent="0.2">
      <c r="A51" s="146"/>
      <c r="B51" s="146"/>
      <c r="C51" s="154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168"/>
      <c r="P51" s="83"/>
      <c r="Q51" s="83"/>
    </row>
    <row r="52" spans="1:17" ht="15" x14ac:dyDescent="0.2">
      <c r="A52" s="83"/>
      <c r="B52" s="150">
        <v>3</v>
      </c>
      <c r="C52" s="149">
        <v>0.52083333333333337</v>
      </c>
      <c r="D52" s="83" t="s">
        <v>779</v>
      </c>
      <c r="E52" s="83"/>
      <c r="F52" s="83"/>
      <c r="G52" s="83"/>
      <c r="H52" s="83" t="s">
        <v>966</v>
      </c>
      <c r="I52" s="150">
        <v>3</v>
      </c>
      <c r="J52" s="150">
        <v>47.4</v>
      </c>
      <c r="K52" s="150">
        <v>8.1999999999999993</v>
      </c>
      <c r="L52" s="150">
        <v>15</v>
      </c>
      <c r="M52" s="83"/>
      <c r="N52" s="83"/>
      <c r="O52" s="168"/>
      <c r="P52" s="83"/>
      <c r="Q52" s="83"/>
    </row>
    <row r="53" spans="1:17" ht="15" x14ac:dyDescent="0.2">
      <c r="A53" s="83"/>
      <c r="B53" s="83"/>
      <c r="C53" s="83"/>
      <c r="D53" s="83"/>
      <c r="E53" s="83"/>
      <c r="F53" s="83"/>
      <c r="G53" s="83"/>
      <c r="H53" s="83"/>
      <c r="I53" s="150">
        <v>5</v>
      </c>
      <c r="J53" s="150">
        <v>47.7</v>
      </c>
      <c r="K53" s="83"/>
      <c r="L53" s="83"/>
      <c r="M53" s="83"/>
      <c r="N53" s="83"/>
      <c r="O53" s="168"/>
      <c r="P53" s="83"/>
      <c r="Q53" s="83"/>
    </row>
    <row r="54" spans="1:17" ht="15" x14ac:dyDescent="0.2">
      <c r="A54" s="83"/>
      <c r="B54" s="83"/>
      <c r="C54" s="83"/>
      <c r="D54" s="83"/>
      <c r="E54" s="83"/>
      <c r="F54" s="83"/>
      <c r="G54" s="83"/>
      <c r="H54" s="83"/>
      <c r="I54" s="150">
        <v>8</v>
      </c>
      <c r="J54" s="150">
        <v>46.4</v>
      </c>
      <c r="K54" s="150">
        <v>8</v>
      </c>
      <c r="L54" s="150">
        <v>14.2</v>
      </c>
      <c r="M54" s="83"/>
      <c r="N54" s="83"/>
      <c r="O54" s="168"/>
      <c r="P54" s="83"/>
      <c r="Q54" s="83"/>
    </row>
    <row r="55" spans="1:17" ht="15" x14ac:dyDescent="0.2">
      <c r="A55" s="83"/>
      <c r="B55" s="83"/>
      <c r="C55" s="83"/>
      <c r="D55" s="83"/>
      <c r="E55" s="83"/>
      <c r="F55" s="83"/>
      <c r="G55" s="83"/>
      <c r="H55" s="83"/>
      <c r="I55" s="150">
        <v>10</v>
      </c>
      <c r="J55" s="150">
        <v>46</v>
      </c>
      <c r="K55" s="83"/>
      <c r="L55" s="83"/>
      <c r="M55" s="83"/>
      <c r="N55" s="83"/>
      <c r="O55" s="168"/>
      <c r="P55" s="83"/>
      <c r="Q55" s="83"/>
    </row>
    <row r="56" spans="1:17" ht="15" x14ac:dyDescent="0.2">
      <c r="A56" s="83"/>
      <c r="B56" s="83"/>
      <c r="C56" s="83"/>
      <c r="D56" s="83"/>
      <c r="E56" s="83"/>
      <c r="F56" s="83"/>
      <c r="G56" s="83"/>
      <c r="H56" s="83"/>
      <c r="I56" s="150">
        <v>20</v>
      </c>
      <c r="J56" s="150">
        <v>46.7</v>
      </c>
      <c r="K56" s="83"/>
      <c r="L56" s="83"/>
      <c r="M56" s="83"/>
      <c r="N56" s="83"/>
      <c r="O56" s="168"/>
      <c r="P56" s="83"/>
      <c r="Q56" s="83"/>
    </row>
    <row r="57" spans="1:17" ht="15" x14ac:dyDescent="0.2">
      <c r="A57" s="83"/>
      <c r="B57" s="83"/>
      <c r="C57" s="83"/>
      <c r="D57" s="83"/>
      <c r="E57" s="83"/>
      <c r="F57" s="83"/>
      <c r="G57" s="83"/>
      <c r="H57" s="83"/>
      <c r="I57" s="150">
        <v>25</v>
      </c>
      <c r="J57" s="150">
        <v>45</v>
      </c>
      <c r="K57" s="83"/>
      <c r="L57" s="150">
        <v>14</v>
      </c>
      <c r="M57" s="83"/>
      <c r="N57" s="83"/>
      <c r="O57" s="83"/>
      <c r="P57" s="83"/>
      <c r="Q57" s="83"/>
    </row>
    <row r="58" spans="1:17" ht="15" x14ac:dyDescent="0.2">
      <c r="A58" s="83"/>
      <c r="B58" s="83"/>
      <c r="C58" s="83"/>
      <c r="D58" s="83"/>
      <c r="E58" s="83"/>
      <c r="F58" s="83"/>
      <c r="G58" s="83"/>
      <c r="H58" s="83"/>
      <c r="I58" s="150">
        <v>40</v>
      </c>
      <c r="J58" s="150">
        <v>43.3</v>
      </c>
      <c r="K58" s="150">
        <v>7.8</v>
      </c>
      <c r="L58" s="83"/>
      <c r="M58" s="83"/>
      <c r="N58" s="83"/>
      <c r="O58" s="83"/>
      <c r="P58" s="83"/>
      <c r="Q58" s="83"/>
    </row>
    <row r="59" spans="1:17" ht="15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 spans="1:17" ht="15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 spans="1:17" ht="15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 spans="1:17" ht="15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1:17" ht="15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 spans="1:17" ht="15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1:17" ht="15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spans="1:17" ht="15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1:17" ht="15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1:17" ht="15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1:17" ht="15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1:17" ht="15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1:17" ht="15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1:17" ht="15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1:17" ht="15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1:17" ht="15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1:17" ht="15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 spans="1:17" ht="15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 spans="1:17" ht="15" x14ac:dyDescent="0.2">
      <c r="A77" s="148">
        <v>40325</v>
      </c>
      <c r="B77" s="150">
        <v>1</v>
      </c>
      <c r="C77" s="149">
        <v>0.4375</v>
      </c>
      <c r="D77" s="83" t="s">
        <v>79</v>
      </c>
      <c r="E77" s="83" t="s">
        <v>140</v>
      </c>
      <c r="F77" s="83" t="s">
        <v>59</v>
      </c>
      <c r="G77" s="150">
        <v>72</v>
      </c>
      <c r="H77" s="83" t="s">
        <v>194</v>
      </c>
      <c r="I77" s="150">
        <v>2</v>
      </c>
      <c r="J77" s="150">
        <v>62</v>
      </c>
      <c r="K77" s="150">
        <v>8.1999999999999993</v>
      </c>
      <c r="L77" s="83"/>
      <c r="M77" s="83"/>
      <c r="N77" s="83"/>
      <c r="O77" s="83"/>
      <c r="P77" s="83"/>
      <c r="Q77" s="83"/>
    </row>
    <row r="78" spans="1:17" ht="15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 spans="1:17" ht="15" x14ac:dyDescent="0.2">
      <c r="A79" s="83"/>
      <c r="B79" s="150">
        <v>2</v>
      </c>
      <c r="C79" s="149">
        <v>0.47916666666666669</v>
      </c>
      <c r="D79" s="83" t="s">
        <v>26</v>
      </c>
      <c r="E79" s="83" t="s">
        <v>140</v>
      </c>
      <c r="F79" s="83" t="s">
        <v>672</v>
      </c>
      <c r="G79" s="150">
        <v>76</v>
      </c>
      <c r="H79" s="150">
        <v>7.5</v>
      </c>
      <c r="I79" s="150">
        <v>1</v>
      </c>
      <c r="J79" s="150">
        <v>58.6</v>
      </c>
      <c r="K79" s="83"/>
      <c r="L79" s="83"/>
      <c r="M79" s="83"/>
      <c r="N79" s="83"/>
      <c r="O79" s="83" t="s">
        <v>967</v>
      </c>
      <c r="P79" s="83" t="s">
        <v>751</v>
      </c>
      <c r="Q79" s="83"/>
    </row>
    <row r="80" spans="1:17" ht="15" x14ac:dyDescent="0.2">
      <c r="A80" s="83"/>
      <c r="B80" s="150">
        <v>3</v>
      </c>
      <c r="C80" s="149">
        <v>0.52083333333333337</v>
      </c>
      <c r="D80" s="83"/>
      <c r="E80" s="83"/>
      <c r="F80" s="83"/>
      <c r="G80" s="83"/>
      <c r="H80" s="83"/>
      <c r="I80" s="150">
        <v>5</v>
      </c>
      <c r="J80" s="150">
        <v>55.6</v>
      </c>
      <c r="K80" s="83"/>
      <c r="L80" s="83"/>
      <c r="M80" s="83"/>
      <c r="N80" s="83"/>
      <c r="O80" s="83" t="s">
        <v>968</v>
      </c>
      <c r="P80" s="83"/>
      <c r="Q80" s="83"/>
    </row>
    <row r="81" spans="1:17" ht="15" x14ac:dyDescent="0.2">
      <c r="A81" s="83"/>
      <c r="B81" s="83"/>
      <c r="C81" s="83"/>
      <c r="D81" s="83"/>
      <c r="E81" s="83"/>
      <c r="F81" s="83"/>
      <c r="G81" s="83"/>
      <c r="H81" s="83"/>
      <c r="I81" s="150">
        <v>10</v>
      </c>
      <c r="J81" s="150">
        <v>48.6</v>
      </c>
      <c r="K81" s="150">
        <v>8.1999999999999993</v>
      </c>
      <c r="L81" s="83"/>
      <c r="M81" s="83"/>
      <c r="N81" s="83"/>
      <c r="O81" s="83" t="s">
        <v>969</v>
      </c>
      <c r="P81" s="83"/>
      <c r="Q81" s="83"/>
    </row>
    <row r="82" spans="1:17" ht="15" x14ac:dyDescent="0.2">
      <c r="A82" s="83"/>
      <c r="B82" s="83"/>
      <c r="C82" s="83"/>
      <c r="D82" s="83"/>
      <c r="E82" s="83"/>
      <c r="F82" s="83"/>
      <c r="G82" s="83"/>
      <c r="H82" s="83"/>
      <c r="I82" s="150">
        <v>12</v>
      </c>
      <c r="J82" s="150">
        <v>49.2</v>
      </c>
      <c r="K82" s="150">
        <v>8</v>
      </c>
      <c r="L82" s="83"/>
      <c r="M82" s="83"/>
      <c r="N82" s="83"/>
      <c r="O82" s="83"/>
      <c r="P82" s="83"/>
      <c r="Q82" s="83"/>
    </row>
    <row r="83" spans="1:17" ht="15" x14ac:dyDescent="0.2">
      <c r="A83" s="83"/>
      <c r="B83" s="83"/>
      <c r="C83" s="83"/>
      <c r="D83" s="83"/>
      <c r="E83" s="83"/>
      <c r="F83" s="83"/>
      <c r="G83" s="83"/>
      <c r="H83" s="83"/>
      <c r="I83" s="150">
        <v>18</v>
      </c>
      <c r="J83" s="150">
        <v>47</v>
      </c>
      <c r="K83" s="150">
        <v>7.7</v>
      </c>
      <c r="L83" s="83"/>
      <c r="M83" s="83"/>
      <c r="N83" s="83"/>
      <c r="O83" s="83"/>
      <c r="P83" s="83"/>
      <c r="Q83" s="83"/>
    </row>
    <row r="84" spans="1:17" ht="15" x14ac:dyDescent="0.2">
      <c r="A84" s="83"/>
      <c r="B84" s="83"/>
      <c r="C84" s="83"/>
      <c r="D84" s="83"/>
      <c r="E84" s="83"/>
      <c r="F84" s="83"/>
      <c r="G84" s="83"/>
      <c r="H84" s="83"/>
      <c r="I84" s="150">
        <v>25</v>
      </c>
      <c r="J84" s="150">
        <v>47.2</v>
      </c>
      <c r="K84" s="83"/>
      <c r="L84" s="83"/>
      <c r="M84" s="83"/>
      <c r="N84" s="83"/>
      <c r="O84" s="83"/>
      <c r="P84" s="83"/>
      <c r="Q84" s="83"/>
    </row>
    <row r="85" spans="1:17" ht="15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 spans="1:17" ht="15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 spans="1:17" ht="15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 spans="1:17" ht="15" x14ac:dyDescent="0.2">
      <c r="A88" s="148">
        <v>40331</v>
      </c>
      <c r="B88" s="150">
        <v>1</v>
      </c>
      <c r="C88" s="83" t="s">
        <v>970</v>
      </c>
      <c r="D88" s="83" t="s">
        <v>971</v>
      </c>
      <c r="E88" s="83" t="s">
        <v>247</v>
      </c>
      <c r="F88" s="83" t="s">
        <v>141</v>
      </c>
      <c r="G88" s="150">
        <v>75</v>
      </c>
      <c r="H88" s="150">
        <v>5.5</v>
      </c>
      <c r="I88" s="150">
        <v>0.5</v>
      </c>
      <c r="J88" s="150">
        <v>66</v>
      </c>
      <c r="K88" s="83"/>
      <c r="L88" s="83"/>
      <c r="M88" s="83"/>
      <c r="N88" s="83"/>
      <c r="O88" s="83"/>
      <c r="P88" s="88" t="s">
        <v>972</v>
      </c>
      <c r="Q88" s="83"/>
    </row>
    <row r="89" spans="1:17" ht="15" x14ac:dyDescent="0.2">
      <c r="A89" s="83"/>
      <c r="B89" s="83"/>
      <c r="C89" s="83"/>
      <c r="D89" s="83"/>
      <c r="E89" s="83"/>
      <c r="F89" s="83"/>
      <c r="G89" s="83"/>
      <c r="H89" s="83"/>
      <c r="I89" s="150">
        <v>3</v>
      </c>
      <c r="J89" s="150">
        <v>64.2</v>
      </c>
      <c r="K89" s="150">
        <v>8</v>
      </c>
      <c r="L89" s="150">
        <v>11.5</v>
      </c>
      <c r="M89" s="83"/>
      <c r="N89" s="83"/>
      <c r="O89" s="83"/>
      <c r="P89" s="83"/>
      <c r="Q89" s="83"/>
    </row>
    <row r="90" spans="1:17" ht="15" x14ac:dyDescent="0.2">
      <c r="A90" s="83"/>
      <c r="B90" s="83"/>
      <c r="C90" s="83"/>
      <c r="D90" s="83"/>
      <c r="E90" s="83"/>
      <c r="F90" s="83"/>
      <c r="G90" s="83"/>
      <c r="H90" s="83"/>
      <c r="I90" s="150">
        <v>5</v>
      </c>
      <c r="J90" s="150">
        <v>64.3</v>
      </c>
      <c r="K90" s="83"/>
      <c r="L90" s="150">
        <v>12.8</v>
      </c>
      <c r="M90" s="83"/>
      <c r="N90" s="83"/>
      <c r="O90" s="176" t="s">
        <v>973</v>
      </c>
      <c r="P90" s="83"/>
      <c r="Q90" s="88" t="s">
        <v>974</v>
      </c>
    </row>
    <row r="91" spans="1:17" ht="15" x14ac:dyDescent="0.2">
      <c r="A91" s="83"/>
      <c r="B91" s="83"/>
      <c r="C91" s="83"/>
      <c r="D91" s="83"/>
      <c r="E91" s="83"/>
      <c r="F91" s="83"/>
      <c r="G91" s="83"/>
      <c r="H91" s="83"/>
      <c r="I91" s="150">
        <v>8</v>
      </c>
      <c r="J91" s="150">
        <v>55.6</v>
      </c>
      <c r="K91" s="150">
        <v>8</v>
      </c>
      <c r="L91" s="83"/>
      <c r="M91" s="83"/>
      <c r="N91" s="83"/>
      <c r="O91" s="168"/>
      <c r="P91" s="83"/>
      <c r="Q91" s="83"/>
    </row>
    <row r="92" spans="1:17" ht="15" x14ac:dyDescent="0.2">
      <c r="A92" s="83"/>
      <c r="B92" s="83"/>
      <c r="C92" s="83"/>
      <c r="D92" s="83"/>
      <c r="E92" s="83"/>
      <c r="F92" s="83"/>
      <c r="G92" s="83"/>
      <c r="H92" s="83"/>
      <c r="I92" s="150">
        <v>10</v>
      </c>
      <c r="J92" s="150">
        <v>56.3</v>
      </c>
      <c r="K92" s="83"/>
      <c r="L92" s="150">
        <v>12.7</v>
      </c>
      <c r="M92" s="83"/>
      <c r="N92" s="83"/>
      <c r="O92" s="83" t="s">
        <v>975</v>
      </c>
      <c r="P92" s="83"/>
      <c r="Q92" s="83"/>
    </row>
    <row r="93" spans="1:17" ht="15" x14ac:dyDescent="0.2">
      <c r="A93" s="83"/>
      <c r="B93" s="83"/>
      <c r="C93" s="83"/>
      <c r="D93" s="83"/>
      <c r="E93" s="83"/>
      <c r="F93" s="83"/>
      <c r="G93" s="83"/>
      <c r="H93" s="83"/>
      <c r="I93" s="150">
        <v>15</v>
      </c>
      <c r="J93" s="150">
        <v>56.3</v>
      </c>
      <c r="K93" s="150">
        <v>8</v>
      </c>
      <c r="L93" s="150">
        <v>13</v>
      </c>
      <c r="M93" s="83"/>
      <c r="N93" s="83"/>
      <c r="O93" s="83" t="s">
        <v>976</v>
      </c>
      <c r="P93" s="83"/>
      <c r="Q93" s="83"/>
    </row>
    <row r="94" spans="1:17" ht="15" x14ac:dyDescent="0.2">
      <c r="A94" s="83"/>
      <c r="B94" s="83"/>
      <c r="C94" s="83"/>
      <c r="D94" s="83"/>
      <c r="E94" s="83"/>
      <c r="F94" s="83"/>
      <c r="G94" s="83"/>
      <c r="H94" s="83"/>
      <c r="I94" s="150">
        <v>20</v>
      </c>
      <c r="J94" s="150">
        <v>50.2</v>
      </c>
      <c r="K94" s="83"/>
      <c r="L94" s="150">
        <v>12.5</v>
      </c>
      <c r="M94" s="83"/>
      <c r="N94" s="83"/>
      <c r="O94" s="83"/>
      <c r="P94" s="83"/>
      <c r="Q94" s="83"/>
    </row>
    <row r="95" spans="1:17" ht="15" x14ac:dyDescent="0.2">
      <c r="A95" s="83"/>
      <c r="B95" s="83"/>
      <c r="C95" s="83"/>
      <c r="D95" s="83"/>
      <c r="E95" s="83"/>
      <c r="F95" s="83"/>
      <c r="G95" s="83"/>
      <c r="H95" s="83"/>
      <c r="I95" s="150">
        <v>40</v>
      </c>
      <c r="J95" s="150">
        <v>49.5</v>
      </c>
      <c r="K95" s="150">
        <v>8.5</v>
      </c>
      <c r="L95" s="150">
        <v>12.3</v>
      </c>
      <c r="M95" s="83"/>
      <c r="N95" s="83"/>
      <c r="O95" s="83"/>
      <c r="P95" s="83"/>
      <c r="Q95" s="83"/>
    </row>
    <row r="96" spans="1:17" ht="15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1:17" ht="15" x14ac:dyDescent="0.2">
      <c r="A97" s="83"/>
      <c r="B97" s="150">
        <v>2</v>
      </c>
      <c r="C97" s="149">
        <v>0.51388888888888895</v>
      </c>
      <c r="D97" s="83" t="s">
        <v>977</v>
      </c>
      <c r="E97" s="83" t="s">
        <v>247</v>
      </c>
      <c r="F97" s="83" t="s">
        <v>978</v>
      </c>
      <c r="G97" s="150">
        <v>77</v>
      </c>
      <c r="H97" s="88" t="s">
        <v>979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1:17" ht="15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 spans="1:17" ht="15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 spans="1:17" ht="15" x14ac:dyDescent="0.2">
      <c r="A100" s="148">
        <v>40340</v>
      </c>
      <c r="B100" s="150">
        <v>1</v>
      </c>
      <c r="C100" s="149">
        <v>0.45833333333333331</v>
      </c>
      <c r="D100" s="83" t="s">
        <v>980</v>
      </c>
      <c r="E100" s="83" t="s">
        <v>143</v>
      </c>
      <c r="F100" s="83" t="s">
        <v>981</v>
      </c>
      <c r="G100" s="150">
        <v>77</v>
      </c>
      <c r="H100" s="150">
        <v>4.5</v>
      </c>
      <c r="I100" s="150">
        <v>0</v>
      </c>
      <c r="J100" s="150">
        <v>69</v>
      </c>
      <c r="K100" s="83"/>
      <c r="L100" s="83"/>
      <c r="M100" s="83"/>
      <c r="N100" s="83"/>
      <c r="O100" s="176" t="s">
        <v>982</v>
      </c>
      <c r="P100" s="83"/>
      <c r="Q100" s="83"/>
    </row>
    <row r="101" spans="1:17" ht="15" x14ac:dyDescent="0.2">
      <c r="A101" s="83"/>
      <c r="B101" s="83"/>
      <c r="C101" s="83"/>
      <c r="D101" s="83"/>
      <c r="E101" s="83"/>
      <c r="F101" s="83"/>
      <c r="G101" s="83"/>
      <c r="H101" s="83"/>
      <c r="I101" s="150">
        <v>5</v>
      </c>
      <c r="J101" s="150">
        <v>63.3</v>
      </c>
      <c r="K101" s="83"/>
      <c r="L101" s="83"/>
      <c r="M101" s="83"/>
      <c r="N101" s="83"/>
      <c r="O101" s="168"/>
      <c r="P101" s="83"/>
      <c r="Q101" s="83"/>
    </row>
    <row r="102" spans="1:17" ht="15" x14ac:dyDescent="0.2">
      <c r="A102" s="83"/>
      <c r="B102" s="83"/>
      <c r="C102" s="83"/>
      <c r="D102" s="83"/>
      <c r="E102" s="83"/>
      <c r="F102" s="83"/>
      <c r="G102" s="83"/>
      <c r="H102" s="83"/>
      <c r="I102" s="150">
        <v>13</v>
      </c>
      <c r="J102" s="150">
        <v>62.1</v>
      </c>
      <c r="K102" s="83"/>
      <c r="L102" s="83"/>
      <c r="M102" s="83"/>
      <c r="N102" s="83"/>
      <c r="O102" s="168"/>
      <c r="P102" s="83"/>
      <c r="Q102" s="83"/>
    </row>
    <row r="103" spans="1:17" ht="15" x14ac:dyDescent="0.2">
      <c r="A103" s="83"/>
      <c r="B103" s="83"/>
      <c r="C103" s="83"/>
      <c r="D103" s="83"/>
      <c r="E103" s="83"/>
      <c r="F103" s="83"/>
      <c r="G103" s="83"/>
      <c r="H103" s="83"/>
      <c r="I103" s="150">
        <v>18</v>
      </c>
      <c r="J103" s="150">
        <v>58</v>
      </c>
      <c r="K103" s="150">
        <v>8</v>
      </c>
      <c r="L103" s="83"/>
      <c r="M103" s="83"/>
      <c r="N103" s="83"/>
      <c r="O103" s="168"/>
      <c r="P103" s="83"/>
      <c r="Q103" s="83"/>
    </row>
    <row r="104" spans="1:17" ht="15" x14ac:dyDescent="0.2">
      <c r="A104" s="83"/>
      <c r="B104" s="83"/>
      <c r="C104" s="83"/>
      <c r="D104" s="83"/>
      <c r="E104" s="83"/>
      <c r="F104" s="83"/>
      <c r="G104" s="83"/>
      <c r="H104" s="83"/>
      <c r="I104" s="150">
        <v>23</v>
      </c>
      <c r="J104" s="150">
        <v>53</v>
      </c>
      <c r="K104" s="83"/>
      <c r="L104" s="83"/>
      <c r="M104" s="83"/>
      <c r="N104" s="83"/>
      <c r="O104" s="83"/>
      <c r="P104" s="83"/>
      <c r="Q104" s="83"/>
    </row>
    <row r="105" spans="1:17" ht="15" x14ac:dyDescent="0.2">
      <c r="A105" s="83"/>
      <c r="B105" s="83"/>
      <c r="C105" s="83"/>
      <c r="D105" s="83"/>
      <c r="E105" s="83"/>
      <c r="F105" s="83"/>
      <c r="G105" s="83"/>
      <c r="H105" s="83"/>
      <c r="I105" s="150">
        <v>33</v>
      </c>
      <c r="J105" s="150">
        <v>47.6</v>
      </c>
      <c r="K105" s="150">
        <v>8</v>
      </c>
      <c r="L105" s="83"/>
      <c r="M105" s="83"/>
      <c r="N105" s="83"/>
      <c r="O105" s="83"/>
      <c r="P105" s="83"/>
      <c r="Q105" s="83"/>
    </row>
    <row r="106" spans="1:17" ht="15" x14ac:dyDescent="0.2">
      <c r="A106" s="83"/>
      <c r="B106" s="83"/>
      <c r="C106" s="83"/>
      <c r="D106" s="83"/>
      <c r="E106" s="83"/>
      <c r="F106" s="83"/>
      <c r="G106" s="83"/>
      <c r="H106" s="83"/>
      <c r="I106" s="150">
        <v>43</v>
      </c>
      <c r="J106" s="150">
        <v>44.7</v>
      </c>
      <c r="K106" s="83"/>
      <c r="L106" s="83"/>
      <c r="M106" s="83"/>
      <c r="N106" s="83"/>
      <c r="O106" s="83"/>
      <c r="P106" s="83"/>
      <c r="Q106" s="83"/>
    </row>
    <row r="107" spans="1:17" ht="15" x14ac:dyDescent="0.2">
      <c r="A107" s="83"/>
      <c r="B107" s="150">
        <v>2</v>
      </c>
      <c r="C107" s="149">
        <v>0.52083333333333337</v>
      </c>
      <c r="D107" s="83" t="s">
        <v>983</v>
      </c>
      <c r="E107" s="83" t="s">
        <v>143</v>
      </c>
      <c r="F107" s="83" t="s">
        <v>181</v>
      </c>
      <c r="G107" s="83" t="s">
        <v>984</v>
      </c>
      <c r="H107" s="150">
        <v>4.5</v>
      </c>
      <c r="I107" s="150">
        <v>0</v>
      </c>
      <c r="J107" s="150">
        <v>58.6</v>
      </c>
      <c r="K107" s="83"/>
      <c r="L107" s="83"/>
      <c r="M107" s="83"/>
      <c r="N107" s="83"/>
      <c r="O107" s="83"/>
      <c r="P107" s="83"/>
      <c r="Q107" s="83"/>
    </row>
    <row r="108" spans="1:17" ht="15" x14ac:dyDescent="0.2">
      <c r="A108" s="83"/>
      <c r="B108" s="83"/>
      <c r="C108" s="154"/>
      <c r="D108" s="83"/>
      <c r="E108" s="83"/>
      <c r="F108" s="83"/>
      <c r="G108" s="83"/>
      <c r="H108" s="83"/>
      <c r="I108" s="150">
        <v>5</v>
      </c>
      <c r="J108" s="150">
        <v>58.3</v>
      </c>
      <c r="K108" s="150">
        <v>8.5</v>
      </c>
      <c r="L108" s="83"/>
      <c r="M108" s="83"/>
      <c r="N108" s="83"/>
      <c r="O108" s="83"/>
      <c r="P108" s="83"/>
      <c r="Q108" s="83"/>
    </row>
    <row r="109" spans="1:17" ht="15" x14ac:dyDescent="0.2">
      <c r="A109" s="83"/>
      <c r="B109" s="83"/>
      <c r="C109" s="154"/>
      <c r="D109" s="83"/>
      <c r="E109" s="83"/>
      <c r="F109" s="83"/>
      <c r="G109" s="83"/>
      <c r="H109" s="83"/>
      <c r="I109" s="150">
        <v>13</v>
      </c>
      <c r="J109" s="150">
        <v>54.8</v>
      </c>
      <c r="K109" s="83"/>
      <c r="L109" s="83"/>
      <c r="M109" s="83"/>
      <c r="N109" s="83"/>
      <c r="O109" s="83"/>
      <c r="P109" s="83"/>
      <c r="Q109" s="83"/>
    </row>
    <row r="110" spans="1:17" ht="15" x14ac:dyDescent="0.2">
      <c r="A110" s="83"/>
      <c r="B110" s="83"/>
      <c r="C110" s="154"/>
      <c r="D110" s="83"/>
      <c r="E110" s="83"/>
      <c r="F110" s="83"/>
      <c r="G110" s="83"/>
      <c r="H110" s="83"/>
      <c r="I110" s="150">
        <v>15</v>
      </c>
      <c r="J110" s="150">
        <v>52.5</v>
      </c>
      <c r="K110" s="83"/>
      <c r="L110" s="83"/>
      <c r="M110" s="83"/>
      <c r="N110" s="83"/>
      <c r="O110" s="83"/>
      <c r="P110" s="83"/>
      <c r="Q110" s="83"/>
    </row>
    <row r="111" spans="1:17" ht="15" x14ac:dyDescent="0.2">
      <c r="A111" s="83"/>
      <c r="B111" s="83"/>
      <c r="C111" s="83"/>
      <c r="D111" s="83"/>
      <c r="E111" s="83"/>
      <c r="F111" s="83"/>
      <c r="G111" s="83"/>
      <c r="H111" s="83"/>
      <c r="I111" s="150">
        <v>33</v>
      </c>
      <c r="J111" s="150">
        <v>44.5</v>
      </c>
      <c r="K111" s="83"/>
      <c r="L111" s="83"/>
      <c r="M111" s="83"/>
      <c r="N111" s="83"/>
      <c r="O111" s="83"/>
      <c r="P111" s="83"/>
      <c r="Q111" s="83"/>
    </row>
    <row r="112" spans="1:17" ht="15" x14ac:dyDescent="0.2">
      <c r="A112" s="83"/>
      <c r="B112" s="83"/>
      <c r="C112" s="83"/>
      <c r="D112" s="83"/>
      <c r="E112" s="83"/>
      <c r="F112" s="83"/>
      <c r="G112" s="83"/>
      <c r="H112" s="83"/>
      <c r="I112" s="150">
        <v>43</v>
      </c>
      <c r="J112" s="150">
        <v>44.7</v>
      </c>
      <c r="K112" s="150">
        <v>8</v>
      </c>
      <c r="L112" s="83"/>
      <c r="M112" s="83"/>
      <c r="N112" s="83"/>
      <c r="O112" s="83"/>
      <c r="P112" s="83"/>
      <c r="Q112" s="83"/>
    </row>
    <row r="113" spans="1:17" ht="15" x14ac:dyDescent="0.2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 spans="1:17" ht="15" x14ac:dyDescent="0.2">
      <c r="A114" s="148">
        <v>40346</v>
      </c>
      <c r="B114" s="150">
        <v>1</v>
      </c>
      <c r="C114" s="149">
        <v>5.2083333333333336E-2</v>
      </c>
      <c r="D114" s="83" t="s">
        <v>985</v>
      </c>
      <c r="E114" s="83" t="s">
        <v>216</v>
      </c>
      <c r="F114" s="83" t="s">
        <v>986</v>
      </c>
      <c r="G114" s="150">
        <v>60</v>
      </c>
      <c r="H114" s="83" t="s">
        <v>987</v>
      </c>
      <c r="I114" s="150">
        <v>3</v>
      </c>
      <c r="J114" s="150">
        <v>61.5</v>
      </c>
      <c r="K114" s="150">
        <v>8.1999999999999993</v>
      </c>
      <c r="L114" s="83"/>
      <c r="M114" s="83"/>
      <c r="N114" s="83"/>
      <c r="O114" s="83" t="s">
        <v>988</v>
      </c>
      <c r="P114" s="88" t="s">
        <v>989</v>
      </c>
      <c r="Q114" s="83"/>
    </row>
    <row r="115" spans="1:17" ht="15" x14ac:dyDescent="0.2">
      <c r="A115" s="83"/>
      <c r="B115" s="83"/>
      <c r="C115" s="154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8" t="s">
        <v>990</v>
      </c>
      <c r="P115" s="89"/>
      <c r="Q115" s="83"/>
    </row>
    <row r="116" spans="1:17" ht="15" x14ac:dyDescent="0.2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 spans="1:17" ht="15" x14ac:dyDescent="0.2">
      <c r="A117" s="83"/>
      <c r="B117" s="150">
        <v>2</v>
      </c>
      <c r="C117" s="149">
        <v>0.13541666666666666</v>
      </c>
      <c r="D117" s="83" t="s">
        <v>991</v>
      </c>
      <c r="E117" s="83" t="s">
        <v>992</v>
      </c>
      <c r="F117" s="83" t="s">
        <v>993</v>
      </c>
      <c r="G117" s="150">
        <v>66</v>
      </c>
      <c r="H117" s="150">
        <v>3</v>
      </c>
      <c r="I117" s="150">
        <v>3</v>
      </c>
      <c r="J117" s="150">
        <v>64</v>
      </c>
      <c r="K117" s="150">
        <v>8.1999999999999993</v>
      </c>
      <c r="L117" s="83"/>
      <c r="M117" s="83"/>
      <c r="N117" s="83"/>
      <c r="O117" s="88" t="s">
        <v>994</v>
      </c>
      <c r="P117" s="83"/>
      <c r="Q117" s="83"/>
    </row>
    <row r="118" spans="1:17" ht="15" x14ac:dyDescent="0.2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</row>
    <row r="119" spans="1:17" ht="15" x14ac:dyDescent="0.2">
      <c r="A119" s="83"/>
      <c r="B119" s="83"/>
      <c r="C119" s="83"/>
      <c r="D119" s="83" t="s">
        <v>75</v>
      </c>
      <c r="E119" s="83"/>
      <c r="F119" s="83"/>
      <c r="G119" s="83"/>
      <c r="H119" s="83"/>
      <c r="I119" s="83"/>
      <c r="J119" s="83"/>
      <c r="K119" s="150">
        <v>7.8</v>
      </c>
      <c r="L119" s="83"/>
      <c r="M119" s="83"/>
      <c r="N119" s="83"/>
      <c r="O119" s="88" t="s">
        <v>995</v>
      </c>
      <c r="P119" s="83"/>
      <c r="Q119" s="83"/>
    </row>
    <row r="120" spans="1:17" ht="15" x14ac:dyDescent="0.2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 spans="1:17" ht="15" x14ac:dyDescent="0.2">
      <c r="A121" s="148">
        <v>40349</v>
      </c>
      <c r="B121" s="150">
        <v>1</v>
      </c>
      <c r="C121" s="149">
        <v>0.125</v>
      </c>
      <c r="D121" s="83" t="s">
        <v>757</v>
      </c>
      <c r="E121" s="83" t="s">
        <v>143</v>
      </c>
      <c r="F121" s="83" t="s">
        <v>881</v>
      </c>
      <c r="G121" s="83"/>
      <c r="H121" s="150">
        <v>5</v>
      </c>
      <c r="I121" s="150">
        <v>2</v>
      </c>
      <c r="J121" s="150">
        <v>68</v>
      </c>
      <c r="K121" s="150">
        <v>8.1</v>
      </c>
      <c r="L121" s="83"/>
      <c r="M121" s="83"/>
      <c r="N121" s="83"/>
      <c r="O121" s="83"/>
      <c r="P121" s="83"/>
      <c r="Q121" s="83"/>
    </row>
    <row r="122" spans="1:17" ht="15" x14ac:dyDescent="0.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</row>
    <row r="123" spans="1:17" ht="15" x14ac:dyDescent="0.2">
      <c r="A123" s="148">
        <v>40350</v>
      </c>
      <c r="B123" s="150">
        <v>1</v>
      </c>
      <c r="C123" s="149">
        <v>0.41666666666666669</v>
      </c>
      <c r="D123" s="83" t="s">
        <v>996</v>
      </c>
      <c r="E123" s="83" t="s">
        <v>388</v>
      </c>
      <c r="F123" s="83" t="s">
        <v>138</v>
      </c>
      <c r="G123" s="150">
        <v>66.400000000000006</v>
      </c>
      <c r="H123" s="83" t="s">
        <v>997</v>
      </c>
      <c r="I123" s="150">
        <v>0.5</v>
      </c>
      <c r="J123" s="150">
        <v>62.5</v>
      </c>
      <c r="K123" s="83"/>
      <c r="L123" s="83"/>
      <c r="M123" s="83"/>
      <c r="N123" s="83"/>
      <c r="O123" s="83" t="s">
        <v>998</v>
      </c>
      <c r="P123" s="83"/>
      <c r="Q123" s="83"/>
    </row>
    <row r="124" spans="1:17" ht="15" x14ac:dyDescent="0.2">
      <c r="A124" s="83"/>
      <c r="B124" s="83"/>
      <c r="C124" s="83"/>
      <c r="D124" s="83"/>
      <c r="E124" s="83"/>
      <c r="F124" s="83"/>
      <c r="G124" s="83"/>
      <c r="H124" s="83"/>
      <c r="I124" s="150">
        <v>5</v>
      </c>
      <c r="J124" s="150">
        <v>60.5</v>
      </c>
      <c r="K124" s="83"/>
      <c r="L124" s="83"/>
      <c r="M124" s="83"/>
      <c r="N124" s="83"/>
      <c r="O124" s="83"/>
      <c r="P124" s="83"/>
      <c r="Q124" s="83"/>
    </row>
    <row r="125" spans="1:17" ht="15" x14ac:dyDescent="0.2">
      <c r="A125" s="83"/>
      <c r="B125" s="83"/>
      <c r="C125" s="149">
        <v>0.5</v>
      </c>
      <c r="D125" s="83" t="s">
        <v>212</v>
      </c>
      <c r="E125" s="83" t="s">
        <v>143</v>
      </c>
      <c r="F125" s="83" t="s">
        <v>999</v>
      </c>
      <c r="G125" s="150">
        <v>75.5</v>
      </c>
      <c r="H125" s="83" t="s">
        <v>779</v>
      </c>
      <c r="I125" s="150">
        <v>10</v>
      </c>
      <c r="J125" s="150">
        <v>59.3</v>
      </c>
      <c r="K125" s="150">
        <v>7.5</v>
      </c>
      <c r="L125" s="83"/>
      <c r="M125" s="83"/>
      <c r="N125" s="83"/>
      <c r="O125" s="176" t="s">
        <v>1000</v>
      </c>
      <c r="P125" s="83"/>
      <c r="Q125" s="83"/>
    </row>
    <row r="126" spans="1:17" ht="15" x14ac:dyDescent="0.2">
      <c r="A126" s="83"/>
      <c r="B126" s="83"/>
      <c r="C126" s="83"/>
      <c r="D126" s="83"/>
      <c r="E126" s="83"/>
      <c r="F126" s="83"/>
      <c r="G126" s="83"/>
      <c r="H126" s="83"/>
      <c r="I126" s="150">
        <v>15</v>
      </c>
      <c r="J126" s="150">
        <v>57.5</v>
      </c>
      <c r="K126" s="83"/>
      <c r="L126" s="83"/>
      <c r="M126" s="83"/>
      <c r="N126" s="83"/>
      <c r="O126" s="168"/>
      <c r="P126" s="83"/>
      <c r="Q126" s="83"/>
    </row>
    <row r="127" spans="1:17" ht="15" x14ac:dyDescent="0.2">
      <c r="A127" s="83"/>
      <c r="B127" s="83"/>
      <c r="C127" s="83"/>
      <c r="D127" s="83"/>
      <c r="E127" s="83"/>
      <c r="F127" s="83"/>
      <c r="G127" s="83"/>
      <c r="H127" s="83"/>
      <c r="I127" s="150">
        <v>25</v>
      </c>
      <c r="J127" s="150">
        <v>54.2</v>
      </c>
      <c r="K127" s="83"/>
      <c r="L127" s="83"/>
      <c r="M127" s="83"/>
      <c r="N127" s="83"/>
      <c r="O127" s="168"/>
      <c r="P127" s="83"/>
      <c r="Q127" s="83"/>
    </row>
    <row r="128" spans="1:17" ht="15" x14ac:dyDescent="0.2">
      <c r="A128" s="83"/>
      <c r="B128" s="83"/>
      <c r="C128" s="83"/>
      <c r="D128" s="83"/>
      <c r="E128" s="83"/>
      <c r="F128" s="83"/>
      <c r="G128" s="83"/>
      <c r="H128" s="83"/>
      <c r="I128" s="150">
        <v>30</v>
      </c>
      <c r="J128" s="150">
        <v>53.4</v>
      </c>
      <c r="K128" s="83"/>
      <c r="L128" s="83"/>
      <c r="M128" s="83"/>
      <c r="N128" s="83"/>
      <c r="O128" s="168"/>
      <c r="P128" s="83"/>
      <c r="Q128" s="83"/>
    </row>
    <row r="129" spans="1:17" ht="15" x14ac:dyDescent="0.2">
      <c r="A129" s="83"/>
      <c r="B129" s="83"/>
      <c r="C129" s="83"/>
      <c r="D129" s="83"/>
      <c r="E129" s="83"/>
      <c r="F129" s="83"/>
      <c r="G129" s="83"/>
      <c r="H129" s="83"/>
      <c r="I129" s="150">
        <v>35</v>
      </c>
      <c r="J129" s="150">
        <v>53.6</v>
      </c>
      <c r="K129" s="83"/>
      <c r="L129" s="83"/>
      <c r="M129" s="83"/>
      <c r="N129" s="83"/>
      <c r="O129" s="168"/>
      <c r="P129" s="83"/>
      <c r="Q129" s="83"/>
    </row>
    <row r="130" spans="1:17" ht="15" x14ac:dyDescent="0.2">
      <c r="A130" s="83"/>
      <c r="B130" s="83"/>
      <c r="C130" s="83"/>
      <c r="D130" s="83"/>
      <c r="E130" s="83"/>
      <c r="F130" s="83"/>
      <c r="G130" s="83"/>
      <c r="H130" s="83"/>
      <c r="I130" s="150">
        <v>60</v>
      </c>
      <c r="J130" s="150">
        <v>45.3</v>
      </c>
      <c r="K130" s="83"/>
      <c r="L130" s="83"/>
      <c r="M130" s="83"/>
      <c r="N130" s="83"/>
      <c r="O130" s="168"/>
      <c r="P130" s="83"/>
      <c r="Q130" s="83"/>
    </row>
    <row r="131" spans="1:17" ht="15" x14ac:dyDescent="0.2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</row>
    <row r="132" spans="1:17" ht="15" x14ac:dyDescent="0.2">
      <c r="A132" s="148">
        <v>40356</v>
      </c>
      <c r="B132" s="83"/>
      <c r="C132" s="83"/>
      <c r="D132" s="83" t="s">
        <v>1001</v>
      </c>
      <c r="E132" s="83"/>
      <c r="F132" s="83"/>
      <c r="G132" s="83"/>
      <c r="H132" s="150">
        <v>3.75</v>
      </c>
      <c r="I132" s="83"/>
      <c r="J132" s="83"/>
      <c r="K132" s="83"/>
      <c r="L132" s="83"/>
      <c r="M132" s="83"/>
      <c r="N132" s="83"/>
      <c r="O132" s="83"/>
      <c r="P132" s="83"/>
      <c r="Q132" s="83"/>
    </row>
    <row r="133" spans="1:17" ht="15" x14ac:dyDescent="0.2">
      <c r="A133" s="148">
        <v>40358</v>
      </c>
      <c r="B133" s="150">
        <v>1</v>
      </c>
      <c r="C133" s="149">
        <v>4.1666666666666664E-2</v>
      </c>
      <c r="D133" s="83" t="s">
        <v>212</v>
      </c>
      <c r="E133" s="83" t="s">
        <v>143</v>
      </c>
      <c r="F133" s="83" t="s">
        <v>1002</v>
      </c>
      <c r="G133" s="150">
        <v>75</v>
      </c>
      <c r="H133" s="150">
        <v>3.75</v>
      </c>
      <c r="I133" s="150">
        <v>5</v>
      </c>
      <c r="J133" s="150">
        <v>68.599999999999994</v>
      </c>
      <c r="K133" s="150">
        <v>8.3000000000000007</v>
      </c>
      <c r="L133" s="83"/>
      <c r="M133" s="83"/>
      <c r="N133" s="83"/>
      <c r="O133" s="83" t="s">
        <v>1003</v>
      </c>
      <c r="P133" s="83"/>
      <c r="Q133" s="83"/>
    </row>
    <row r="134" spans="1:17" ht="15" x14ac:dyDescent="0.2">
      <c r="A134" s="83"/>
      <c r="B134" s="83"/>
      <c r="C134" s="83"/>
      <c r="D134" s="83"/>
      <c r="E134" s="83"/>
      <c r="F134" s="83"/>
      <c r="G134" s="83"/>
      <c r="H134" s="83"/>
      <c r="I134" s="150">
        <v>28</v>
      </c>
      <c r="J134" s="150">
        <v>51.1</v>
      </c>
      <c r="K134" s="83"/>
      <c r="L134" s="83"/>
      <c r="M134" s="83"/>
      <c r="N134" s="83"/>
      <c r="O134" s="88" t="s">
        <v>1004</v>
      </c>
      <c r="P134" s="83"/>
      <c r="Q134" s="83"/>
    </row>
    <row r="135" spans="1:17" ht="15" x14ac:dyDescent="0.2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</row>
    <row r="136" spans="1:17" ht="15" x14ac:dyDescent="0.2">
      <c r="A136" s="83"/>
      <c r="B136" s="83"/>
      <c r="C136" s="149">
        <v>0.45833333333333331</v>
      </c>
      <c r="D136" s="83" t="s">
        <v>757</v>
      </c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8" t="s">
        <v>1005</v>
      </c>
      <c r="P136" s="89"/>
      <c r="Q136" s="89"/>
    </row>
    <row r="137" spans="1:17" ht="15" x14ac:dyDescent="0.2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 t="s">
        <v>1006</v>
      </c>
      <c r="P137" s="83"/>
      <c r="Q137" s="83"/>
    </row>
    <row r="138" spans="1:17" ht="15" x14ac:dyDescent="0.2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 t="s">
        <v>1007</v>
      </c>
      <c r="P138" s="83"/>
      <c r="Q138" s="83"/>
    </row>
    <row r="139" spans="1:17" ht="15" x14ac:dyDescent="0.2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</row>
    <row r="140" spans="1:17" ht="15" x14ac:dyDescent="0.2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</row>
    <row r="141" spans="1:17" ht="15" x14ac:dyDescent="0.2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</row>
    <row r="142" spans="1:17" ht="15" x14ac:dyDescent="0.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</row>
    <row r="143" spans="1:17" ht="15" x14ac:dyDescent="0.2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</row>
    <row r="144" spans="1:17" ht="15" x14ac:dyDescent="0.2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</row>
    <row r="145" spans="1:17" ht="15" x14ac:dyDescent="0.2">
      <c r="A145" s="148">
        <v>40374</v>
      </c>
      <c r="B145" s="150">
        <v>1</v>
      </c>
      <c r="C145" s="149">
        <v>0.42708333333333331</v>
      </c>
      <c r="D145" s="83" t="s">
        <v>79</v>
      </c>
      <c r="E145" s="83" t="s">
        <v>143</v>
      </c>
      <c r="F145" s="83" t="s">
        <v>1008</v>
      </c>
      <c r="G145" s="150">
        <v>80</v>
      </c>
      <c r="H145" s="150">
        <v>2</v>
      </c>
      <c r="I145" s="150">
        <v>1</v>
      </c>
      <c r="J145" s="150">
        <v>77.599999999999994</v>
      </c>
      <c r="K145" s="150">
        <v>8.5</v>
      </c>
      <c r="L145" s="83"/>
      <c r="M145" s="83"/>
      <c r="N145" s="83"/>
      <c r="O145" s="83"/>
      <c r="P145" s="83"/>
      <c r="Q145" s="83"/>
    </row>
    <row r="146" spans="1:17" ht="15" x14ac:dyDescent="0.2">
      <c r="A146" s="83"/>
      <c r="B146" s="150">
        <v>2</v>
      </c>
      <c r="C146" s="83" t="s">
        <v>1009</v>
      </c>
      <c r="D146" s="83" t="s">
        <v>26</v>
      </c>
      <c r="E146" s="83" t="s">
        <v>143</v>
      </c>
      <c r="F146" s="83" t="s">
        <v>325</v>
      </c>
      <c r="G146" s="83"/>
      <c r="H146" s="83" t="s">
        <v>1010</v>
      </c>
      <c r="I146" s="150">
        <v>1</v>
      </c>
      <c r="J146" s="150">
        <v>74</v>
      </c>
      <c r="K146" s="83"/>
      <c r="L146" s="83"/>
      <c r="M146" s="83"/>
      <c r="N146" s="83"/>
      <c r="O146" s="88" t="s">
        <v>1011</v>
      </c>
      <c r="P146" s="89"/>
      <c r="Q146" s="89"/>
    </row>
    <row r="147" spans="1:17" ht="15" x14ac:dyDescent="0.2">
      <c r="A147" s="83"/>
      <c r="B147" s="83"/>
      <c r="C147" s="83"/>
      <c r="D147" s="83"/>
      <c r="E147" s="83"/>
      <c r="F147" s="83"/>
      <c r="G147" s="83"/>
      <c r="H147" s="83"/>
      <c r="I147" s="150">
        <v>5</v>
      </c>
      <c r="J147" s="150">
        <v>71.2</v>
      </c>
      <c r="K147" s="83"/>
      <c r="L147" s="83"/>
      <c r="M147" s="83"/>
      <c r="N147" s="83"/>
      <c r="O147" s="83"/>
      <c r="P147" s="83"/>
      <c r="Q147" s="83"/>
    </row>
    <row r="148" spans="1:17" ht="15" x14ac:dyDescent="0.2">
      <c r="A148" s="83"/>
      <c r="B148" s="83"/>
      <c r="C148" s="83"/>
      <c r="D148" s="83"/>
      <c r="E148" s="83"/>
      <c r="F148" s="83"/>
      <c r="G148" s="83"/>
      <c r="H148" s="83"/>
      <c r="I148" s="150">
        <v>8</v>
      </c>
      <c r="J148" s="150">
        <v>71.2</v>
      </c>
      <c r="K148" s="150">
        <v>8</v>
      </c>
      <c r="L148" s="83"/>
      <c r="M148" s="83"/>
      <c r="N148" s="83"/>
      <c r="O148" s="88" t="s">
        <v>1012</v>
      </c>
      <c r="P148" s="89"/>
      <c r="Q148" s="83"/>
    </row>
    <row r="149" spans="1:17" ht="15" x14ac:dyDescent="0.2">
      <c r="A149" s="83"/>
      <c r="B149" s="83"/>
      <c r="C149" s="83"/>
      <c r="D149" s="83"/>
      <c r="E149" s="83"/>
      <c r="F149" s="83"/>
      <c r="G149" s="83"/>
      <c r="H149" s="83"/>
      <c r="I149" s="150">
        <v>15</v>
      </c>
      <c r="J149" s="150">
        <v>57.2</v>
      </c>
      <c r="K149" s="83"/>
      <c r="L149" s="83"/>
      <c r="M149" s="83"/>
      <c r="N149" s="83"/>
      <c r="O149" s="83"/>
      <c r="P149" s="83"/>
      <c r="Q149" s="83"/>
    </row>
    <row r="150" spans="1:17" ht="15" x14ac:dyDescent="0.2">
      <c r="A150" s="83"/>
      <c r="B150" s="83"/>
      <c r="C150" s="83"/>
      <c r="D150" s="83"/>
      <c r="E150" s="83"/>
      <c r="F150" s="83"/>
      <c r="G150" s="83"/>
      <c r="H150" s="83"/>
      <c r="I150" s="150">
        <v>20</v>
      </c>
      <c r="J150" s="150">
        <v>51.2</v>
      </c>
      <c r="K150" s="83"/>
      <c r="L150" s="83"/>
      <c r="M150" s="83"/>
      <c r="N150" s="83"/>
      <c r="O150" s="83"/>
      <c r="P150" s="83"/>
      <c r="Q150" s="83"/>
    </row>
    <row r="151" spans="1:17" ht="15" x14ac:dyDescent="0.2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</row>
    <row r="152" spans="1:17" ht="15" x14ac:dyDescent="0.2">
      <c r="A152" s="148">
        <v>40382</v>
      </c>
      <c r="B152" s="150">
        <v>1</v>
      </c>
      <c r="C152" s="149">
        <v>0.20833333333333334</v>
      </c>
      <c r="D152" s="83" t="s">
        <v>1013</v>
      </c>
      <c r="E152" s="83" t="s">
        <v>143</v>
      </c>
      <c r="F152" s="83" t="s">
        <v>325</v>
      </c>
      <c r="G152" s="150">
        <v>77</v>
      </c>
      <c r="H152" s="83" t="s">
        <v>1014</v>
      </c>
      <c r="I152" s="150">
        <v>5</v>
      </c>
      <c r="J152" s="150">
        <v>75.099999999999994</v>
      </c>
      <c r="K152" s="150">
        <v>8.6999999999999993</v>
      </c>
      <c r="L152" s="83"/>
      <c r="M152" s="83"/>
      <c r="N152" s="83"/>
      <c r="O152" s="177" t="s">
        <v>1015</v>
      </c>
      <c r="P152" s="83"/>
      <c r="Q152" s="83"/>
    </row>
    <row r="153" spans="1:17" ht="15" x14ac:dyDescent="0.2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168"/>
      <c r="P153" s="83"/>
      <c r="Q153" s="83"/>
    </row>
    <row r="154" spans="1:17" ht="15" x14ac:dyDescent="0.2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</row>
    <row r="155" spans="1:17" ht="15" x14ac:dyDescent="0.2">
      <c r="A155" s="148">
        <v>40386</v>
      </c>
      <c r="B155" s="150">
        <v>1</v>
      </c>
      <c r="C155" s="149">
        <v>0.41666666666666669</v>
      </c>
      <c r="D155" s="83" t="s">
        <v>1016</v>
      </c>
      <c r="E155" s="83" t="s">
        <v>143</v>
      </c>
      <c r="F155" s="83" t="s">
        <v>181</v>
      </c>
      <c r="G155" s="150">
        <v>78</v>
      </c>
      <c r="H155" s="150">
        <v>2</v>
      </c>
      <c r="I155" s="83"/>
      <c r="J155" s="83"/>
      <c r="K155" s="83"/>
      <c r="L155" s="83"/>
      <c r="M155" s="83"/>
      <c r="N155" s="83"/>
      <c r="O155" s="176" t="s">
        <v>1017</v>
      </c>
      <c r="P155" s="88" t="s">
        <v>1018</v>
      </c>
      <c r="Q155" s="83"/>
    </row>
    <row r="156" spans="1:17" ht="15" x14ac:dyDescent="0.2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168"/>
      <c r="P156" s="83"/>
      <c r="Q156" s="83"/>
    </row>
    <row r="157" spans="1:17" ht="15" x14ac:dyDescent="0.2">
      <c r="A157" s="83"/>
      <c r="B157" s="150">
        <v>2</v>
      </c>
      <c r="C157" s="149">
        <v>0.4375</v>
      </c>
      <c r="D157" s="83" t="s">
        <v>26</v>
      </c>
      <c r="E157" s="83" t="s">
        <v>143</v>
      </c>
      <c r="F157" s="83" t="s">
        <v>181</v>
      </c>
      <c r="G157" s="150">
        <v>80</v>
      </c>
      <c r="H157" s="150">
        <v>3.1</v>
      </c>
      <c r="I157" s="150">
        <v>0.5</v>
      </c>
      <c r="J157" s="150">
        <v>76.400000000000006</v>
      </c>
      <c r="K157" s="150">
        <v>9</v>
      </c>
      <c r="L157" s="83"/>
      <c r="M157" s="83"/>
      <c r="N157" s="83"/>
      <c r="O157" s="83" t="s">
        <v>1019</v>
      </c>
      <c r="P157" s="83"/>
      <c r="Q157" s="83"/>
    </row>
    <row r="158" spans="1:17" ht="15" x14ac:dyDescent="0.2">
      <c r="A158" s="83"/>
      <c r="B158" s="83"/>
      <c r="C158" s="83"/>
      <c r="D158" s="83"/>
      <c r="E158" s="83"/>
      <c r="F158" s="83"/>
      <c r="G158" s="83"/>
      <c r="H158" s="83"/>
      <c r="I158" s="150">
        <v>10</v>
      </c>
      <c r="J158" s="150">
        <v>74.400000000000006</v>
      </c>
      <c r="K158" s="150">
        <v>8.1</v>
      </c>
      <c r="L158" s="83"/>
      <c r="M158" s="83"/>
      <c r="N158" s="83"/>
      <c r="O158" s="83" t="s">
        <v>1020</v>
      </c>
      <c r="P158" s="83"/>
      <c r="Q158" s="83"/>
    </row>
    <row r="159" spans="1:17" ht="15" x14ac:dyDescent="0.2">
      <c r="A159" s="83"/>
      <c r="B159" s="83"/>
      <c r="C159" s="83"/>
      <c r="D159" s="83"/>
      <c r="E159" s="83"/>
      <c r="F159" s="83"/>
      <c r="G159" s="83"/>
      <c r="H159" s="83"/>
      <c r="I159" s="150">
        <v>13</v>
      </c>
      <c r="J159" s="150">
        <v>64.7</v>
      </c>
      <c r="K159" s="83"/>
      <c r="L159" s="83"/>
      <c r="M159" s="83"/>
      <c r="N159" s="83"/>
      <c r="O159" s="83"/>
      <c r="P159" s="83"/>
      <c r="Q159" s="83"/>
    </row>
    <row r="160" spans="1:17" ht="15" x14ac:dyDescent="0.2">
      <c r="A160" s="83"/>
      <c r="B160" s="83"/>
      <c r="C160" s="83"/>
      <c r="D160" s="83"/>
      <c r="E160" s="83"/>
      <c r="F160" s="83"/>
      <c r="G160" s="83"/>
      <c r="H160" s="83"/>
      <c r="I160" s="150">
        <v>15</v>
      </c>
      <c r="J160" s="150">
        <v>57.7</v>
      </c>
      <c r="K160" s="83"/>
      <c r="L160" s="83"/>
      <c r="M160" s="83"/>
      <c r="N160" s="83"/>
      <c r="O160" s="83" t="s">
        <v>1021</v>
      </c>
      <c r="P160" s="83"/>
      <c r="Q160" s="83"/>
    </row>
    <row r="161" spans="1:17" ht="15" x14ac:dyDescent="0.2">
      <c r="A161" s="83"/>
      <c r="B161" s="83"/>
      <c r="C161" s="83"/>
      <c r="D161" s="83"/>
      <c r="E161" s="83"/>
      <c r="F161" s="83"/>
      <c r="G161" s="83"/>
      <c r="H161" s="83"/>
      <c r="I161" s="150">
        <v>20</v>
      </c>
      <c r="J161" s="150">
        <v>48.5</v>
      </c>
      <c r="K161" s="83"/>
      <c r="L161" s="83"/>
      <c r="M161" s="83"/>
      <c r="N161" s="83"/>
      <c r="O161" s="83"/>
      <c r="P161" s="83"/>
      <c r="Q161" s="83"/>
    </row>
    <row r="162" spans="1:17" ht="15" x14ac:dyDescent="0.2">
      <c r="A162" s="83"/>
      <c r="B162" s="83"/>
      <c r="C162" s="83"/>
      <c r="D162" s="83"/>
      <c r="E162" s="83"/>
      <c r="F162" s="83"/>
      <c r="G162" s="83"/>
      <c r="H162" s="83"/>
      <c r="I162" s="150">
        <v>30</v>
      </c>
      <c r="J162" s="150">
        <v>45.6</v>
      </c>
      <c r="K162" s="150">
        <v>8</v>
      </c>
      <c r="L162" s="83"/>
      <c r="M162" s="83"/>
      <c r="N162" s="83"/>
      <c r="O162" s="83" t="s">
        <v>1022</v>
      </c>
      <c r="P162" s="83"/>
      <c r="Q162" s="83"/>
    </row>
    <row r="163" spans="1:17" ht="15" x14ac:dyDescent="0.2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</row>
    <row r="164" spans="1:17" ht="15" x14ac:dyDescent="0.2">
      <c r="A164" s="83"/>
      <c r="B164" s="150">
        <v>3</v>
      </c>
      <c r="C164" s="149">
        <v>0.46875</v>
      </c>
      <c r="D164" s="83" t="s">
        <v>1023</v>
      </c>
      <c r="E164" s="83" t="s">
        <v>143</v>
      </c>
      <c r="F164" s="83" t="s">
        <v>181</v>
      </c>
      <c r="G164" s="150">
        <v>82</v>
      </c>
      <c r="H164" s="150">
        <v>4</v>
      </c>
      <c r="I164" s="83"/>
      <c r="J164" s="83"/>
      <c r="K164" s="83"/>
      <c r="L164" s="83"/>
      <c r="M164" s="83"/>
      <c r="N164" s="83"/>
      <c r="O164" s="177" t="s">
        <v>1024</v>
      </c>
      <c r="P164" s="83"/>
      <c r="Q164" s="83"/>
    </row>
    <row r="165" spans="1:17" ht="15" x14ac:dyDescent="0.2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168"/>
      <c r="P165" s="83"/>
      <c r="Q165" s="83"/>
    </row>
    <row r="166" spans="1:17" ht="15" x14ac:dyDescent="0.2">
      <c r="A166" s="148">
        <v>40388</v>
      </c>
      <c r="B166" s="150">
        <v>1</v>
      </c>
      <c r="C166" s="150">
        <v>10</v>
      </c>
      <c r="D166" s="83" t="s">
        <v>1025</v>
      </c>
      <c r="E166" s="83" t="s">
        <v>143</v>
      </c>
      <c r="F166" s="83" t="s">
        <v>1026</v>
      </c>
      <c r="G166" s="150">
        <v>71</v>
      </c>
      <c r="H166" s="150">
        <v>2</v>
      </c>
      <c r="I166" s="83"/>
      <c r="J166" s="83"/>
      <c r="K166" s="83"/>
      <c r="L166" s="83"/>
      <c r="M166" s="83"/>
      <c r="N166" s="83"/>
      <c r="O166" s="83" t="s">
        <v>1027</v>
      </c>
      <c r="P166" s="83"/>
      <c r="Q166" s="83"/>
    </row>
    <row r="167" spans="1:17" ht="15" x14ac:dyDescent="0.2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</row>
    <row r="168" spans="1:17" ht="15" x14ac:dyDescent="0.2">
      <c r="A168" s="83"/>
      <c r="B168" s="83"/>
      <c r="C168" s="83"/>
      <c r="D168" s="83" t="s">
        <v>1028</v>
      </c>
      <c r="E168" s="83" t="s">
        <v>143</v>
      </c>
      <c r="F168" s="83" t="s">
        <v>1029</v>
      </c>
      <c r="G168" s="150">
        <v>72</v>
      </c>
      <c r="H168" s="83" t="s">
        <v>194</v>
      </c>
      <c r="I168" s="150">
        <v>2</v>
      </c>
      <c r="J168" s="150">
        <v>74.2</v>
      </c>
      <c r="K168" s="150">
        <v>8.3000000000000007</v>
      </c>
      <c r="L168" s="83"/>
      <c r="M168" s="83"/>
      <c r="N168" s="83"/>
      <c r="O168" s="176" t="s">
        <v>1030</v>
      </c>
      <c r="P168" s="88" t="s">
        <v>1031</v>
      </c>
      <c r="Q168" s="83"/>
    </row>
    <row r="169" spans="1:17" ht="15" x14ac:dyDescent="0.2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168"/>
      <c r="P169" s="83"/>
      <c r="Q169" s="83"/>
    </row>
    <row r="170" spans="1:17" ht="15" x14ac:dyDescent="0.2">
      <c r="A170" s="83"/>
      <c r="B170" s="83"/>
      <c r="C170" s="83"/>
      <c r="D170" s="83"/>
      <c r="E170" s="83" t="s">
        <v>143</v>
      </c>
      <c r="F170" s="83" t="s">
        <v>1026</v>
      </c>
      <c r="G170" s="150">
        <v>78</v>
      </c>
      <c r="H170" s="150">
        <v>3</v>
      </c>
      <c r="I170" s="83"/>
      <c r="J170" s="83"/>
      <c r="K170" s="83"/>
      <c r="L170" s="83"/>
      <c r="M170" s="83"/>
      <c r="N170" s="83"/>
      <c r="O170" s="152" t="s">
        <v>1032</v>
      </c>
      <c r="P170" s="88" t="s">
        <v>1033</v>
      </c>
      <c r="Q170" s="83"/>
    </row>
    <row r="171" spans="1:17" ht="15" x14ac:dyDescent="0.2">
      <c r="A171" s="83"/>
      <c r="B171" s="83"/>
      <c r="C171" s="83"/>
      <c r="D171" s="83" t="s">
        <v>1034</v>
      </c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8" t="s">
        <v>1035</v>
      </c>
      <c r="P171" s="83"/>
      <c r="Q171" s="83"/>
    </row>
    <row r="172" spans="1:17" ht="15" x14ac:dyDescent="0.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</row>
    <row r="173" spans="1:17" ht="15" x14ac:dyDescent="0.2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</row>
    <row r="174" spans="1:17" ht="15" x14ac:dyDescent="0.2">
      <c r="A174" s="148">
        <v>40413</v>
      </c>
      <c r="B174" s="83"/>
      <c r="C174" s="83"/>
      <c r="D174" s="83"/>
      <c r="E174" s="83" t="s">
        <v>143</v>
      </c>
      <c r="F174" s="83" t="s">
        <v>181</v>
      </c>
      <c r="G174" s="150">
        <v>70</v>
      </c>
      <c r="H174" s="150">
        <v>1.5</v>
      </c>
      <c r="I174" s="83"/>
      <c r="J174" s="83"/>
      <c r="K174" s="83"/>
      <c r="L174" s="83"/>
      <c r="M174" s="83"/>
      <c r="N174" s="83"/>
      <c r="O174" s="83" t="s">
        <v>1036</v>
      </c>
      <c r="P174" s="83"/>
      <c r="Q174" s="83"/>
    </row>
    <row r="175" spans="1:17" ht="15" x14ac:dyDescent="0.2">
      <c r="A175" s="83"/>
      <c r="B175" s="150">
        <v>1</v>
      </c>
      <c r="C175" s="83"/>
      <c r="D175" s="83" t="s">
        <v>1037</v>
      </c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</row>
    <row r="176" spans="1:17" ht="15" x14ac:dyDescent="0.2">
      <c r="A176" s="148">
        <v>40414</v>
      </c>
      <c r="B176" s="83"/>
      <c r="C176" s="83"/>
      <c r="D176" s="83"/>
      <c r="E176" s="83" t="s">
        <v>367</v>
      </c>
      <c r="F176" s="83" t="s">
        <v>181</v>
      </c>
      <c r="G176" s="150">
        <v>68</v>
      </c>
      <c r="H176" s="150">
        <v>4.5</v>
      </c>
      <c r="I176" s="83"/>
      <c r="J176" s="83"/>
      <c r="K176" s="83"/>
      <c r="L176" s="83"/>
      <c r="M176" s="83"/>
      <c r="N176" s="83"/>
      <c r="O176" s="176" t="s">
        <v>1038</v>
      </c>
      <c r="P176" s="83"/>
      <c r="Q176" s="83"/>
    </row>
    <row r="177" spans="1:17" ht="15" x14ac:dyDescent="0.2">
      <c r="A177" s="83"/>
      <c r="B177" s="150">
        <v>1</v>
      </c>
      <c r="C177" s="149">
        <v>0.5</v>
      </c>
      <c r="D177" s="83" t="s">
        <v>1039</v>
      </c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168"/>
      <c r="P177" s="83"/>
      <c r="Q177" s="83"/>
    </row>
    <row r="178" spans="1:17" ht="15" x14ac:dyDescent="0.2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168"/>
      <c r="P178" s="83"/>
      <c r="Q178" s="83"/>
    </row>
    <row r="179" spans="1:17" ht="15" x14ac:dyDescent="0.2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</row>
    <row r="180" spans="1:17" ht="15" x14ac:dyDescent="0.2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</row>
    <row r="181" spans="1:17" ht="15" x14ac:dyDescent="0.2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</row>
    <row r="182" spans="1:17" ht="15" x14ac:dyDescent="0.2">
      <c r="A182" s="83"/>
      <c r="B182" s="150">
        <v>2</v>
      </c>
      <c r="C182" s="149">
        <v>0.125</v>
      </c>
      <c r="D182" s="83" t="s">
        <v>1040</v>
      </c>
      <c r="E182" s="83" t="s">
        <v>992</v>
      </c>
      <c r="F182" s="83" t="s">
        <v>1041</v>
      </c>
      <c r="G182" s="150">
        <v>72</v>
      </c>
      <c r="H182" s="150">
        <v>3.5</v>
      </c>
      <c r="I182" s="83"/>
      <c r="J182" s="83"/>
      <c r="K182" s="83"/>
      <c r="L182" s="83"/>
      <c r="M182" s="83"/>
      <c r="N182" s="83"/>
      <c r="O182" s="83" t="s">
        <v>1042</v>
      </c>
      <c r="P182" s="83"/>
      <c r="Q182" s="83"/>
    </row>
    <row r="183" spans="1:17" ht="15" x14ac:dyDescent="0.2">
      <c r="A183" s="83"/>
      <c r="B183" s="83"/>
      <c r="C183" s="154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</row>
    <row r="184" spans="1:17" ht="15" x14ac:dyDescent="0.2">
      <c r="A184" s="83"/>
      <c r="B184" s="83"/>
      <c r="C184" s="154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</row>
    <row r="185" spans="1:17" ht="15" x14ac:dyDescent="0.2">
      <c r="A185" s="83"/>
      <c r="B185" s="83"/>
      <c r="C185" s="154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</row>
    <row r="186" spans="1:17" ht="15" x14ac:dyDescent="0.2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</row>
    <row r="187" spans="1:17" ht="15" x14ac:dyDescent="0.2">
      <c r="A187" s="148">
        <v>40417</v>
      </c>
      <c r="B187" s="150">
        <v>1</v>
      </c>
      <c r="C187" s="149">
        <v>0.41666666666666669</v>
      </c>
      <c r="D187" s="83" t="s">
        <v>1043</v>
      </c>
      <c r="E187" s="83" t="s">
        <v>682</v>
      </c>
      <c r="F187" s="88" t="s">
        <v>1044</v>
      </c>
      <c r="G187" s="83"/>
      <c r="H187" s="150">
        <v>4</v>
      </c>
      <c r="I187" s="150">
        <v>1.3</v>
      </c>
      <c r="J187" s="150">
        <v>70.84</v>
      </c>
      <c r="K187" s="150">
        <v>8.4</v>
      </c>
      <c r="L187" s="150">
        <v>8.82</v>
      </c>
      <c r="M187" s="83"/>
      <c r="N187" s="83"/>
      <c r="O187" s="88" t="s">
        <v>1045</v>
      </c>
      <c r="P187" s="89"/>
      <c r="Q187" s="89"/>
    </row>
    <row r="188" spans="1:17" ht="15" x14ac:dyDescent="0.2">
      <c r="A188" s="83"/>
      <c r="B188" s="83"/>
      <c r="C188" s="83"/>
      <c r="D188" s="83"/>
      <c r="E188" s="83"/>
      <c r="F188" s="83"/>
      <c r="G188" s="83"/>
      <c r="H188" s="83"/>
      <c r="I188" s="150">
        <v>15.8</v>
      </c>
      <c r="J188" s="150">
        <v>64.58</v>
      </c>
      <c r="K188" s="150">
        <v>8.2799999999999994</v>
      </c>
      <c r="L188" s="150">
        <v>7.66</v>
      </c>
      <c r="M188" s="83"/>
      <c r="N188" s="83"/>
      <c r="O188" s="83"/>
      <c r="P188" s="83"/>
      <c r="Q188" s="83"/>
    </row>
    <row r="189" spans="1:17" ht="15" x14ac:dyDescent="0.2">
      <c r="A189" s="83"/>
      <c r="B189" s="83"/>
      <c r="C189" s="83"/>
      <c r="D189" s="83"/>
      <c r="E189" s="83"/>
      <c r="F189" s="83"/>
      <c r="G189" s="83"/>
      <c r="H189" s="83"/>
      <c r="I189" s="150">
        <v>16.3</v>
      </c>
      <c r="J189" s="150">
        <v>62.11</v>
      </c>
      <c r="K189" s="150">
        <v>8.0500000000000007</v>
      </c>
      <c r="L189" s="150">
        <v>7.36</v>
      </c>
      <c r="M189" s="83"/>
      <c r="N189" s="83"/>
      <c r="O189" s="88" t="s">
        <v>1046</v>
      </c>
      <c r="P189" s="83"/>
      <c r="Q189" s="83"/>
    </row>
    <row r="190" spans="1:17" ht="15" x14ac:dyDescent="0.2">
      <c r="A190" s="83"/>
      <c r="B190" s="83"/>
      <c r="C190" s="83"/>
      <c r="D190" s="83"/>
      <c r="E190" s="83"/>
      <c r="F190" s="83"/>
      <c r="G190" s="83"/>
      <c r="H190" s="83"/>
      <c r="I190" s="150">
        <v>18.5</v>
      </c>
      <c r="J190" s="150">
        <v>59</v>
      </c>
      <c r="K190" s="150">
        <v>7.95</v>
      </c>
      <c r="L190" s="150">
        <v>7.45</v>
      </c>
      <c r="M190" s="83"/>
      <c r="N190" s="83"/>
      <c r="O190" s="83"/>
      <c r="P190" s="83"/>
      <c r="Q190" s="83"/>
    </row>
    <row r="191" spans="1:17" ht="15" x14ac:dyDescent="0.2">
      <c r="A191" s="83"/>
      <c r="B191" s="83"/>
      <c r="C191" s="83"/>
      <c r="D191" s="83"/>
      <c r="E191" s="83"/>
      <c r="F191" s="83"/>
      <c r="G191" s="83"/>
      <c r="H191" s="83"/>
      <c r="I191" s="150">
        <v>20</v>
      </c>
      <c r="J191" s="150">
        <v>56.7</v>
      </c>
      <c r="K191" s="150">
        <v>7.94</v>
      </c>
      <c r="L191" s="150">
        <v>7.57</v>
      </c>
      <c r="M191" s="83"/>
      <c r="N191" s="83"/>
      <c r="O191" s="83"/>
      <c r="P191" s="83"/>
      <c r="Q191" s="83"/>
    </row>
    <row r="192" spans="1:17" ht="15" x14ac:dyDescent="0.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</row>
    <row r="193" spans="1:17" ht="15" x14ac:dyDescent="0.2">
      <c r="A193" s="148">
        <v>40435</v>
      </c>
      <c r="B193" s="150">
        <v>1</v>
      </c>
      <c r="C193" s="149">
        <v>0.10416666666666667</v>
      </c>
      <c r="D193" s="83" t="s">
        <v>1047</v>
      </c>
      <c r="E193" s="83" t="s">
        <v>1048</v>
      </c>
      <c r="F193" s="83" t="s">
        <v>1049</v>
      </c>
      <c r="G193" s="150">
        <v>66</v>
      </c>
      <c r="H193" s="150">
        <v>4</v>
      </c>
      <c r="I193" s="150">
        <v>5</v>
      </c>
      <c r="J193" s="150">
        <v>66.5</v>
      </c>
      <c r="K193" s="150">
        <v>7.8</v>
      </c>
      <c r="L193" s="83"/>
      <c r="M193" s="83"/>
      <c r="N193" s="83"/>
      <c r="O193" s="83"/>
      <c r="P193" s="83"/>
      <c r="Q193" s="83"/>
    </row>
    <row r="194" spans="1:17" ht="15" x14ac:dyDescent="0.2">
      <c r="A194" s="83"/>
      <c r="B194" s="83"/>
      <c r="C194" s="83"/>
      <c r="D194" s="83"/>
      <c r="E194" s="83"/>
      <c r="F194" s="83"/>
      <c r="G194" s="83"/>
      <c r="H194" s="83"/>
      <c r="I194" s="150">
        <v>10</v>
      </c>
      <c r="J194" s="150">
        <v>67.8</v>
      </c>
      <c r="K194" s="150">
        <v>8.1</v>
      </c>
      <c r="L194" s="83"/>
      <c r="M194" s="83"/>
      <c r="N194" s="83"/>
      <c r="O194" s="83"/>
      <c r="P194" s="83"/>
      <c r="Q194" s="83"/>
    </row>
    <row r="195" spans="1:17" ht="15" x14ac:dyDescent="0.2">
      <c r="A195" s="83"/>
      <c r="B195" s="83"/>
      <c r="C195" s="83"/>
      <c r="D195" s="83"/>
      <c r="E195" s="83"/>
      <c r="F195" s="83"/>
      <c r="G195" s="83"/>
      <c r="H195" s="83"/>
      <c r="I195" s="150">
        <v>15</v>
      </c>
      <c r="J195" s="150">
        <v>66.400000000000006</v>
      </c>
      <c r="K195" s="150">
        <v>8.1</v>
      </c>
      <c r="L195" s="83"/>
      <c r="M195" s="83"/>
      <c r="N195" s="83"/>
      <c r="O195" s="156" t="s">
        <v>1050</v>
      </c>
      <c r="P195" s="89"/>
      <c r="Q195" s="89"/>
    </row>
    <row r="196" spans="1:17" ht="15" x14ac:dyDescent="0.2">
      <c r="A196" s="83"/>
      <c r="B196" s="83"/>
      <c r="C196" s="83"/>
      <c r="D196" s="83"/>
      <c r="E196" s="83"/>
      <c r="F196" s="83"/>
      <c r="G196" s="83"/>
      <c r="H196" s="83"/>
      <c r="I196" s="150">
        <v>17.5</v>
      </c>
      <c r="J196" s="150">
        <v>63</v>
      </c>
      <c r="K196" s="150">
        <v>7.9</v>
      </c>
      <c r="L196" s="83"/>
      <c r="M196" s="83"/>
      <c r="N196" s="83"/>
      <c r="O196" s="83"/>
      <c r="P196" s="83"/>
      <c r="Q196" s="83"/>
    </row>
    <row r="197" spans="1:17" ht="15" x14ac:dyDescent="0.2">
      <c r="A197" s="83"/>
      <c r="B197" s="83"/>
      <c r="C197" s="83"/>
      <c r="D197" s="83"/>
      <c r="E197" s="83"/>
      <c r="F197" s="83"/>
      <c r="G197" s="83"/>
      <c r="H197" s="83"/>
      <c r="I197" s="150">
        <v>20</v>
      </c>
      <c r="J197" s="150">
        <v>63</v>
      </c>
      <c r="K197" s="150">
        <v>8</v>
      </c>
      <c r="L197" s="83"/>
      <c r="M197" s="83"/>
      <c r="N197" s="83"/>
      <c r="O197" s="83"/>
      <c r="P197" s="83"/>
      <c r="Q197" s="83"/>
    </row>
    <row r="198" spans="1:17" ht="15" x14ac:dyDescent="0.2">
      <c r="A198" s="83"/>
      <c r="B198" s="83"/>
      <c r="C198" s="83"/>
      <c r="D198" s="83"/>
      <c r="E198" s="83"/>
      <c r="F198" s="83"/>
      <c r="G198" s="83"/>
      <c r="H198" s="83"/>
      <c r="I198" s="150">
        <v>25</v>
      </c>
      <c r="J198" s="150">
        <v>57.1</v>
      </c>
      <c r="K198" s="150">
        <v>7.8</v>
      </c>
      <c r="L198" s="83"/>
      <c r="M198" s="83"/>
      <c r="N198" s="83"/>
      <c r="O198" s="83"/>
      <c r="P198" s="83"/>
      <c r="Q198" s="83"/>
    </row>
    <row r="199" spans="1:17" ht="15" x14ac:dyDescent="0.2">
      <c r="A199" s="83"/>
      <c r="B199" s="83"/>
      <c r="C199" s="83"/>
      <c r="D199" s="83"/>
      <c r="E199" s="83"/>
      <c r="F199" s="83"/>
      <c r="G199" s="83"/>
      <c r="H199" s="83"/>
      <c r="I199" s="150">
        <v>33</v>
      </c>
      <c r="J199" s="150">
        <v>55.3</v>
      </c>
      <c r="K199" s="150">
        <v>7.8</v>
      </c>
      <c r="L199" s="83"/>
      <c r="M199" s="83"/>
      <c r="N199" s="83"/>
      <c r="O199" s="83"/>
      <c r="P199" s="83"/>
      <c r="Q199" s="83"/>
    </row>
    <row r="200" spans="1:17" ht="15" x14ac:dyDescent="0.2">
      <c r="A200" s="83"/>
      <c r="B200" s="83"/>
      <c r="C200" s="83"/>
      <c r="D200" s="83"/>
      <c r="E200" s="83"/>
      <c r="F200" s="83"/>
      <c r="G200" s="83"/>
      <c r="H200" s="83"/>
      <c r="I200" s="150">
        <v>38</v>
      </c>
      <c r="J200" s="150">
        <v>53.4</v>
      </c>
      <c r="K200" s="150">
        <v>7.8</v>
      </c>
      <c r="L200" s="83"/>
      <c r="M200" s="83"/>
      <c r="N200" s="83"/>
      <c r="O200" s="83"/>
      <c r="P200" s="83"/>
      <c r="Q200" s="83"/>
    </row>
    <row r="201" spans="1:17" ht="15" x14ac:dyDescent="0.2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</row>
    <row r="202" spans="1:17" ht="15" x14ac:dyDescent="0.2">
      <c r="A202" s="148">
        <v>40439</v>
      </c>
      <c r="B202" s="150">
        <v>1</v>
      </c>
      <c r="C202" s="83"/>
      <c r="D202" s="83" t="s">
        <v>1051</v>
      </c>
      <c r="E202" s="83"/>
      <c r="F202" s="83"/>
      <c r="G202" s="83"/>
      <c r="H202" s="83" t="s">
        <v>1052</v>
      </c>
      <c r="I202" s="83"/>
      <c r="J202" s="83"/>
      <c r="K202" s="83"/>
      <c r="L202" s="83"/>
      <c r="M202" s="83"/>
      <c r="N202" s="83"/>
      <c r="O202" s="176" t="s">
        <v>1053</v>
      </c>
      <c r="P202" s="83"/>
      <c r="Q202" s="83"/>
    </row>
    <row r="203" spans="1:17" ht="15" x14ac:dyDescent="0.2">
      <c r="A203" s="83"/>
      <c r="B203" s="150">
        <v>2</v>
      </c>
      <c r="C203" s="83"/>
      <c r="D203" s="83"/>
      <c r="E203" s="150">
        <v>73</v>
      </c>
      <c r="F203" s="83" t="s">
        <v>1054</v>
      </c>
      <c r="G203" s="83" t="s">
        <v>143</v>
      </c>
      <c r="H203" s="83"/>
      <c r="I203" s="83"/>
      <c r="J203" s="83"/>
      <c r="K203" s="83"/>
      <c r="L203" s="83"/>
      <c r="M203" s="83"/>
      <c r="N203" s="83"/>
      <c r="O203" s="168"/>
      <c r="P203" s="83"/>
      <c r="Q203" s="83"/>
    </row>
    <row r="204" spans="1:17" ht="15" x14ac:dyDescent="0.2">
      <c r="A204" s="148">
        <v>40440</v>
      </c>
      <c r="B204" s="150">
        <v>1</v>
      </c>
      <c r="C204" s="83"/>
      <c r="D204" s="83"/>
      <c r="E204" s="150">
        <v>67</v>
      </c>
      <c r="F204" s="83" t="s">
        <v>181</v>
      </c>
      <c r="G204" s="88" t="s">
        <v>1055</v>
      </c>
      <c r="H204" s="83"/>
      <c r="I204" s="83"/>
      <c r="J204" s="83"/>
      <c r="K204" s="83"/>
      <c r="L204" s="83"/>
      <c r="M204" s="83"/>
      <c r="N204" s="83"/>
      <c r="O204" s="168"/>
      <c r="P204" s="83"/>
      <c r="Q204" s="83"/>
    </row>
    <row r="205" spans="1:17" ht="15" x14ac:dyDescent="0.2">
      <c r="A205" s="83"/>
      <c r="B205" s="150">
        <v>2</v>
      </c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168"/>
      <c r="P205" s="83"/>
      <c r="Q205" s="83"/>
    </row>
    <row r="206" spans="1:17" ht="15" x14ac:dyDescent="0.2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168"/>
      <c r="P206" s="83"/>
      <c r="Q206" s="83"/>
    </row>
    <row r="207" spans="1:17" ht="15" x14ac:dyDescent="0.2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168"/>
      <c r="P207" s="83"/>
      <c r="Q207" s="83"/>
    </row>
    <row r="208" spans="1:17" ht="15" x14ac:dyDescent="0.2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155"/>
      <c r="P208" s="83"/>
      <c r="Q208" s="83"/>
    </row>
    <row r="209" spans="1:17" ht="15" x14ac:dyDescent="0.2">
      <c r="A209" s="148">
        <v>40441</v>
      </c>
      <c r="B209" s="150">
        <v>1</v>
      </c>
      <c r="C209" s="149">
        <v>8.3333333333333329E-2</v>
      </c>
      <c r="D209" s="83" t="s">
        <v>1056</v>
      </c>
      <c r="E209" s="83" t="s">
        <v>143</v>
      </c>
      <c r="F209" s="83" t="s">
        <v>1057</v>
      </c>
      <c r="G209" s="150">
        <v>62</v>
      </c>
      <c r="H209" s="150">
        <v>6</v>
      </c>
      <c r="I209" s="88"/>
      <c r="J209" s="83"/>
      <c r="K209" s="83"/>
      <c r="L209" s="83"/>
      <c r="M209" s="83"/>
      <c r="N209" s="83"/>
      <c r="O209" s="83" t="s">
        <v>1058</v>
      </c>
      <c r="P209" s="83"/>
      <c r="Q209" s="83"/>
    </row>
    <row r="210" spans="1:17" ht="15" x14ac:dyDescent="0.2">
      <c r="A210" s="146"/>
      <c r="B210" s="83"/>
      <c r="C210" s="154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</row>
    <row r="211" spans="1:17" ht="15" x14ac:dyDescent="0.2">
      <c r="A211" s="146"/>
      <c r="B211" s="83"/>
      <c r="C211" s="154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</row>
    <row r="212" spans="1:17" ht="15" x14ac:dyDescent="0.2">
      <c r="A212" s="148">
        <v>40445</v>
      </c>
      <c r="B212" s="150">
        <v>1</v>
      </c>
      <c r="C212" s="149">
        <v>0.36458333333333331</v>
      </c>
      <c r="D212" s="83" t="s">
        <v>1059</v>
      </c>
      <c r="E212" s="83" t="s">
        <v>245</v>
      </c>
      <c r="F212" s="83" t="s">
        <v>1060</v>
      </c>
      <c r="G212" s="150">
        <v>80</v>
      </c>
      <c r="H212" s="150">
        <v>5</v>
      </c>
      <c r="I212" s="150">
        <v>1</v>
      </c>
      <c r="J212" s="150">
        <v>19.399999999999999</v>
      </c>
      <c r="K212" s="150">
        <v>8.1999999999999993</v>
      </c>
      <c r="L212" s="83"/>
      <c r="M212" s="83"/>
      <c r="N212" s="83"/>
      <c r="O212" s="83"/>
      <c r="P212" s="83"/>
      <c r="Q212" s="83"/>
    </row>
    <row r="213" spans="1:17" ht="15" x14ac:dyDescent="0.2">
      <c r="A213" s="146"/>
      <c r="B213" s="150">
        <v>2</v>
      </c>
      <c r="C213" s="149">
        <v>0.41666666666666669</v>
      </c>
      <c r="D213" s="83"/>
      <c r="E213" s="83"/>
      <c r="F213" s="83"/>
      <c r="G213" s="83"/>
      <c r="H213" s="83"/>
      <c r="I213" s="150">
        <v>5</v>
      </c>
      <c r="J213" s="150">
        <v>18.5</v>
      </c>
      <c r="K213" s="83"/>
      <c r="L213" s="83"/>
      <c r="M213" s="83"/>
      <c r="N213" s="83"/>
      <c r="O213" s="83" t="s">
        <v>1061</v>
      </c>
      <c r="P213" s="83"/>
      <c r="Q213" s="83"/>
    </row>
    <row r="214" spans="1:17" ht="15" x14ac:dyDescent="0.2">
      <c r="A214" s="146"/>
      <c r="B214" s="150">
        <v>3</v>
      </c>
      <c r="C214" s="149">
        <v>0.5</v>
      </c>
      <c r="D214" s="83"/>
      <c r="E214" s="83"/>
      <c r="F214" s="83"/>
      <c r="G214" s="83"/>
      <c r="H214" s="83"/>
      <c r="I214" s="150">
        <v>10</v>
      </c>
      <c r="J214" s="150">
        <v>19.100000000000001</v>
      </c>
      <c r="K214" s="83"/>
      <c r="L214" s="83"/>
      <c r="M214" s="83"/>
      <c r="N214" s="83"/>
      <c r="O214" s="83"/>
      <c r="P214" s="83"/>
      <c r="Q214" s="83"/>
    </row>
    <row r="215" spans="1:17" ht="15" x14ac:dyDescent="0.2">
      <c r="A215" s="146"/>
      <c r="B215" s="83"/>
      <c r="C215" s="154"/>
      <c r="D215" s="83"/>
      <c r="E215" s="83"/>
      <c r="F215" s="83"/>
      <c r="G215" s="83"/>
      <c r="H215" s="83"/>
      <c r="I215" s="150">
        <v>16</v>
      </c>
      <c r="J215" s="150">
        <v>18.2</v>
      </c>
      <c r="K215" s="83"/>
      <c r="L215" s="83"/>
      <c r="M215" s="83"/>
      <c r="N215" s="83"/>
      <c r="O215" s="83"/>
      <c r="P215" s="83"/>
      <c r="Q215" s="83"/>
    </row>
    <row r="216" spans="1:17" ht="15" x14ac:dyDescent="0.2">
      <c r="A216" s="146"/>
      <c r="B216" s="83"/>
      <c r="C216" s="154"/>
      <c r="D216" s="83"/>
      <c r="E216" s="83"/>
      <c r="F216" s="83"/>
      <c r="G216" s="83"/>
      <c r="H216" s="83"/>
      <c r="I216" s="150">
        <v>18</v>
      </c>
      <c r="J216" s="150">
        <v>18.100000000000001</v>
      </c>
      <c r="K216" s="83"/>
      <c r="L216" s="83"/>
      <c r="M216" s="83"/>
      <c r="N216" s="83"/>
      <c r="O216" s="83"/>
      <c r="P216" s="83"/>
      <c r="Q216" s="83"/>
    </row>
    <row r="217" spans="1:17" ht="15" x14ac:dyDescent="0.2">
      <c r="A217" s="146"/>
      <c r="B217" s="83"/>
      <c r="C217" s="154"/>
      <c r="D217" s="83"/>
      <c r="E217" s="83"/>
      <c r="F217" s="83"/>
      <c r="G217" s="83"/>
      <c r="H217" s="83"/>
      <c r="I217" s="157">
        <v>20</v>
      </c>
      <c r="J217" s="157">
        <v>14.1</v>
      </c>
      <c r="K217" s="83"/>
      <c r="L217" s="83"/>
      <c r="M217" s="83"/>
      <c r="N217" s="83"/>
      <c r="O217" s="83"/>
      <c r="P217" s="83"/>
      <c r="Q217" s="83"/>
    </row>
    <row r="218" spans="1:17" ht="15" x14ac:dyDescent="0.2">
      <c r="A218" s="146"/>
      <c r="B218" s="83"/>
      <c r="C218" s="154"/>
      <c r="D218" s="83"/>
      <c r="E218" s="83"/>
      <c r="F218" s="83"/>
      <c r="G218" s="83"/>
      <c r="H218" s="83"/>
      <c r="I218" s="150">
        <v>30</v>
      </c>
      <c r="J218" s="150">
        <v>11.3</v>
      </c>
      <c r="K218" s="83"/>
      <c r="L218" s="83"/>
      <c r="M218" s="83"/>
      <c r="N218" s="83"/>
      <c r="O218" s="83"/>
      <c r="P218" s="83"/>
      <c r="Q218" s="83"/>
    </row>
    <row r="219" spans="1:17" ht="15" x14ac:dyDescent="0.2">
      <c r="A219" s="146"/>
      <c r="B219" s="83"/>
      <c r="C219" s="154"/>
      <c r="D219" s="83"/>
      <c r="E219" s="83"/>
      <c r="F219" s="83"/>
      <c r="G219" s="83"/>
      <c r="H219" s="83"/>
      <c r="I219" s="150">
        <v>40</v>
      </c>
      <c r="J219" s="150">
        <v>9.6999999999999993</v>
      </c>
      <c r="K219" s="83"/>
      <c r="L219" s="83"/>
      <c r="M219" s="83"/>
      <c r="N219" s="83"/>
      <c r="O219" s="83"/>
      <c r="P219" s="83"/>
      <c r="Q219" s="83"/>
    </row>
    <row r="220" spans="1:17" ht="15" x14ac:dyDescent="0.2">
      <c r="A220" s="146"/>
      <c r="B220" s="83"/>
      <c r="C220" s="154"/>
      <c r="D220" s="83"/>
      <c r="E220" s="83"/>
      <c r="F220" s="83"/>
      <c r="G220" s="83"/>
      <c r="H220" s="83"/>
      <c r="I220" s="150">
        <v>50</v>
      </c>
      <c r="J220" s="150">
        <v>8.1</v>
      </c>
      <c r="K220" s="150">
        <v>8.1</v>
      </c>
      <c r="L220" s="83"/>
      <c r="M220" s="83"/>
      <c r="N220" s="83"/>
      <c r="O220" s="83"/>
      <c r="P220" s="83"/>
      <c r="Q220" s="83"/>
    </row>
    <row r="221" spans="1:17" ht="15" x14ac:dyDescent="0.2">
      <c r="A221" s="83"/>
      <c r="B221" s="83"/>
      <c r="C221" s="83"/>
      <c r="D221" s="83"/>
      <c r="E221" s="83"/>
      <c r="F221" s="83"/>
      <c r="G221" s="83"/>
      <c r="H221" s="83"/>
      <c r="I221" s="150">
        <v>60</v>
      </c>
      <c r="J221" s="150">
        <v>8</v>
      </c>
      <c r="K221" s="83"/>
      <c r="L221" s="83"/>
      <c r="M221" s="83"/>
      <c r="N221" s="83"/>
      <c r="O221" s="83"/>
      <c r="P221" s="83"/>
      <c r="Q221" s="83"/>
    </row>
    <row r="222" spans="1:17" ht="15" x14ac:dyDescent="0.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</row>
    <row r="223" spans="1:17" ht="15" x14ac:dyDescent="0.2">
      <c r="A223" s="148">
        <v>40446</v>
      </c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</row>
    <row r="224" spans="1:17" ht="15" x14ac:dyDescent="0.2">
      <c r="A224" s="148">
        <v>40447</v>
      </c>
      <c r="B224" s="150">
        <v>1</v>
      </c>
      <c r="C224" s="149">
        <v>0.125</v>
      </c>
      <c r="D224" s="83" t="s">
        <v>26</v>
      </c>
      <c r="E224" s="83"/>
      <c r="F224" s="83"/>
      <c r="G224" s="83"/>
      <c r="H224" s="150">
        <v>7</v>
      </c>
      <c r="I224" s="83"/>
      <c r="J224" s="83"/>
      <c r="K224" s="83"/>
      <c r="L224" s="83"/>
      <c r="M224" s="83"/>
      <c r="N224" s="83"/>
      <c r="O224" s="83"/>
      <c r="P224" s="83"/>
      <c r="Q224" s="83"/>
    </row>
    <row r="225" spans="1:17" ht="15" x14ac:dyDescent="0.2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</row>
    <row r="226" spans="1:17" ht="15" x14ac:dyDescent="0.2">
      <c r="A226" s="148">
        <v>40450</v>
      </c>
      <c r="B226" s="150">
        <v>1</v>
      </c>
      <c r="C226" s="149">
        <v>0.375</v>
      </c>
      <c r="D226" s="83" t="s">
        <v>1062</v>
      </c>
      <c r="E226" s="83" t="s">
        <v>367</v>
      </c>
      <c r="F226" s="83" t="s">
        <v>181</v>
      </c>
      <c r="G226" s="150">
        <v>58</v>
      </c>
      <c r="H226" s="150">
        <v>8</v>
      </c>
      <c r="I226" s="150">
        <v>1</v>
      </c>
      <c r="J226" s="150">
        <v>63.5</v>
      </c>
      <c r="K226" s="83"/>
      <c r="L226" s="150">
        <v>8.3000000000000007</v>
      </c>
      <c r="M226" s="83"/>
      <c r="N226" s="83"/>
      <c r="O226" s="83"/>
      <c r="P226" s="83"/>
      <c r="Q226" s="83"/>
    </row>
    <row r="227" spans="1:17" ht="15" x14ac:dyDescent="0.2">
      <c r="A227" s="83"/>
      <c r="B227" s="150">
        <v>2</v>
      </c>
      <c r="C227" s="149">
        <v>0.45833333333333331</v>
      </c>
      <c r="D227" s="83"/>
      <c r="E227" s="83"/>
      <c r="F227" s="83"/>
      <c r="G227" s="150">
        <v>62</v>
      </c>
      <c r="H227" s="83"/>
      <c r="I227" s="150">
        <v>3</v>
      </c>
      <c r="J227" s="150">
        <v>63.2</v>
      </c>
      <c r="K227" s="83"/>
      <c r="L227" s="83"/>
      <c r="M227" s="83"/>
      <c r="N227" s="83"/>
      <c r="O227" s="83" t="s">
        <v>1063</v>
      </c>
      <c r="P227" s="83"/>
      <c r="Q227" s="83"/>
    </row>
    <row r="228" spans="1:17" ht="15" x14ac:dyDescent="0.2">
      <c r="A228" s="83"/>
      <c r="B228" s="150">
        <v>3</v>
      </c>
      <c r="C228" s="149">
        <v>0.52083333333333337</v>
      </c>
      <c r="D228" s="83"/>
      <c r="E228" s="83"/>
      <c r="F228" s="83"/>
      <c r="G228" s="150">
        <v>63</v>
      </c>
      <c r="H228" s="83"/>
      <c r="I228" s="150">
        <v>5</v>
      </c>
      <c r="J228" s="150">
        <v>62.7</v>
      </c>
      <c r="K228" s="83"/>
      <c r="L228" s="83"/>
      <c r="M228" s="83"/>
      <c r="N228" s="83"/>
      <c r="O228" s="83" t="s">
        <v>1064</v>
      </c>
      <c r="P228" s="83"/>
      <c r="Q228" s="83"/>
    </row>
    <row r="229" spans="1:17" ht="15" x14ac:dyDescent="0.2">
      <c r="A229" s="83"/>
      <c r="B229" s="83"/>
      <c r="C229" s="83"/>
      <c r="D229" s="83"/>
      <c r="E229" s="83"/>
      <c r="F229" s="83"/>
      <c r="G229" s="83"/>
      <c r="H229" s="83"/>
      <c r="I229" s="150">
        <v>7</v>
      </c>
      <c r="J229" s="150">
        <v>62.2</v>
      </c>
      <c r="K229" s="83"/>
      <c r="L229" s="83"/>
      <c r="M229" s="83"/>
      <c r="N229" s="83"/>
      <c r="O229" s="83" t="s">
        <v>1065</v>
      </c>
      <c r="P229" s="83"/>
      <c r="Q229" s="83"/>
    </row>
    <row r="230" spans="1:17" ht="15" x14ac:dyDescent="0.2">
      <c r="A230" s="83"/>
      <c r="B230" s="83"/>
      <c r="C230" s="83"/>
      <c r="D230" s="83"/>
      <c r="E230" s="83"/>
      <c r="F230" s="83"/>
      <c r="G230" s="83"/>
      <c r="H230" s="83"/>
      <c r="I230" s="150">
        <v>10</v>
      </c>
      <c r="J230" s="150">
        <v>62.5</v>
      </c>
      <c r="K230" s="83"/>
      <c r="L230" s="83"/>
      <c r="M230" s="83"/>
      <c r="N230" s="83"/>
      <c r="O230" s="176" t="s">
        <v>1066</v>
      </c>
      <c r="P230" s="83"/>
      <c r="Q230" s="83"/>
    </row>
    <row r="231" spans="1:17" ht="15" x14ac:dyDescent="0.2">
      <c r="A231" s="83"/>
      <c r="B231" s="83"/>
      <c r="C231" s="83"/>
      <c r="D231" s="83"/>
      <c r="E231" s="83"/>
      <c r="F231" s="83"/>
      <c r="G231" s="83"/>
      <c r="H231" s="83"/>
      <c r="I231" s="150">
        <v>15</v>
      </c>
      <c r="J231" s="150">
        <v>63.9</v>
      </c>
      <c r="K231" s="83"/>
      <c r="L231" s="83"/>
      <c r="M231" s="83"/>
      <c r="N231" s="83"/>
      <c r="O231" s="168"/>
      <c r="P231" s="83"/>
      <c r="Q231" s="83"/>
    </row>
    <row r="232" spans="1:17" ht="15" x14ac:dyDescent="0.2">
      <c r="A232" s="83"/>
      <c r="B232" s="83"/>
      <c r="C232" s="83"/>
      <c r="D232" s="83"/>
      <c r="E232" s="83"/>
      <c r="F232" s="83"/>
      <c r="G232" s="83"/>
      <c r="H232" s="83"/>
      <c r="I232" s="150">
        <v>16</v>
      </c>
      <c r="J232" s="150">
        <v>62.2</v>
      </c>
      <c r="K232" s="83"/>
      <c r="L232" s="150">
        <v>8.1999999999999993</v>
      </c>
      <c r="M232" s="83"/>
      <c r="N232" s="83"/>
      <c r="O232" s="168"/>
      <c r="P232" s="83"/>
      <c r="Q232" s="83"/>
    </row>
    <row r="233" spans="1:17" ht="15" x14ac:dyDescent="0.2">
      <c r="A233" s="83"/>
      <c r="B233" s="83"/>
      <c r="C233" s="83"/>
      <c r="D233" s="83"/>
      <c r="E233" s="83"/>
      <c r="F233" s="83"/>
      <c r="G233" s="83"/>
      <c r="H233" s="83"/>
      <c r="I233" s="150">
        <v>17</v>
      </c>
      <c r="J233" s="150">
        <v>61.2</v>
      </c>
      <c r="K233" s="83"/>
      <c r="L233" s="83"/>
      <c r="M233" s="83"/>
      <c r="N233" s="83"/>
      <c r="O233" s="83" t="s">
        <v>1067</v>
      </c>
      <c r="P233" s="83"/>
      <c r="Q233" s="83"/>
    </row>
    <row r="234" spans="1:17" ht="15" x14ac:dyDescent="0.2">
      <c r="A234" s="83"/>
      <c r="B234" s="83"/>
      <c r="C234" s="83"/>
      <c r="D234" s="83"/>
      <c r="E234" s="83"/>
      <c r="F234" s="83"/>
      <c r="G234" s="83"/>
      <c r="H234" s="83"/>
      <c r="I234" s="157">
        <v>19</v>
      </c>
      <c r="J234" s="157">
        <v>56.4</v>
      </c>
      <c r="K234" s="83"/>
      <c r="L234" s="150">
        <v>7.9</v>
      </c>
      <c r="M234" s="83"/>
      <c r="N234" s="83"/>
      <c r="O234" s="83" t="s">
        <v>1068</v>
      </c>
      <c r="P234" s="83"/>
      <c r="Q234" s="83"/>
    </row>
    <row r="235" spans="1:17" ht="15" x14ac:dyDescent="0.2">
      <c r="A235" s="83"/>
      <c r="B235" s="83"/>
      <c r="C235" s="83"/>
      <c r="D235" s="83"/>
      <c r="E235" s="83"/>
      <c r="F235" s="83"/>
      <c r="G235" s="83"/>
      <c r="H235" s="83"/>
      <c r="I235" s="150">
        <v>20</v>
      </c>
      <c r="J235" s="150">
        <v>54.3</v>
      </c>
      <c r="K235" s="83"/>
      <c r="L235" s="83"/>
      <c r="M235" s="83"/>
      <c r="N235" s="83"/>
      <c r="O235" s="83"/>
      <c r="P235" s="83"/>
      <c r="Q235" s="83"/>
    </row>
    <row r="236" spans="1:17" ht="15" x14ac:dyDescent="0.2">
      <c r="A236" s="83"/>
      <c r="B236" s="83"/>
      <c r="C236" s="83"/>
      <c r="D236" s="83"/>
      <c r="E236" s="83"/>
      <c r="F236" s="83"/>
      <c r="G236" s="83"/>
      <c r="H236" s="83"/>
      <c r="I236" s="150">
        <v>22</v>
      </c>
      <c r="J236" s="83"/>
      <c r="K236" s="83"/>
      <c r="L236" s="83"/>
      <c r="M236" s="83"/>
      <c r="N236" s="83"/>
      <c r="O236" s="83"/>
      <c r="P236" s="83"/>
      <c r="Q236" s="83"/>
    </row>
    <row r="237" spans="1:17" ht="15" x14ac:dyDescent="0.2">
      <c r="A237" s="83"/>
      <c r="B237" s="83"/>
      <c r="C237" s="83"/>
      <c r="D237" s="83"/>
      <c r="E237" s="83"/>
      <c r="F237" s="83"/>
      <c r="G237" s="83"/>
      <c r="H237" s="83"/>
      <c r="I237" s="150">
        <v>50</v>
      </c>
      <c r="J237" s="150">
        <v>47.4</v>
      </c>
      <c r="K237" s="83"/>
      <c r="L237" s="83"/>
      <c r="M237" s="83"/>
      <c r="N237" s="83"/>
      <c r="O237" s="83"/>
      <c r="P237" s="83"/>
      <c r="Q237" s="83"/>
    </row>
    <row r="238" spans="1:17" ht="15" x14ac:dyDescent="0.2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</row>
    <row r="239" spans="1:17" ht="15" x14ac:dyDescent="0.2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</row>
    <row r="240" spans="1:17" ht="15" x14ac:dyDescent="0.2">
      <c r="A240" s="162">
        <v>40456</v>
      </c>
      <c r="B240" s="150">
        <v>1</v>
      </c>
      <c r="C240" s="83" t="s">
        <v>1069</v>
      </c>
      <c r="D240" s="83" t="s">
        <v>1070</v>
      </c>
      <c r="E240" s="83" t="s">
        <v>1071</v>
      </c>
      <c r="F240" s="83" t="s">
        <v>1072</v>
      </c>
      <c r="G240" s="150">
        <v>50</v>
      </c>
      <c r="H240" s="150">
        <v>4.25</v>
      </c>
      <c r="I240" s="150">
        <v>1</v>
      </c>
      <c r="J240" s="150">
        <v>60.1</v>
      </c>
      <c r="K240" s="83"/>
      <c r="L240" s="83"/>
      <c r="M240" s="83"/>
      <c r="N240" s="83"/>
      <c r="O240" s="176" t="s">
        <v>1073</v>
      </c>
      <c r="P240" s="83" t="s">
        <v>921</v>
      </c>
      <c r="Q240" s="83"/>
    </row>
    <row r="241" spans="1:17" ht="15" x14ac:dyDescent="0.2">
      <c r="A241" s="83"/>
      <c r="B241" s="150">
        <v>2</v>
      </c>
      <c r="C241" s="83"/>
      <c r="D241" s="83"/>
      <c r="E241" s="83"/>
      <c r="F241" s="83"/>
      <c r="G241" s="83"/>
      <c r="H241" s="83"/>
      <c r="I241" s="150">
        <v>5</v>
      </c>
      <c r="J241" s="150">
        <v>63.5</v>
      </c>
      <c r="K241" s="150">
        <v>8</v>
      </c>
      <c r="L241" s="83"/>
      <c r="M241" s="83"/>
      <c r="N241" s="83"/>
      <c r="O241" s="168"/>
      <c r="P241" s="83"/>
      <c r="Q241" s="83"/>
    </row>
    <row r="242" spans="1:17" ht="15" x14ac:dyDescent="0.2">
      <c r="A242" s="83"/>
      <c r="B242" s="83"/>
      <c r="C242" s="83"/>
      <c r="D242" s="83"/>
      <c r="E242" s="83"/>
      <c r="F242" s="83"/>
      <c r="G242" s="83"/>
      <c r="H242" s="83"/>
      <c r="I242" s="150">
        <v>9</v>
      </c>
      <c r="J242" s="150">
        <v>60.4</v>
      </c>
      <c r="K242" s="83"/>
      <c r="L242" s="83"/>
      <c r="M242" s="83"/>
      <c r="N242" s="83"/>
      <c r="O242" s="83" t="s">
        <v>1074</v>
      </c>
      <c r="P242" s="83"/>
      <c r="Q242" s="83"/>
    </row>
    <row r="243" spans="1:17" ht="15" x14ac:dyDescent="0.2">
      <c r="A243" s="83"/>
      <c r="B243" s="83"/>
      <c r="C243" s="83"/>
      <c r="D243" s="83"/>
      <c r="E243" s="83"/>
      <c r="F243" s="83"/>
      <c r="G243" s="83"/>
      <c r="H243" s="83"/>
      <c r="I243" s="150">
        <v>10</v>
      </c>
      <c r="J243" s="150">
        <v>60.7</v>
      </c>
      <c r="K243" s="83"/>
      <c r="L243" s="83"/>
      <c r="M243" s="83"/>
      <c r="N243" s="83"/>
      <c r="O243" s="83" t="s">
        <v>1075</v>
      </c>
      <c r="P243" s="83"/>
      <c r="Q243" s="83"/>
    </row>
    <row r="244" spans="1:17" ht="15" x14ac:dyDescent="0.2">
      <c r="A244" s="83"/>
      <c r="B244" s="83"/>
      <c r="C244" s="83"/>
      <c r="D244" s="83"/>
      <c r="E244" s="83"/>
      <c r="F244" s="83"/>
      <c r="G244" s="83"/>
      <c r="H244" s="83"/>
      <c r="I244" s="150">
        <v>15</v>
      </c>
      <c r="J244" s="150">
        <v>60.2</v>
      </c>
      <c r="K244" s="83"/>
      <c r="L244" s="83"/>
      <c r="M244" s="83"/>
      <c r="N244" s="83"/>
      <c r="O244" s="83"/>
      <c r="P244" s="83"/>
      <c r="Q244" s="83"/>
    </row>
    <row r="245" spans="1:17" ht="15" x14ac:dyDescent="0.2">
      <c r="A245" s="83"/>
      <c r="B245" s="83"/>
      <c r="C245" s="83"/>
      <c r="D245" s="83"/>
      <c r="E245" s="83"/>
      <c r="F245" s="83"/>
      <c r="G245" s="83"/>
      <c r="H245" s="83"/>
      <c r="I245" s="157">
        <v>20</v>
      </c>
      <c r="J245" s="157">
        <v>53.4</v>
      </c>
      <c r="K245" s="83"/>
      <c r="L245" s="83"/>
      <c r="M245" s="83"/>
      <c r="N245" s="83"/>
      <c r="O245" s="176" t="s">
        <v>1076</v>
      </c>
      <c r="P245" s="83"/>
      <c r="Q245" s="83"/>
    </row>
    <row r="246" spans="1:17" ht="15" x14ac:dyDescent="0.2">
      <c r="A246" s="83"/>
      <c r="B246" s="83"/>
      <c r="C246" s="83"/>
      <c r="D246" s="83"/>
      <c r="E246" s="83"/>
      <c r="F246" s="83"/>
      <c r="G246" s="83"/>
      <c r="H246" s="83"/>
      <c r="I246" s="150">
        <v>25</v>
      </c>
      <c r="J246" s="150">
        <v>53.1</v>
      </c>
      <c r="K246" s="83"/>
      <c r="L246" s="83"/>
      <c r="M246" s="83"/>
      <c r="N246" s="83"/>
      <c r="O246" s="168"/>
      <c r="P246" s="83"/>
      <c r="Q246" s="83"/>
    </row>
    <row r="247" spans="1:17" ht="15" x14ac:dyDescent="0.2">
      <c r="A247" s="83"/>
      <c r="B247" s="83"/>
      <c r="C247" s="83"/>
      <c r="D247" s="83"/>
      <c r="E247" s="83"/>
      <c r="F247" s="83"/>
      <c r="G247" s="83"/>
      <c r="H247" s="83"/>
      <c r="I247" s="157">
        <v>35</v>
      </c>
      <c r="J247" s="157">
        <v>46.3</v>
      </c>
      <c r="K247" s="150">
        <v>7.6</v>
      </c>
      <c r="L247" s="83"/>
      <c r="M247" s="83"/>
      <c r="N247" s="83"/>
      <c r="O247" s="168"/>
      <c r="P247" s="83"/>
      <c r="Q247" s="83"/>
    </row>
    <row r="248" spans="1:17" ht="15" x14ac:dyDescent="0.2">
      <c r="A248" s="83"/>
      <c r="B248" s="83"/>
      <c r="C248" s="83"/>
      <c r="D248" s="83"/>
      <c r="E248" s="83"/>
      <c r="F248" s="83"/>
      <c r="G248" s="83"/>
      <c r="H248" s="83"/>
      <c r="I248" s="150">
        <v>50</v>
      </c>
      <c r="J248" s="150">
        <v>44.8</v>
      </c>
      <c r="K248" s="83"/>
      <c r="L248" s="83"/>
      <c r="M248" s="83"/>
      <c r="N248" s="83"/>
      <c r="O248" s="83"/>
      <c r="P248" s="83"/>
      <c r="Q248" s="83"/>
    </row>
    <row r="249" spans="1:17" ht="15" x14ac:dyDescent="0.2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</row>
    <row r="250" spans="1:17" ht="15" x14ac:dyDescent="0.2">
      <c r="A250" s="83"/>
      <c r="B250" s="150">
        <v>1</v>
      </c>
      <c r="C250" s="149">
        <v>0.41666666666666669</v>
      </c>
      <c r="D250" s="83" t="s">
        <v>1077</v>
      </c>
      <c r="E250" s="83" t="s">
        <v>367</v>
      </c>
      <c r="F250" s="83" t="s">
        <v>779</v>
      </c>
      <c r="G250" s="150">
        <v>50</v>
      </c>
      <c r="H250" s="83" t="s">
        <v>1078</v>
      </c>
      <c r="I250" s="150">
        <v>5</v>
      </c>
      <c r="J250" s="150">
        <v>53</v>
      </c>
      <c r="K250" s="83"/>
      <c r="L250" s="83"/>
      <c r="M250" s="83"/>
      <c r="N250" s="83"/>
      <c r="O250" s="83"/>
      <c r="P250" s="83"/>
      <c r="Q250" s="83"/>
    </row>
    <row r="251" spans="1:17" ht="15" x14ac:dyDescent="0.2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</row>
    <row r="252" spans="1:17" ht="15" x14ac:dyDescent="0.2">
      <c r="A252" s="162">
        <v>40457</v>
      </c>
      <c r="B252" s="150">
        <v>1</v>
      </c>
      <c r="C252" s="149">
        <v>0.47916666666666669</v>
      </c>
      <c r="D252" s="83" t="s">
        <v>1079</v>
      </c>
      <c r="E252" s="83" t="s">
        <v>1080</v>
      </c>
      <c r="F252" s="83" t="s">
        <v>1081</v>
      </c>
      <c r="G252" s="150">
        <v>60</v>
      </c>
      <c r="H252" s="150">
        <v>4.5</v>
      </c>
      <c r="I252" s="150">
        <v>2</v>
      </c>
      <c r="J252" s="83">
        <v>61</v>
      </c>
      <c r="K252" s="83"/>
      <c r="L252" s="83"/>
      <c r="M252" s="83"/>
      <c r="N252" s="83"/>
      <c r="O252" s="83"/>
      <c r="P252" s="83"/>
      <c r="Q252" s="83"/>
    </row>
    <row r="253" spans="1:17" ht="15" x14ac:dyDescent="0.2">
      <c r="A253" s="148">
        <v>40457</v>
      </c>
      <c r="B253" s="150">
        <v>2</v>
      </c>
      <c r="C253" s="149">
        <v>4.1666666666666664E-2</v>
      </c>
      <c r="D253" s="83"/>
      <c r="E253" s="83"/>
      <c r="F253" s="83" t="s">
        <v>181</v>
      </c>
      <c r="G253" s="150">
        <v>63</v>
      </c>
      <c r="H253" s="150">
        <v>6</v>
      </c>
      <c r="I253" s="150">
        <v>5</v>
      </c>
      <c r="J253" s="150">
        <v>61</v>
      </c>
      <c r="K253" s="83"/>
      <c r="L253" s="83"/>
      <c r="M253" s="83"/>
      <c r="N253" s="83"/>
      <c r="O253" s="83"/>
      <c r="P253" s="83" t="s">
        <v>921</v>
      </c>
      <c r="Q253" s="83"/>
    </row>
    <row r="254" spans="1:17" ht="15" x14ac:dyDescent="0.2">
      <c r="A254" s="83"/>
      <c r="B254" s="83"/>
      <c r="C254" s="83"/>
      <c r="D254" s="83"/>
      <c r="E254" s="83"/>
      <c r="F254" s="83"/>
      <c r="G254" s="83"/>
      <c r="H254" s="83"/>
      <c r="I254" s="150">
        <v>8</v>
      </c>
      <c r="J254" s="150">
        <v>61</v>
      </c>
      <c r="K254" s="83"/>
      <c r="L254" s="83"/>
      <c r="M254" s="83"/>
      <c r="N254" s="83"/>
      <c r="O254" s="88" t="s">
        <v>1082</v>
      </c>
      <c r="P254" s="83"/>
      <c r="Q254" s="83"/>
    </row>
    <row r="255" spans="1:17" ht="15" x14ac:dyDescent="0.2">
      <c r="A255" s="83"/>
      <c r="B255" s="83"/>
      <c r="C255" s="83"/>
      <c r="D255" s="83"/>
      <c r="E255" s="83"/>
      <c r="F255" s="83"/>
      <c r="G255" s="83"/>
      <c r="H255" s="83"/>
      <c r="I255" s="150">
        <v>15</v>
      </c>
      <c r="J255" s="150">
        <v>61</v>
      </c>
      <c r="K255" s="83"/>
      <c r="L255" s="83"/>
      <c r="M255" s="83"/>
      <c r="N255" s="83"/>
      <c r="O255" s="83"/>
      <c r="P255" s="83"/>
      <c r="Q255" s="83"/>
    </row>
    <row r="256" spans="1:17" ht="15" x14ac:dyDescent="0.2">
      <c r="A256" s="83"/>
      <c r="B256" s="83"/>
      <c r="C256" s="83"/>
      <c r="D256" s="83"/>
      <c r="E256" s="83"/>
      <c r="F256" s="83"/>
      <c r="G256" s="83"/>
      <c r="H256" s="83"/>
      <c r="I256" s="150">
        <v>19</v>
      </c>
      <c r="J256" s="150">
        <v>61.7</v>
      </c>
      <c r="K256" s="83"/>
      <c r="L256" s="83"/>
      <c r="M256" s="83"/>
      <c r="N256" s="83"/>
      <c r="O256" s="83"/>
      <c r="P256" s="83"/>
      <c r="Q256" s="83"/>
    </row>
    <row r="257" spans="1:17" ht="15" x14ac:dyDescent="0.2">
      <c r="A257" s="83"/>
      <c r="B257" s="83"/>
      <c r="C257" s="83"/>
      <c r="D257" s="83"/>
      <c r="E257" s="83"/>
      <c r="F257" s="83"/>
      <c r="G257" s="83"/>
      <c r="H257" s="83"/>
      <c r="I257" s="150">
        <v>22</v>
      </c>
      <c r="J257" s="150">
        <v>61.6</v>
      </c>
      <c r="K257" s="83"/>
      <c r="L257" s="83"/>
      <c r="M257" s="83"/>
      <c r="N257" s="83"/>
      <c r="O257" s="83"/>
      <c r="P257" s="83"/>
      <c r="Q257" s="83"/>
    </row>
    <row r="258" spans="1:17" ht="15" x14ac:dyDescent="0.2">
      <c r="A258" s="83"/>
      <c r="B258" s="83"/>
      <c r="C258" s="83"/>
      <c r="D258" s="83"/>
      <c r="E258" s="83"/>
      <c r="F258" s="83"/>
      <c r="G258" s="83"/>
      <c r="H258" s="83"/>
      <c r="I258" s="150">
        <v>15</v>
      </c>
      <c r="J258" s="150">
        <v>58.7</v>
      </c>
      <c r="K258" s="83"/>
      <c r="L258" s="83"/>
      <c r="M258" s="83"/>
      <c r="N258" s="83"/>
      <c r="O258" s="83"/>
      <c r="P258" s="83"/>
      <c r="Q258" s="83"/>
    </row>
    <row r="259" spans="1:17" ht="15" x14ac:dyDescent="0.2">
      <c r="A259" s="83"/>
      <c r="B259" s="83"/>
      <c r="C259" s="83"/>
      <c r="D259" s="83"/>
      <c r="E259" s="83"/>
      <c r="F259" s="83"/>
      <c r="G259" s="83"/>
      <c r="H259" s="83"/>
      <c r="I259" s="157">
        <v>30</v>
      </c>
      <c r="J259" s="157">
        <v>47.7</v>
      </c>
      <c r="K259" s="83"/>
      <c r="L259" s="83"/>
      <c r="M259" s="83"/>
      <c r="N259" s="83"/>
      <c r="O259" s="83"/>
      <c r="P259" s="83"/>
      <c r="Q259" s="83"/>
    </row>
    <row r="260" spans="1:17" ht="15" x14ac:dyDescent="0.2">
      <c r="A260" s="83"/>
      <c r="B260" s="83"/>
      <c r="C260" s="83"/>
      <c r="D260" s="83"/>
      <c r="E260" s="83"/>
      <c r="F260" s="83"/>
      <c r="G260" s="83"/>
      <c r="H260" s="83"/>
      <c r="I260" s="150">
        <v>60</v>
      </c>
      <c r="J260" s="150">
        <v>44.8</v>
      </c>
      <c r="K260" s="83"/>
      <c r="L260" s="83"/>
      <c r="M260" s="83"/>
      <c r="N260" s="83"/>
      <c r="O260" s="83"/>
      <c r="P260" s="83"/>
      <c r="Q260" s="83"/>
    </row>
    <row r="261" spans="1:17" ht="15" x14ac:dyDescent="0.2">
      <c r="A261" s="148">
        <v>40458</v>
      </c>
      <c r="B261" s="150">
        <v>1</v>
      </c>
      <c r="C261" s="149">
        <v>6.25E-2</v>
      </c>
      <c r="D261" s="83" t="s">
        <v>1083</v>
      </c>
      <c r="E261" s="83" t="s">
        <v>407</v>
      </c>
      <c r="F261" s="83" t="s">
        <v>1084</v>
      </c>
      <c r="G261" s="150">
        <v>60</v>
      </c>
      <c r="H261" s="150">
        <v>5</v>
      </c>
      <c r="I261" s="150">
        <v>3</v>
      </c>
      <c r="J261" s="150">
        <v>60</v>
      </c>
      <c r="K261" s="83"/>
      <c r="L261" s="83"/>
      <c r="M261" s="83"/>
      <c r="N261" s="83"/>
      <c r="O261" s="83"/>
      <c r="P261" s="88" t="s">
        <v>1085</v>
      </c>
      <c r="Q261" s="83"/>
    </row>
    <row r="262" spans="1:17" ht="15" x14ac:dyDescent="0.2">
      <c r="A262" s="83"/>
      <c r="B262" s="83"/>
      <c r="C262" s="83"/>
      <c r="D262" s="83"/>
      <c r="E262" s="83"/>
      <c r="F262" s="83"/>
      <c r="G262" s="83"/>
      <c r="H262" s="83"/>
      <c r="I262" s="150">
        <v>5</v>
      </c>
      <c r="J262" s="150">
        <v>61.5</v>
      </c>
      <c r="K262" s="150">
        <v>8</v>
      </c>
      <c r="L262" s="83"/>
      <c r="M262" s="83"/>
      <c r="N262" s="83"/>
      <c r="O262" s="83"/>
      <c r="P262" s="83"/>
      <c r="Q262" s="83"/>
    </row>
    <row r="263" spans="1:17" ht="15" x14ac:dyDescent="0.2">
      <c r="A263" s="83"/>
      <c r="B263" s="83"/>
      <c r="C263" s="83"/>
      <c r="D263" s="83"/>
      <c r="E263" s="83"/>
      <c r="F263" s="83"/>
      <c r="G263" s="83"/>
      <c r="H263" s="83"/>
      <c r="I263" s="150">
        <v>10</v>
      </c>
      <c r="J263" s="150">
        <v>61.6</v>
      </c>
      <c r="K263" s="150">
        <v>8</v>
      </c>
      <c r="L263" s="83"/>
      <c r="M263" s="83"/>
      <c r="N263" s="83"/>
      <c r="O263" s="83"/>
      <c r="P263" s="83"/>
      <c r="Q263" s="83"/>
    </row>
    <row r="264" spans="1:17" ht="15" x14ac:dyDescent="0.2">
      <c r="A264" s="83"/>
      <c r="B264" s="83"/>
      <c r="C264" s="83"/>
      <c r="D264" s="83"/>
      <c r="E264" s="83"/>
      <c r="F264" s="83"/>
      <c r="G264" s="83"/>
      <c r="H264" s="83"/>
      <c r="I264" s="150">
        <v>15</v>
      </c>
      <c r="J264" s="150">
        <v>61.6</v>
      </c>
      <c r="K264" s="83"/>
      <c r="L264" s="83"/>
      <c r="M264" s="83"/>
      <c r="N264" s="83"/>
      <c r="O264" s="83" t="s">
        <v>1086</v>
      </c>
      <c r="P264" s="83"/>
      <c r="Q264" s="83"/>
    </row>
    <row r="265" spans="1:17" ht="15" x14ac:dyDescent="0.2">
      <c r="A265" s="83"/>
      <c r="B265" s="83"/>
      <c r="C265" s="83"/>
      <c r="D265" s="83"/>
      <c r="E265" s="83"/>
      <c r="F265" s="83"/>
      <c r="G265" s="83"/>
      <c r="H265" s="83"/>
      <c r="I265" s="150">
        <v>20</v>
      </c>
      <c r="J265" s="150">
        <v>59.2</v>
      </c>
      <c r="K265" s="150">
        <v>7.8</v>
      </c>
      <c r="L265" s="83"/>
      <c r="M265" s="83"/>
      <c r="N265" s="83"/>
      <c r="O265" s="83"/>
      <c r="P265" s="83"/>
      <c r="Q265" s="83"/>
    </row>
    <row r="266" spans="1:17" ht="15" x14ac:dyDescent="0.2">
      <c r="A266" s="83"/>
      <c r="B266" s="83"/>
      <c r="C266" s="83"/>
      <c r="D266" s="83"/>
      <c r="E266" s="83"/>
      <c r="F266" s="83"/>
      <c r="G266" s="83"/>
      <c r="H266" s="83"/>
      <c r="I266" s="150">
        <v>22</v>
      </c>
      <c r="J266" s="150">
        <v>57.4</v>
      </c>
      <c r="K266" s="83"/>
      <c r="L266" s="83"/>
      <c r="M266" s="83"/>
      <c r="N266" s="83"/>
      <c r="O266" s="83"/>
      <c r="P266" s="83"/>
      <c r="Q266" s="83"/>
    </row>
    <row r="267" spans="1:17" ht="15" x14ac:dyDescent="0.2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</row>
    <row r="268" spans="1:17" ht="15" x14ac:dyDescent="0.2">
      <c r="A268" s="148">
        <v>40470</v>
      </c>
      <c r="B268" s="150">
        <v>1</v>
      </c>
      <c r="C268" s="149">
        <v>0.45833333333333331</v>
      </c>
      <c r="D268" s="83" t="s">
        <v>1087</v>
      </c>
      <c r="E268" s="83" t="s">
        <v>216</v>
      </c>
      <c r="F268" s="83" t="s">
        <v>181</v>
      </c>
      <c r="G268" s="150">
        <v>60</v>
      </c>
      <c r="H268" s="83" t="s">
        <v>987</v>
      </c>
      <c r="I268" s="150">
        <v>0.5</v>
      </c>
      <c r="J268" s="150">
        <v>13</v>
      </c>
      <c r="K268" s="83"/>
      <c r="L268" s="83"/>
      <c r="M268" s="83"/>
      <c r="N268" s="83"/>
      <c r="O268" s="83"/>
      <c r="P268" s="83"/>
      <c r="Q268" s="83"/>
    </row>
    <row r="269" spans="1:17" ht="15" x14ac:dyDescent="0.2">
      <c r="A269" s="148">
        <v>40470</v>
      </c>
      <c r="B269" s="150">
        <v>1</v>
      </c>
      <c r="C269" s="149">
        <v>8.3333333333333329E-2</v>
      </c>
      <c r="D269" s="83" t="s">
        <v>1088</v>
      </c>
      <c r="E269" s="83" t="s">
        <v>1089</v>
      </c>
      <c r="F269" s="83" t="s">
        <v>1090</v>
      </c>
      <c r="G269" s="150">
        <v>60</v>
      </c>
      <c r="H269" s="150">
        <v>7</v>
      </c>
      <c r="I269" s="150">
        <v>0</v>
      </c>
      <c r="J269" s="150">
        <v>14.5</v>
      </c>
      <c r="K269" s="83"/>
      <c r="L269" s="83"/>
      <c r="M269" s="83"/>
      <c r="N269" s="83"/>
      <c r="O269" s="83"/>
      <c r="P269" s="83"/>
      <c r="Q269" s="83"/>
    </row>
    <row r="270" spans="1:17" ht="15" x14ac:dyDescent="0.2">
      <c r="A270" s="83"/>
      <c r="B270" s="83"/>
      <c r="C270" s="83"/>
      <c r="D270" s="83"/>
      <c r="E270" s="83"/>
      <c r="F270" s="83"/>
      <c r="G270" s="83"/>
      <c r="H270" s="83"/>
      <c r="I270" s="150">
        <v>2</v>
      </c>
      <c r="J270" s="150">
        <v>14.5</v>
      </c>
      <c r="K270" s="83"/>
      <c r="L270" s="150">
        <v>8.6</v>
      </c>
      <c r="M270" s="83"/>
      <c r="N270" s="83"/>
      <c r="O270" s="83" t="s">
        <v>1091</v>
      </c>
      <c r="P270" s="83" t="s">
        <v>1092</v>
      </c>
      <c r="Q270" s="83"/>
    </row>
    <row r="271" spans="1:17" ht="15" x14ac:dyDescent="0.2">
      <c r="A271" s="83"/>
      <c r="B271" s="83"/>
      <c r="C271" s="83"/>
      <c r="D271" s="83"/>
      <c r="E271" s="83"/>
      <c r="F271" s="83"/>
      <c r="G271" s="83"/>
      <c r="H271" s="83"/>
      <c r="I271" s="150">
        <v>16</v>
      </c>
      <c r="J271" s="150">
        <v>14</v>
      </c>
      <c r="K271" s="83"/>
      <c r="L271" s="150">
        <v>8.9</v>
      </c>
      <c r="M271" s="83"/>
      <c r="N271" s="83"/>
      <c r="O271" s="83" t="s">
        <v>1093</v>
      </c>
      <c r="P271" s="83"/>
      <c r="Q271" s="83"/>
    </row>
    <row r="272" spans="1:17" ht="15" x14ac:dyDescent="0.2">
      <c r="A272" s="83"/>
      <c r="B272" s="83"/>
      <c r="C272" s="83"/>
      <c r="D272" s="83"/>
      <c r="E272" s="83"/>
      <c r="F272" s="83"/>
      <c r="G272" s="83"/>
      <c r="H272" s="83"/>
      <c r="I272" s="150">
        <v>26</v>
      </c>
      <c r="J272" s="150">
        <v>13</v>
      </c>
      <c r="K272" s="83"/>
      <c r="L272" s="150">
        <v>8.6</v>
      </c>
      <c r="M272" s="83"/>
      <c r="N272" s="83"/>
      <c r="O272" s="83" t="s">
        <v>1094</v>
      </c>
      <c r="P272" s="83"/>
      <c r="Q272" s="83"/>
    </row>
    <row r="273" spans="1:17" ht="15" x14ac:dyDescent="0.2">
      <c r="A273" s="83"/>
      <c r="B273" s="83"/>
      <c r="C273" s="83"/>
      <c r="D273" s="83"/>
      <c r="E273" s="83"/>
      <c r="F273" s="83"/>
      <c r="G273" s="83"/>
      <c r="H273" s="83"/>
      <c r="I273" s="150">
        <v>30</v>
      </c>
      <c r="J273" s="150">
        <v>11.1</v>
      </c>
      <c r="K273" s="83"/>
      <c r="L273" s="83"/>
      <c r="M273" s="83"/>
      <c r="N273" s="83"/>
      <c r="O273" s="88" t="s">
        <v>1095</v>
      </c>
      <c r="P273" s="83"/>
      <c r="Q273" s="83"/>
    </row>
    <row r="274" spans="1:17" ht="15" x14ac:dyDescent="0.2">
      <c r="A274" s="83"/>
      <c r="B274" s="83"/>
      <c r="C274" s="83"/>
      <c r="D274" s="83"/>
      <c r="E274" s="83"/>
      <c r="F274" s="83"/>
      <c r="G274" s="83"/>
      <c r="H274" s="83"/>
      <c r="I274" s="150">
        <v>34</v>
      </c>
      <c r="J274" s="150">
        <v>10.3</v>
      </c>
      <c r="K274" s="83"/>
      <c r="L274" s="83"/>
      <c r="M274" s="83"/>
      <c r="N274" s="83"/>
      <c r="O274" s="83" t="s">
        <v>1096</v>
      </c>
      <c r="P274" s="83"/>
      <c r="Q274" s="83"/>
    </row>
    <row r="275" spans="1:17" ht="15" x14ac:dyDescent="0.2">
      <c r="A275" s="83"/>
      <c r="B275" s="83"/>
      <c r="C275" s="83"/>
      <c r="D275" s="83"/>
      <c r="E275" s="83"/>
      <c r="F275" s="83"/>
      <c r="G275" s="83"/>
      <c r="H275" s="83"/>
      <c r="I275" s="150">
        <v>38</v>
      </c>
      <c r="J275" s="150">
        <v>9.1999999999999993</v>
      </c>
      <c r="K275" s="83"/>
      <c r="L275" s="150">
        <v>9</v>
      </c>
      <c r="M275" s="83"/>
      <c r="N275" s="83"/>
      <c r="O275" s="83" t="s">
        <v>1097</v>
      </c>
      <c r="P275" s="83"/>
      <c r="Q275" s="83"/>
    </row>
    <row r="276" spans="1:17" ht="15" x14ac:dyDescent="0.2">
      <c r="A276" s="83"/>
      <c r="B276" s="83"/>
      <c r="C276" s="83"/>
      <c r="D276" s="83"/>
      <c r="E276" s="83"/>
      <c r="F276" s="83"/>
      <c r="G276" s="83"/>
      <c r="H276" s="83"/>
      <c r="I276" s="150">
        <v>42</v>
      </c>
      <c r="J276" s="150">
        <v>8</v>
      </c>
      <c r="K276" s="83"/>
      <c r="L276" s="150">
        <v>9</v>
      </c>
      <c r="M276" s="83"/>
      <c r="N276" s="83"/>
      <c r="O276" s="83" t="s">
        <v>1098</v>
      </c>
      <c r="P276" s="83"/>
      <c r="Q276" s="83"/>
    </row>
    <row r="277" spans="1:17" ht="15" x14ac:dyDescent="0.2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156" t="s">
        <v>1099</v>
      </c>
      <c r="P277" s="89"/>
      <c r="Q277" s="83"/>
    </row>
    <row r="278" spans="1:17" ht="15" x14ac:dyDescent="0.2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</row>
    <row r="279" spans="1:17" ht="15" x14ac:dyDescent="0.2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</row>
    <row r="280" spans="1:17" ht="15" x14ac:dyDescent="0.2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</row>
    <row r="281" spans="1:17" ht="15" x14ac:dyDescent="0.2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</row>
    <row r="282" spans="1:17" ht="15" x14ac:dyDescent="0.2">
      <c r="A282" s="148">
        <v>40480</v>
      </c>
      <c r="B282" s="150">
        <v>1</v>
      </c>
      <c r="C282" s="149">
        <v>0.4861111111111111</v>
      </c>
      <c r="D282" s="83" t="s">
        <v>75</v>
      </c>
      <c r="E282" s="83" t="s">
        <v>367</v>
      </c>
      <c r="F282" s="83" t="s">
        <v>1100</v>
      </c>
      <c r="G282" s="150">
        <v>48.6</v>
      </c>
      <c r="H282" s="150">
        <v>0.5</v>
      </c>
      <c r="I282" s="150">
        <v>1</v>
      </c>
      <c r="J282" s="150">
        <v>51</v>
      </c>
      <c r="K282" s="150">
        <v>8</v>
      </c>
      <c r="L282" s="83"/>
      <c r="M282" s="83"/>
      <c r="N282" s="83"/>
      <c r="O282" s="83" t="s">
        <v>1101</v>
      </c>
      <c r="P282" s="83" t="s">
        <v>1102</v>
      </c>
      <c r="Q282" s="83"/>
    </row>
    <row r="283" spans="1:17" ht="15" x14ac:dyDescent="0.2">
      <c r="A283" s="83"/>
      <c r="B283" s="150">
        <v>2</v>
      </c>
      <c r="C283" s="149">
        <v>6.9444444444444434E-2</v>
      </c>
      <c r="D283" s="83" t="s">
        <v>1103</v>
      </c>
      <c r="E283" s="83" t="s">
        <v>226</v>
      </c>
      <c r="F283" s="83" t="s">
        <v>1104</v>
      </c>
      <c r="G283" s="150">
        <v>48.7</v>
      </c>
      <c r="H283" s="150">
        <v>7</v>
      </c>
      <c r="I283" s="150">
        <v>1</v>
      </c>
      <c r="J283" s="150">
        <v>52.7</v>
      </c>
      <c r="K283" s="150">
        <v>8</v>
      </c>
      <c r="L283" s="83"/>
      <c r="M283" s="83"/>
      <c r="N283" s="83"/>
      <c r="O283" s="83"/>
      <c r="P283" s="83"/>
      <c r="Q283" s="83"/>
    </row>
    <row r="284" spans="1:17" ht="15" x14ac:dyDescent="0.2">
      <c r="A284" s="83"/>
      <c r="B284" s="83"/>
      <c r="C284" s="83"/>
      <c r="D284" s="83"/>
      <c r="E284" s="83"/>
      <c r="F284" s="83"/>
      <c r="G284" s="83"/>
      <c r="H284" s="83"/>
      <c r="I284" s="150">
        <v>5</v>
      </c>
      <c r="J284" s="150">
        <v>53.6</v>
      </c>
      <c r="K284" s="83"/>
      <c r="L284" s="83"/>
      <c r="M284" s="83"/>
      <c r="N284" s="83"/>
      <c r="O284" s="83" t="s">
        <v>1105</v>
      </c>
      <c r="P284" s="83"/>
      <c r="Q284" s="83"/>
    </row>
    <row r="285" spans="1:17" ht="15" x14ac:dyDescent="0.2">
      <c r="A285" s="83"/>
      <c r="B285" s="83"/>
      <c r="C285" s="83"/>
      <c r="D285" s="83"/>
      <c r="E285" s="83"/>
      <c r="F285" s="83"/>
      <c r="G285" s="83"/>
      <c r="H285" s="83"/>
      <c r="I285" s="150">
        <v>10</v>
      </c>
      <c r="J285" s="150">
        <v>53.7</v>
      </c>
      <c r="K285" s="150">
        <v>8</v>
      </c>
      <c r="L285" s="83"/>
      <c r="M285" s="83"/>
      <c r="N285" s="83"/>
      <c r="O285" s="83" t="s">
        <v>1106</v>
      </c>
      <c r="P285" s="83"/>
      <c r="Q285" s="83"/>
    </row>
    <row r="286" spans="1:17" ht="15" x14ac:dyDescent="0.2">
      <c r="A286" s="83"/>
      <c r="B286" s="83"/>
      <c r="C286" s="83"/>
      <c r="D286" s="83"/>
      <c r="E286" s="83"/>
      <c r="F286" s="83"/>
      <c r="G286" s="83"/>
      <c r="H286" s="83"/>
      <c r="I286" s="150">
        <v>15</v>
      </c>
      <c r="J286" s="150">
        <v>53.6</v>
      </c>
      <c r="K286" s="150">
        <v>8</v>
      </c>
      <c r="L286" s="83"/>
      <c r="M286" s="83"/>
      <c r="N286" s="83"/>
      <c r="O286" s="88" t="s">
        <v>1107</v>
      </c>
      <c r="P286" s="89"/>
      <c r="Q286" s="83"/>
    </row>
    <row r="287" spans="1:17" ht="15" x14ac:dyDescent="0.2">
      <c r="A287" s="83"/>
      <c r="B287" s="83"/>
      <c r="C287" s="83"/>
      <c r="D287" s="83"/>
      <c r="E287" s="83"/>
      <c r="F287" s="83"/>
      <c r="G287" s="83"/>
      <c r="H287" s="83"/>
      <c r="I287" s="150">
        <v>20</v>
      </c>
      <c r="J287" s="150">
        <v>53.6</v>
      </c>
      <c r="K287" s="83"/>
      <c r="L287" s="83"/>
      <c r="M287" s="83"/>
      <c r="N287" s="83"/>
      <c r="O287" s="83"/>
      <c r="P287" s="83"/>
      <c r="Q287" s="83"/>
    </row>
    <row r="288" spans="1:17" ht="15" x14ac:dyDescent="0.2">
      <c r="A288" s="83"/>
      <c r="B288" s="83"/>
      <c r="C288" s="83"/>
      <c r="D288" s="83"/>
      <c r="E288" s="83"/>
      <c r="F288" s="83"/>
      <c r="G288" s="83"/>
      <c r="H288" s="83"/>
      <c r="I288" s="150">
        <v>30</v>
      </c>
      <c r="J288" s="150">
        <v>53.6</v>
      </c>
      <c r="K288" s="150">
        <v>8</v>
      </c>
      <c r="L288" s="83"/>
      <c r="M288" s="83"/>
      <c r="N288" s="83"/>
      <c r="O288" s="88" t="s">
        <v>1108</v>
      </c>
      <c r="P288" s="83"/>
      <c r="Q288" s="83"/>
    </row>
    <row r="289" spans="1:17" ht="15" x14ac:dyDescent="0.2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</row>
    <row r="290" spans="1:17" ht="15" x14ac:dyDescent="0.2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</row>
    <row r="291" spans="1:17" ht="15" x14ac:dyDescent="0.2">
      <c r="A291" s="83" t="s">
        <v>1109</v>
      </c>
      <c r="B291" s="150">
        <v>1</v>
      </c>
      <c r="C291" s="149">
        <v>8.3333333333333329E-2</v>
      </c>
      <c r="D291" s="83" t="s">
        <v>1110</v>
      </c>
      <c r="E291" s="83" t="s">
        <v>226</v>
      </c>
      <c r="F291" s="83" t="s">
        <v>1111</v>
      </c>
      <c r="G291" s="150">
        <v>45</v>
      </c>
      <c r="H291" s="83" t="s">
        <v>987</v>
      </c>
      <c r="I291" s="83"/>
      <c r="J291" s="83"/>
      <c r="K291" s="83"/>
      <c r="L291" s="83"/>
      <c r="M291" s="83"/>
      <c r="N291" s="83"/>
      <c r="O291" s="83" t="s">
        <v>1112</v>
      </c>
      <c r="P291" s="88" t="s">
        <v>1033</v>
      </c>
      <c r="Q291" s="83"/>
    </row>
    <row r="292" spans="1:17" ht="15" x14ac:dyDescent="0.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176" t="s">
        <v>1113</v>
      </c>
      <c r="P292" s="83"/>
      <c r="Q292" s="83"/>
    </row>
    <row r="293" spans="1:17" ht="15" x14ac:dyDescent="0.2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168"/>
      <c r="P293" s="83"/>
      <c r="Q293" s="83"/>
    </row>
    <row r="294" spans="1:17" ht="15" x14ac:dyDescent="0.2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168"/>
      <c r="P294" s="83"/>
      <c r="Q294" s="83"/>
    </row>
    <row r="295" spans="1:17" ht="15" x14ac:dyDescent="0.2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</row>
    <row r="296" spans="1:17" ht="15" x14ac:dyDescent="0.2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</row>
    <row r="297" spans="1:17" ht="15" x14ac:dyDescent="0.2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</row>
    <row r="298" spans="1:17" ht="15" x14ac:dyDescent="0.2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</row>
    <row r="299" spans="1:17" ht="15" x14ac:dyDescent="0.2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</row>
    <row r="300" spans="1:17" ht="15" x14ac:dyDescent="0.2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</row>
    <row r="301" spans="1:17" ht="15" x14ac:dyDescent="0.2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</row>
    <row r="302" spans="1:17" ht="15" x14ac:dyDescent="0.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</row>
    <row r="303" spans="1:17" ht="15" x14ac:dyDescent="0.2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</row>
    <row r="304" spans="1:17" ht="15" x14ac:dyDescent="0.2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</row>
    <row r="305" spans="1:17" ht="15" x14ac:dyDescent="0.2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</row>
    <row r="306" spans="1:17" ht="15" x14ac:dyDescent="0.2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</row>
    <row r="307" spans="1:17" ht="15" x14ac:dyDescent="0.2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</row>
    <row r="308" spans="1:17" ht="15" x14ac:dyDescent="0.2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</row>
    <row r="309" spans="1:17" ht="15" x14ac:dyDescent="0.2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</row>
    <row r="310" spans="1:17" ht="15" x14ac:dyDescent="0.2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</row>
    <row r="311" spans="1:17" ht="15" x14ac:dyDescent="0.2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</row>
    <row r="312" spans="1:17" ht="15" x14ac:dyDescent="0.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</row>
    <row r="313" spans="1:17" ht="15" x14ac:dyDescent="0.2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</row>
    <row r="314" spans="1:17" ht="15" x14ac:dyDescent="0.2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</row>
    <row r="315" spans="1:17" ht="15" x14ac:dyDescent="0.2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</row>
    <row r="316" spans="1:17" ht="15" x14ac:dyDescent="0.2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</row>
    <row r="317" spans="1:17" ht="15" x14ac:dyDescent="0.2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</row>
    <row r="318" spans="1:17" ht="15" x14ac:dyDescent="0.2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</row>
    <row r="319" spans="1:17" ht="15" x14ac:dyDescent="0.2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</row>
  </sheetData>
  <mergeCells count="14">
    <mergeCell ref="O245:O247"/>
    <mergeCell ref="O292:O294"/>
    <mergeCell ref="O44:O56"/>
    <mergeCell ref="O90:O91"/>
    <mergeCell ref="O100:O103"/>
    <mergeCell ref="O125:O130"/>
    <mergeCell ref="O152:O153"/>
    <mergeCell ref="O155:O156"/>
    <mergeCell ref="O164:O165"/>
    <mergeCell ref="O168:O169"/>
    <mergeCell ref="O176:O178"/>
    <mergeCell ref="O202:O207"/>
    <mergeCell ref="O230:O232"/>
    <mergeCell ref="O240:O2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R276"/>
  <sheetViews>
    <sheetView workbookViewId="0">
      <selection activeCell="I15" sqref="I15"/>
    </sheetView>
  </sheetViews>
  <sheetFormatPr baseColWidth="10" defaultColWidth="14.5" defaultRowHeight="15.75" customHeight="1" x14ac:dyDescent="0.15"/>
  <sheetData>
    <row r="1" spans="1:18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14</v>
      </c>
      <c r="R1" s="6" t="s">
        <v>15</v>
      </c>
    </row>
    <row r="2" spans="1:18" ht="15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</row>
    <row r="3" spans="1:18" ht="15" x14ac:dyDescent="0.2">
      <c r="A3" s="158">
        <v>40673</v>
      </c>
      <c r="B3" s="150">
        <v>1</v>
      </c>
      <c r="C3" s="159">
        <v>5.2083333333333336E-2</v>
      </c>
      <c r="D3" s="83" t="s">
        <v>75</v>
      </c>
      <c r="E3" s="83" t="s">
        <v>143</v>
      </c>
      <c r="F3" s="83" t="s">
        <v>1114</v>
      </c>
      <c r="G3" s="150">
        <v>65</v>
      </c>
      <c r="H3" s="150">
        <v>0.75</v>
      </c>
      <c r="I3" s="150">
        <v>1</v>
      </c>
      <c r="J3" s="150">
        <v>14</v>
      </c>
      <c r="K3" s="83"/>
      <c r="L3" s="83"/>
      <c r="M3" s="83"/>
      <c r="N3" s="83"/>
      <c r="O3" s="83"/>
      <c r="P3" s="83" t="s">
        <v>555</v>
      </c>
      <c r="Q3" s="83"/>
    </row>
    <row r="4" spans="1:18" ht="15" x14ac:dyDescent="0.2">
      <c r="A4" s="83"/>
      <c r="B4" s="150">
        <v>2</v>
      </c>
      <c r="C4" s="160"/>
      <c r="D4" s="88" t="s">
        <v>1115</v>
      </c>
      <c r="E4" s="83"/>
      <c r="F4" s="83"/>
      <c r="G4" s="83"/>
      <c r="H4" s="150">
        <v>1.75</v>
      </c>
      <c r="I4" s="83"/>
      <c r="J4" s="83"/>
      <c r="K4" s="83"/>
      <c r="L4" s="83"/>
      <c r="M4" s="83"/>
      <c r="N4" s="83"/>
      <c r="O4" s="83"/>
      <c r="P4" s="83"/>
      <c r="Q4" s="83"/>
    </row>
    <row r="5" spans="1:18" ht="15" x14ac:dyDescent="0.2">
      <c r="A5" s="83"/>
      <c r="B5" s="150">
        <v>3</v>
      </c>
      <c r="C5" s="159">
        <v>8.3333333333333329E-2</v>
      </c>
      <c r="D5" s="83" t="s">
        <v>26</v>
      </c>
      <c r="E5" s="83"/>
      <c r="F5" s="83"/>
      <c r="G5" s="83"/>
      <c r="H5" s="150">
        <v>2.75</v>
      </c>
      <c r="I5" s="150">
        <v>1</v>
      </c>
      <c r="J5" s="150">
        <v>8.26</v>
      </c>
      <c r="K5" s="150">
        <v>7.9</v>
      </c>
      <c r="L5" s="150">
        <v>11.11</v>
      </c>
      <c r="M5" s="83"/>
      <c r="N5" s="83"/>
      <c r="O5" s="88" t="s">
        <v>1116</v>
      </c>
      <c r="P5" s="83"/>
      <c r="Q5" s="161" t="s">
        <v>1117</v>
      </c>
    </row>
    <row r="6" spans="1:18" ht="15" x14ac:dyDescent="0.2">
      <c r="A6" s="83"/>
      <c r="B6" s="83"/>
      <c r="C6" s="83"/>
      <c r="D6" s="83"/>
      <c r="E6" s="83"/>
      <c r="F6" s="83"/>
      <c r="G6" s="83"/>
      <c r="H6" s="83"/>
      <c r="I6" s="150">
        <v>5</v>
      </c>
      <c r="J6" s="150">
        <v>7.2</v>
      </c>
      <c r="K6" s="83"/>
      <c r="L6" s="83"/>
      <c r="M6" s="83"/>
      <c r="N6" s="83"/>
      <c r="O6" s="83" t="s">
        <v>1118</v>
      </c>
      <c r="P6" s="83"/>
      <c r="Q6" s="83"/>
    </row>
    <row r="7" spans="1:18" ht="15" x14ac:dyDescent="0.2">
      <c r="A7" s="83"/>
      <c r="B7" s="83"/>
      <c r="C7" s="83"/>
      <c r="D7" s="83"/>
      <c r="E7" s="83"/>
      <c r="F7" s="83"/>
      <c r="G7" s="83"/>
      <c r="H7" s="83"/>
      <c r="I7" s="150">
        <v>10</v>
      </c>
      <c r="J7" s="150">
        <v>6.88</v>
      </c>
      <c r="K7" s="83"/>
      <c r="L7" s="83"/>
      <c r="M7" s="83"/>
      <c r="N7" s="83"/>
      <c r="O7" s="88" t="s">
        <v>1119</v>
      </c>
      <c r="P7" s="83"/>
      <c r="Q7" s="83"/>
    </row>
    <row r="8" spans="1:18" ht="15" x14ac:dyDescent="0.2">
      <c r="A8" s="83"/>
      <c r="B8" s="83"/>
      <c r="C8" s="83"/>
      <c r="D8" s="83"/>
      <c r="E8" s="83"/>
      <c r="F8" s="83"/>
      <c r="G8" s="83"/>
      <c r="H8" s="83"/>
      <c r="I8" s="150">
        <v>15</v>
      </c>
      <c r="J8" s="150">
        <v>6.78</v>
      </c>
      <c r="K8" s="83"/>
      <c r="L8" s="83"/>
      <c r="M8" s="83"/>
      <c r="N8" s="83"/>
      <c r="O8" s="83"/>
      <c r="P8" s="83"/>
      <c r="Q8" s="83"/>
    </row>
    <row r="9" spans="1:18" ht="15" x14ac:dyDescent="0.2">
      <c r="A9" s="83"/>
      <c r="B9" s="83"/>
      <c r="C9" s="83"/>
      <c r="D9" s="83"/>
      <c r="E9" s="83"/>
      <c r="F9" s="83"/>
      <c r="G9" s="83"/>
      <c r="H9" s="83"/>
      <c r="I9" s="150">
        <v>20</v>
      </c>
      <c r="J9" s="79">
        <v>6.51</v>
      </c>
      <c r="K9" s="83"/>
      <c r="L9" s="83"/>
      <c r="M9" s="83"/>
      <c r="N9" s="83"/>
      <c r="O9" s="88" t="s">
        <v>1120</v>
      </c>
      <c r="P9" s="83"/>
      <c r="Q9" s="83"/>
    </row>
    <row r="10" spans="1:18" ht="15" x14ac:dyDescent="0.2">
      <c r="A10" s="83"/>
      <c r="B10" s="83"/>
      <c r="C10" s="83"/>
      <c r="D10" s="83"/>
      <c r="E10" s="83"/>
      <c r="F10" s="83"/>
      <c r="G10" s="83"/>
      <c r="H10" s="83"/>
      <c r="I10" s="150">
        <v>25</v>
      </c>
      <c r="J10" s="150">
        <v>6.39</v>
      </c>
      <c r="K10" s="83"/>
      <c r="L10" s="83"/>
      <c r="M10" s="83"/>
      <c r="N10" s="83"/>
      <c r="O10" s="83"/>
      <c r="P10" s="83"/>
      <c r="Q10" s="83"/>
    </row>
    <row r="11" spans="1:18" ht="15" x14ac:dyDescent="0.2">
      <c r="A11" s="83"/>
      <c r="B11" s="83"/>
      <c r="C11" s="83"/>
      <c r="D11" s="83"/>
      <c r="E11" s="83"/>
      <c r="F11" s="83"/>
      <c r="G11" s="83"/>
      <c r="H11" s="83"/>
      <c r="I11" s="150">
        <v>30</v>
      </c>
      <c r="J11" s="150">
        <v>6.34</v>
      </c>
      <c r="K11" s="150">
        <v>7.85</v>
      </c>
      <c r="L11" s="83"/>
      <c r="M11" s="83"/>
      <c r="N11" s="83"/>
      <c r="O11" s="83"/>
      <c r="P11" s="83"/>
      <c r="Q11" s="83"/>
    </row>
    <row r="12" spans="1:18" ht="15" x14ac:dyDescent="0.2">
      <c r="A12" s="162"/>
      <c r="B12" s="83"/>
      <c r="C12" s="160"/>
      <c r="D12" s="83"/>
      <c r="E12" s="83"/>
      <c r="F12" s="83"/>
      <c r="G12" s="83"/>
      <c r="H12" s="83"/>
      <c r="I12" s="150">
        <v>35</v>
      </c>
      <c r="J12" s="150">
        <v>6.15</v>
      </c>
      <c r="K12" s="83"/>
      <c r="L12" s="83"/>
      <c r="M12" s="83"/>
      <c r="N12" s="83"/>
      <c r="O12" s="83"/>
      <c r="P12" s="83"/>
      <c r="Q12" s="83"/>
    </row>
    <row r="13" spans="1:18" ht="15" x14ac:dyDescent="0.2">
      <c r="A13" s="83"/>
      <c r="B13" s="83"/>
      <c r="C13" s="83"/>
      <c r="D13" s="83"/>
      <c r="E13" s="83"/>
      <c r="F13" s="83"/>
      <c r="G13" s="83"/>
      <c r="H13" s="83"/>
      <c r="I13" s="150">
        <v>40</v>
      </c>
      <c r="J13" s="150">
        <v>6.05</v>
      </c>
      <c r="K13" s="83"/>
      <c r="L13" s="83"/>
      <c r="M13" s="83"/>
      <c r="N13" s="83"/>
      <c r="O13" s="83"/>
      <c r="P13" s="83"/>
      <c r="Q13" s="83"/>
    </row>
    <row r="14" spans="1:18" ht="15" x14ac:dyDescent="0.2">
      <c r="A14" s="83"/>
      <c r="B14" s="83"/>
      <c r="C14" s="83"/>
      <c r="D14" s="83"/>
      <c r="E14" s="83"/>
      <c r="F14" s="83"/>
      <c r="G14" s="83"/>
      <c r="H14" s="83"/>
      <c r="I14" s="150">
        <v>45</v>
      </c>
      <c r="J14" s="150">
        <v>5.52</v>
      </c>
      <c r="K14" s="83"/>
      <c r="L14" s="83"/>
      <c r="M14" s="83"/>
      <c r="N14" s="83"/>
      <c r="O14" s="83"/>
      <c r="P14" s="83"/>
      <c r="Q14" s="83"/>
    </row>
    <row r="15" spans="1:18" ht="15" x14ac:dyDescent="0.2">
      <c r="A15" s="83"/>
      <c r="B15" s="83"/>
      <c r="C15" s="83"/>
      <c r="D15" s="83"/>
      <c r="E15" s="83"/>
      <c r="F15" s="83"/>
      <c r="G15" s="83"/>
      <c r="H15" s="83"/>
      <c r="I15" s="150">
        <v>47</v>
      </c>
      <c r="J15" s="150">
        <v>5.07</v>
      </c>
      <c r="K15" s="83"/>
      <c r="L15" s="83"/>
      <c r="M15" s="83"/>
      <c r="N15" s="83"/>
      <c r="O15" s="83"/>
      <c r="P15" s="83"/>
      <c r="Q15" s="83"/>
    </row>
    <row r="16" spans="1:18" ht="15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</row>
    <row r="17" spans="1:17" ht="15" x14ac:dyDescent="0.2">
      <c r="A17" s="158">
        <v>40675</v>
      </c>
      <c r="B17" s="150">
        <v>1</v>
      </c>
      <c r="C17" s="83" t="s">
        <v>845</v>
      </c>
      <c r="D17" s="83" t="s">
        <v>1121</v>
      </c>
      <c r="E17" s="83" t="s">
        <v>753</v>
      </c>
      <c r="F17" s="83" t="s">
        <v>1122</v>
      </c>
      <c r="G17" s="150">
        <v>72</v>
      </c>
      <c r="H17" s="150">
        <v>2.25</v>
      </c>
      <c r="I17" s="83"/>
      <c r="J17" s="83"/>
      <c r="K17" s="150">
        <v>9.1999999999999993</v>
      </c>
      <c r="L17" s="150">
        <v>16</v>
      </c>
      <c r="M17" s="83"/>
      <c r="N17" s="83"/>
      <c r="O17" s="83" t="s">
        <v>1123</v>
      </c>
      <c r="P17" s="83" t="s">
        <v>1092</v>
      </c>
      <c r="Q17" s="83"/>
    </row>
    <row r="18" spans="1:17" ht="15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 t="s">
        <v>1124</v>
      </c>
      <c r="P18" s="89"/>
      <c r="Q18" s="89"/>
    </row>
    <row r="19" spans="1:17" ht="15" x14ac:dyDescent="0.2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</row>
    <row r="20" spans="1:17" ht="15" x14ac:dyDescent="0.2">
      <c r="A20" s="158">
        <v>40680</v>
      </c>
      <c r="B20" s="150">
        <v>1</v>
      </c>
      <c r="C20" s="159">
        <v>0.3979166666666667</v>
      </c>
      <c r="D20" s="88" t="s">
        <v>1125</v>
      </c>
      <c r="E20" s="83"/>
      <c r="F20" s="83"/>
      <c r="G20" s="83"/>
      <c r="H20" s="150">
        <v>2.5</v>
      </c>
      <c r="I20" s="150">
        <v>1</v>
      </c>
      <c r="J20" s="150">
        <v>7.9</v>
      </c>
      <c r="K20" s="150">
        <v>7.61</v>
      </c>
      <c r="L20" s="150">
        <v>11.53</v>
      </c>
      <c r="M20" s="83"/>
      <c r="N20" s="83"/>
      <c r="O20" s="83" t="s">
        <v>1126</v>
      </c>
      <c r="P20" s="83" t="s">
        <v>769</v>
      </c>
      <c r="Q20" s="161" t="s">
        <v>1117</v>
      </c>
    </row>
    <row r="21" spans="1:17" ht="15" x14ac:dyDescent="0.2">
      <c r="A21" s="83"/>
      <c r="B21" s="83"/>
      <c r="C21" s="83"/>
      <c r="D21" s="83"/>
      <c r="E21" s="83"/>
      <c r="F21" s="83"/>
      <c r="G21" s="83"/>
      <c r="H21" s="83"/>
      <c r="I21" s="150">
        <v>5</v>
      </c>
      <c r="J21" s="150">
        <v>6.96</v>
      </c>
      <c r="K21" s="150">
        <v>7.71</v>
      </c>
      <c r="L21" s="150">
        <v>11.76</v>
      </c>
      <c r="M21" s="83"/>
      <c r="N21" s="83"/>
      <c r="O21" s="83"/>
      <c r="P21" s="83"/>
      <c r="Q21" s="88" t="s">
        <v>1127</v>
      </c>
    </row>
    <row r="22" spans="1:17" ht="15" x14ac:dyDescent="0.2">
      <c r="A22" s="83"/>
      <c r="B22" s="83"/>
      <c r="C22" s="83"/>
      <c r="D22" s="83"/>
      <c r="E22" s="83"/>
      <c r="F22" s="83"/>
      <c r="G22" s="83"/>
      <c r="H22" s="83"/>
      <c r="I22" s="150">
        <v>10</v>
      </c>
      <c r="J22" s="150">
        <v>6.95</v>
      </c>
      <c r="K22" s="83"/>
      <c r="L22" s="83"/>
      <c r="M22" s="83"/>
      <c r="N22" s="83"/>
      <c r="O22" s="83"/>
      <c r="P22" s="83"/>
      <c r="Q22" s="83"/>
    </row>
    <row r="23" spans="1:17" ht="15" x14ac:dyDescent="0.2">
      <c r="A23" s="83"/>
      <c r="B23" s="83"/>
      <c r="C23" s="83"/>
      <c r="D23" s="83"/>
      <c r="E23" s="83"/>
      <c r="F23" s="83"/>
      <c r="G23" s="83"/>
      <c r="H23" s="83"/>
      <c r="I23" s="150">
        <v>15</v>
      </c>
      <c r="J23" s="150">
        <v>6.94</v>
      </c>
      <c r="K23" s="83"/>
      <c r="L23" s="150">
        <v>11.71</v>
      </c>
      <c r="M23" s="83"/>
      <c r="N23" s="83"/>
      <c r="O23" s="83"/>
      <c r="P23" s="83"/>
      <c r="Q23" s="83"/>
    </row>
    <row r="24" spans="1:17" ht="15" x14ac:dyDescent="0.2">
      <c r="A24" s="83"/>
      <c r="B24" s="83"/>
      <c r="C24" s="83"/>
      <c r="D24" s="83"/>
      <c r="E24" s="83"/>
      <c r="F24" s="83"/>
      <c r="G24" s="83"/>
      <c r="H24" s="83"/>
      <c r="I24" s="150">
        <v>20</v>
      </c>
      <c r="J24" s="150">
        <v>6.89</v>
      </c>
      <c r="K24" s="150">
        <v>7.8</v>
      </c>
      <c r="L24" s="83"/>
      <c r="M24" s="83"/>
      <c r="N24" s="83"/>
      <c r="O24" s="83"/>
      <c r="P24" s="83"/>
      <c r="Q24" s="83"/>
    </row>
    <row r="25" spans="1:17" ht="15" x14ac:dyDescent="0.2">
      <c r="A25" s="83"/>
      <c r="B25" s="83"/>
      <c r="C25" s="83"/>
      <c r="D25" s="83"/>
      <c r="E25" s="83"/>
      <c r="F25" s="83"/>
      <c r="G25" s="83"/>
      <c r="H25" s="83"/>
      <c r="I25" s="150">
        <v>25</v>
      </c>
      <c r="J25" s="150">
        <v>6.86</v>
      </c>
      <c r="K25" s="83"/>
      <c r="L25" s="150">
        <v>11.55</v>
      </c>
      <c r="M25" s="83"/>
      <c r="N25" s="83"/>
      <c r="O25" s="83"/>
      <c r="P25" s="83"/>
      <c r="Q25" s="83"/>
    </row>
    <row r="26" spans="1:17" ht="15" x14ac:dyDescent="0.2">
      <c r="A26" s="83"/>
      <c r="B26" s="83"/>
      <c r="C26" s="83"/>
      <c r="D26" s="83"/>
      <c r="E26" s="83"/>
      <c r="F26" s="83"/>
      <c r="G26" s="83"/>
      <c r="H26" s="83"/>
      <c r="I26" s="150">
        <v>30</v>
      </c>
      <c r="J26" s="150">
        <v>6.82</v>
      </c>
      <c r="K26" s="83"/>
      <c r="L26" s="83"/>
      <c r="M26" s="83"/>
      <c r="N26" s="83"/>
      <c r="O26" s="83"/>
      <c r="P26" s="83"/>
      <c r="Q26" s="83"/>
    </row>
    <row r="27" spans="1:17" ht="15" x14ac:dyDescent="0.2">
      <c r="A27" s="83"/>
      <c r="B27" s="83"/>
      <c r="C27" s="83"/>
      <c r="D27" s="83"/>
      <c r="E27" s="83"/>
      <c r="F27" s="83"/>
      <c r="G27" s="83"/>
      <c r="H27" s="83"/>
      <c r="I27" s="150">
        <v>35</v>
      </c>
      <c r="J27" s="150">
        <v>6.73</v>
      </c>
      <c r="K27" s="150">
        <v>7.9</v>
      </c>
      <c r="L27" s="150">
        <v>11.49</v>
      </c>
      <c r="M27" s="83"/>
      <c r="N27" s="83"/>
      <c r="O27" s="83"/>
      <c r="P27" s="83"/>
      <c r="Q27" s="83"/>
    </row>
    <row r="28" spans="1:17" ht="15" x14ac:dyDescent="0.2">
      <c r="A28" s="83"/>
      <c r="B28" s="83"/>
      <c r="C28" s="83"/>
      <c r="D28" s="83"/>
      <c r="E28" s="83"/>
      <c r="F28" s="83"/>
      <c r="G28" s="83"/>
      <c r="H28" s="83"/>
      <c r="I28" s="150">
        <v>40</v>
      </c>
      <c r="J28" s="150">
        <v>6.54</v>
      </c>
      <c r="K28" s="83"/>
      <c r="L28" s="83"/>
      <c r="M28" s="83"/>
      <c r="N28" s="83"/>
      <c r="O28" s="83"/>
      <c r="P28" s="83"/>
      <c r="Q28" s="83"/>
    </row>
    <row r="29" spans="1:17" ht="15" x14ac:dyDescent="0.2">
      <c r="A29" s="83"/>
      <c r="B29" s="83"/>
      <c r="C29" s="83"/>
      <c r="D29" s="83"/>
      <c r="E29" s="83"/>
      <c r="F29" s="83"/>
      <c r="G29" s="83"/>
      <c r="H29" s="83"/>
      <c r="I29" s="150">
        <v>42</v>
      </c>
      <c r="J29" s="150">
        <v>5.82</v>
      </c>
      <c r="K29" s="83"/>
      <c r="L29" s="150">
        <v>11.28</v>
      </c>
      <c r="M29" s="83"/>
      <c r="N29" s="83"/>
      <c r="O29" s="83"/>
      <c r="P29" s="83" t="s">
        <v>1092</v>
      </c>
      <c r="Q29" s="83"/>
    </row>
    <row r="30" spans="1:17" ht="15" x14ac:dyDescent="0.2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</row>
    <row r="31" spans="1:17" ht="15" x14ac:dyDescent="0.2">
      <c r="A31" s="158">
        <v>40681</v>
      </c>
      <c r="B31" s="150">
        <v>1</v>
      </c>
      <c r="C31" s="159">
        <v>0.3979166666666667</v>
      </c>
      <c r="D31" s="83" t="s">
        <v>1128</v>
      </c>
      <c r="E31" s="83"/>
      <c r="F31" s="83"/>
      <c r="G31" s="83"/>
      <c r="H31" s="83"/>
      <c r="I31" s="150">
        <v>1</v>
      </c>
      <c r="J31" s="150">
        <v>8.59</v>
      </c>
      <c r="K31" s="83"/>
      <c r="L31" s="150">
        <v>11.74</v>
      </c>
      <c r="M31" s="83"/>
      <c r="N31" s="83"/>
      <c r="O31" s="83"/>
      <c r="P31" s="83" t="s">
        <v>769</v>
      </c>
      <c r="Q31" s="161" t="s">
        <v>1117</v>
      </c>
    </row>
    <row r="32" spans="1:17" ht="15" x14ac:dyDescent="0.2">
      <c r="A32" s="83"/>
      <c r="B32" s="83"/>
      <c r="C32" s="83"/>
      <c r="D32" s="83" t="s">
        <v>1129</v>
      </c>
      <c r="E32" s="83"/>
      <c r="F32" s="83"/>
      <c r="G32" s="83"/>
      <c r="H32" s="83"/>
      <c r="I32" s="150">
        <v>5</v>
      </c>
      <c r="J32" s="150">
        <v>7.44</v>
      </c>
      <c r="K32" s="83"/>
      <c r="L32" s="150">
        <v>12.17</v>
      </c>
      <c r="M32" s="83"/>
      <c r="N32" s="83"/>
      <c r="O32" s="83"/>
      <c r="P32" s="83"/>
      <c r="Q32" s="88" t="s">
        <v>1127</v>
      </c>
    </row>
    <row r="33" spans="1:17" ht="15" x14ac:dyDescent="0.2">
      <c r="A33" s="83"/>
      <c r="B33" s="83"/>
      <c r="C33" s="83"/>
      <c r="D33" s="83"/>
      <c r="E33" s="83"/>
      <c r="F33" s="83"/>
      <c r="G33" s="83"/>
      <c r="H33" s="83"/>
      <c r="I33" s="150">
        <v>10</v>
      </c>
      <c r="J33" s="150">
        <v>7.33</v>
      </c>
      <c r="K33" s="83"/>
      <c r="L33" s="150">
        <v>12.03</v>
      </c>
      <c r="M33" s="83"/>
      <c r="N33" s="83"/>
      <c r="O33" s="83"/>
      <c r="P33" s="83"/>
      <c r="Q33" s="83"/>
    </row>
    <row r="34" spans="1:17" ht="15" x14ac:dyDescent="0.2">
      <c r="A34" s="83"/>
      <c r="B34" s="83"/>
      <c r="C34" s="83"/>
      <c r="D34" s="83"/>
      <c r="E34" s="83"/>
      <c r="F34" s="83"/>
      <c r="G34" s="83"/>
      <c r="H34" s="83"/>
      <c r="I34" s="150">
        <v>15</v>
      </c>
      <c r="J34" s="150">
        <v>7.26</v>
      </c>
      <c r="K34" s="83"/>
      <c r="L34" s="150">
        <v>11.83</v>
      </c>
      <c r="M34" s="83"/>
      <c r="N34" s="83"/>
      <c r="O34" s="83"/>
      <c r="P34" s="83"/>
      <c r="Q34" s="83"/>
    </row>
    <row r="35" spans="1:17" ht="15" x14ac:dyDescent="0.2">
      <c r="A35" s="83"/>
      <c r="B35" s="83"/>
      <c r="C35" s="83"/>
      <c r="D35" s="83"/>
      <c r="E35" s="83"/>
      <c r="F35" s="83"/>
      <c r="G35" s="83"/>
      <c r="H35" s="83"/>
      <c r="I35" s="150">
        <v>20</v>
      </c>
      <c r="J35" s="150">
        <v>7.12</v>
      </c>
      <c r="K35" s="83"/>
      <c r="L35" s="150">
        <v>11.66</v>
      </c>
      <c r="M35" s="83"/>
      <c r="N35" s="83"/>
      <c r="O35" s="83"/>
      <c r="P35" s="83"/>
      <c r="Q35" s="83"/>
    </row>
    <row r="36" spans="1:17" ht="15" x14ac:dyDescent="0.2">
      <c r="A36" s="83"/>
      <c r="B36" s="83"/>
      <c r="C36" s="83"/>
      <c r="D36" s="83"/>
      <c r="E36" s="83"/>
      <c r="F36" s="83"/>
      <c r="G36" s="83"/>
      <c r="H36" s="83"/>
      <c r="I36" s="157">
        <v>25</v>
      </c>
      <c r="J36" s="157">
        <v>10.31</v>
      </c>
      <c r="K36" s="83"/>
      <c r="L36" s="157">
        <v>13.75</v>
      </c>
      <c r="M36" s="83"/>
      <c r="N36" s="83"/>
      <c r="O36" s="83"/>
      <c r="P36" s="83"/>
      <c r="Q36" s="83"/>
    </row>
    <row r="37" spans="1:17" ht="15" x14ac:dyDescent="0.2">
      <c r="A37" s="83"/>
      <c r="B37" s="83"/>
      <c r="C37" s="83"/>
      <c r="D37" s="83"/>
      <c r="E37" s="83"/>
      <c r="F37" s="83"/>
      <c r="G37" s="83"/>
      <c r="H37" s="83"/>
      <c r="I37" s="157">
        <v>30</v>
      </c>
      <c r="J37" s="157">
        <v>9.9</v>
      </c>
      <c r="K37" s="83"/>
      <c r="L37" s="157">
        <v>13.74</v>
      </c>
      <c r="M37" s="83"/>
      <c r="N37" s="83"/>
      <c r="O37" s="83"/>
      <c r="P37" s="83"/>
      <c r="Q37" s="83"/>
    </row>
    <row r="38" spans="1:17" ht="15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 spans="1:17" ht="15" x14ac:dyDescent="0.2">
      <c r="A39" s="158">
        <v>40682</v>
      </c>
      <c r="B39" s="150">
        <v>1</v>
      </c>
      <c r="C39" s="159">
        <v>0.41666666666666669</v>
      </c>
      <c r="D39" s="83" t="s">
        <v>1130</v>
      </c>
      <c r="E39" s="83" t="s">
        <v>1131</v>
      </c>
      <c r="F39" s="83" t="s">
        <v>1132</v>
      </c>
      <c r="G39" s="150">
        <v>57</v>
      </c>
      <c r="H39" s="83" t="s">
        <v>1014</v>
      </c>
      <c r="I39" s="150">
        <v>2</v>
      </c>
      <c r="J39" s="150">
        <v>46</v>
      </c>
      <c r="K39" s="83"/>
      <c r="L39" s="83"/>
      <c r="M39" s="83"/>
      <c r="N39" s="83"/>
      <c r="O39" s="151" t="s">
        <v>1133</v>
      </c>
      <c r="P39" s="83" t="s">
        <v>776</v>
      </c>
      <c r="Q39" s="83"/>
    </row>
    <row r="40" spans="1:17" ht="15" x14ac:dyDescent="0.2">
      <c r="A40" s="162"/>
      <c r="B40" s="83"/>
      <c r="C40" s="160"/>
      <c r="D40" s="83"/>
      <c r="E40" s="83"/>
      <c r="F40" s="83"/>
      <c r="G40" s="83"/>
      <c r="H40" s="83"/>
      <c r="I40" s="150">
        <v>3</v>
      </c>
      <c r="J40" s="150">
        <v>49.1</v>
      </c>
      <c r="K40" s="150">
        <v>8</v>
      </c>
      <c r="L40" s="83"/>
      <c r="M40" s="83"/>
      <c r="N40" s="83"/>
      <c r="O40" s="83" t="s">
        <v>1134</v>
      </c>
      <c r="P40" s="83"/>
      <c r="Q40" s="83"/>
    </row>
    <row r="41" spans="1:17" ht="15" x14ac:dyDescent="0.2">
      <c r="A41" s="162"/>
      <c r="B41" s="83"/>
      <c r="C41" s="160"/>
      <c r="D41" s="83"/>
      <c r="E41" s="83"/>
      <c r="F41" s="83"/>
      <c r="G41" s="83"/>
      <c r="H41" s="83"/>
      <c r="I41" s="150">
        <v>10</v>
      </c>
      <c r="J41" s="150">
        <v>48</v>
      </c>
      <c r="K41" s="150">
        <v>7.25</v>
      </c>
      <c r="L41" s="83"/>
      <c r="M41" s="83"/>
      <c r="N41" s="83"/>
      <c r="O41" s="83" t="s">
        <v>1135</v>
      </c>
      <c r="P41" s="83"/>
      <c r="Q41" s="83"/>
    </row>
    <row r="42" spans="1:17" ht="15" x14ac:dyDescent="0.2">
      <c r="A42" s="83"/>
      <c r="B42" s="83"/>
      <c r="C42" s="83"/>
      <c r="D42" s="83"/>
      <c r="E42" s="83"/>
      <c r="F42" s="83"/>
      <c r="G42" s="83"/>
      <c r="H42" s="83"/>
      <c r="I42" s="150">
        <v>20</v>
      </c>
      <c r="J42" s="150">
        <v>46.9</v>
      </c>
      <c r="K42" s="150">
        <v>7.5</v>
      </c>
      <c r="L42" s="83"/>
      <c r="M42" s="83"/>
      <c r="N42" s="83"/>
      <c r="O42" s="163">
        <v>41414</v>
      </c>
      <c r="P42" s="83"/>
      <c r="Q42" s="83"/>
    </row>
    <row r="43" spans="1:17" ht="15" x14ac:dyDescent="0.2">
      <c r="A43" s="83"/>
      <c r="B43" s="150">
        <v>2</v>
      </c>
      <c r="C43" s="159">
        <v>0.5</v>
      </c>
      <c r="D43" s="83" t="s">
        <v>1130</v>
      </c>
      <c r="E43" s="83" t="s">
        <v>140</v>
      </c>
      <c r="F43" s="83" t="s">
        <v>59</v>
      </c>
      <c r="G43" s="150">
        <v>64</v>
      </c>
      <c r="H43" s="150">
        <v>2.5</v>
      </c>
      <c r="I43" s="150">
        <v>25</v>
      </c>
      <c r="J43" s="150">
        <v>45.8</v>
      </c>
      <c r="K43" s="83"/>
      <c r="L43" s="83"/>
      <c r="M43" s="83"/>
      <c r="N43" s="83"/>
      <c r="O43" s="83"/>
      <c r="P43" s="83"/>
      <c r="Q43" s="83"/>
    </row>
    <row r="44" spans="1:17" ht="15" x14ac:dyDescent="0.2">
      <c r="A44" s="162"/>
      <c r="B44" s="83"/>
      <c r="C44" s="160"/>
      <c r="D44" s="83" t="s">
        <v>1136</v>
      </c>
      <c r="E44" s="83"/>
      <c r="F44" s="83"/>
      <c r="G44" s="83"/>
      <c r="H44" s="83"/>
      <c r="I44" s="150">
        <v>45</v>
      </c>
      <c r="J44" s="150">
        <v>43.2</v>
      </c>
      <c r="K44" s="150">
        <v>8</v>
      </c>
      <c r="L44" s="83"/>
      <c r="M44" s="83"/>
      <c r="N44" s="83"/>
      <c r="O44" s="83"/>
      <c r="P44" s="83"/>
      <c r="Q44" s="83"/>
    </row>
    <row r="45" spans="1:17" ht="15" x14ac:dyDescent="0.2">
      <c r="A45" s="162"/>
      <c r="B45" s="83"/>
      <c r="C45" s="160"/>
      <c r="D45" s="83" t="s">
        <v>1137</v>
      </c>
      <c r="E45" s="83"/>
      <c r="F45" s="83"/>
      <c r="G45" s="83"/>
      <c r="H45" s="83"/>
      <c r="I45" s="150">
        <v>60</v>
      </c>
      <c r="J45" s="150">
        <v>42.4</v>
      </c>
      <c r="K45" s="83"/>
      <c r="L45" s="83"/>
      <c r="M45" s="83"/>
      <c r="N45" s="83"/>
      <c r="O45" s="83"/>
      <c r="P45" s="83"/>
      <c r="Q45" s="83"/>
    </row>
    <row r="46" spans="1:17" ht="15" x14ac:dyDescent="0.2">
      <c r="A46" s="162"/>
      <c r="B46" s="83"/>
      <c r="C46" s="160"/>
      <c r="D46" s="83"/>
      <c r="E46" s="83"/>
      <c r="F46" s="83"/>
      <c r="G46" s="83"/>
      <c r="H46" s="83"/>
      <c r="I46" s="150">
        <v>1</v>
      </c>
      <c r="J46" s="150">
        <v>52</v>
      </c>
      <c r="K46" s="150">
        <v>8.5</v>
      </c>
      <c r="L46" s="83"/>
      <c r="M46" s="83"/>
      <c r="N46" s="83"/>
      <c r="O46" s="83"/>
      <c r="P46" s="83"/>
      <c r="Q46" s="83"/>
    </row>
    <row r="47" spans="1:17" ht="15" x14ac:dyDescent="0.2">
      <c r="A47" s="162"/>
      <c r="B47" s="83"/>
      <c r="C47" s="16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 spans="1:17" ht="15" x14ac:dyDescent="0.2">
      <c r="A48" s="158">
        <v>40683</v>
      </c>
      <c r="B48" s="83"/>
      <c r="C48" s="159">
        <v>0.41666666666666669</v>
      </c>
      <c r="D48" s="83" t="s">
        <v>1130</v>
      </c>
      <c r="E48" s="83" t="s">
        <v>216</v>
      </c>
      <c r="F48" s="83" t="s">
        <v>181</v>
      </c>
      <c r="G48" s="150">
        <v>56.3</v>
      </c>
      <c r="H48" s="83" t="s">
        <v>433</v>
      </c>
      <c r="I48" s="150">
        <v>0.5</v>
      </c>
      <c r="J48" s="150">
        <v>51.2</v>
      </c>
      <c r="K48" s="150">
        <v>9</v>
      </c>
      <c r="L48" s="83"/>
      <c r="M48" s="83"/>
      <c r="N48" s="83"/>
      <c r="O48" s="83" t="s">
        <v>1138</v>
      </c>
      <c r="P48" s="83" t="s">
        <v>776</v>
      </c>
      <c r="Q48" s="83"/>
    </row>
    <row r="49" spans="1:17" ht="15" x14ac:dyDescent="0.2">
      <c r="A49" s="83"/>
      <c r="B49" s="83"/>
      <c r="C49" s="83"/>
      <c r="D49" s="83"/>
      <c r="E49" s="83"/>
      <c r="F49" s="83"/>
      <c r="G49" s="83"/>
      <c r="H49" s="83"/>
      <c r="I49" s="150">
        <v>10</v>
      </c>
      <c r="J49" s="150">
        <v>47.3</v>
      </c>
      <c r="K49" s="150">
        <v>7.3</v>
      </c>
      <c r="L49" s="83"/>
      <c r="M49" s="83"/>
      <c r="N49" s="83"/>
      <c r="O49" s="83" t="s">
        <v>1139</v>
      </c>
      <c r="P49" s="83"/>
      <c r="Q49" s="83"/>
    </row>
    <row r="50" spans="1:17" ht="15" x14ac:dyDescent="0.2">
      <c r="A50" s="162"/>
      <c r="B50" s="83"/>
      <c r="C50" s="160"/>
      <c r="D50" s="83"/>
      <c r="E50" s="83"/>
      <c r="F50" s="83"/>
      <c r="G50" s="83"/>
      <c r="H50" s="83"/>
      <c r="I50" s="150">
        <v>20</v>
      </c>
      <c r="J50" s="150">
        <v>46</v>
      </c>
      <c r="K50" s="150">
        <v>7.3</v>
      </c>
      <c r="L50" s="83"/>
      <c r="M50" s="83"/>
      <c r="N50" s="83"/>
      <c r="O50" s="83" t="s">
        <v>1140</v>
      </c>
      <c r="P50" s="83"/>
      <c r="Q50" s="83"/>
    </row>
    <row r="51" spans="1:17" ht="15" x14ac:dyDescent="0.2">
      <c r="A51" s="162"/>
      <c r="B51" s="83"/>
      <c r="C51" s="160"/>
      <c r="D51" s="83"/>
      <c r="E51" s="83"/>
      <c r="F51" s="83"/>
      <c r="G51" s="83"/>
      <c r="H51" s="83"/>
      <c r="I51" s="150">
        <v>31</v>
      </c>
      <c r="J51" s="150">
        <v>44.8</v>
      </c>
      <c r="K51" s="150">
        <v>7.5</v>
      </c>
      <c r="L51" s="83"/>
      <c r="M51" s="83"/>
      <c r="N51" s="83"/>
      <c r="O51" s="88" t="s">
        <v>1141</v>
      </c>
      <c r="P51" s="89"/>
      <c r="Q51" s="89"/>
    </row>
    <row r="52" spans="1:17" ht="15" x14ac:dyDescent="0.2">
      <c r="A52" s="162"/>
      <c r="B52" s="83"/>
      <c r="C52" s="160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 t="s">
        <v>1142</v>
      </c>
      <c r="P52" s="83"/>
      <c r="Q52" s="83"/>
    </row>
    <row r="53" spans="1:17" ht="15" x14ac:dyDescent="0.2">
      <c r="A53" s="83"/>
      <c r="B53" s="83"/>
      <c r="C53" s="159">
        <v>0.52083333333333337</v>
      </c>
      <c r="D53" s="83" t="s">
        <v>1130</v>
      </c>
      <c r="E53" s="83" t="s">
        <v>1143</v>
      </c>
      <c r="F53" s="83" t="s">
        <v>1144</v>
      </c>
      <c r="G53" s="150">
        <v>60</v>
      </c>
      <c r="H53" s="150">
        <v>2.5</v>
      </c>
      <c r="I53" s="150">
        <v>0.5</v>
      </c>
      <c r="J53" s="150">
        <v>51.1</v>
      </c>
      <c r="K53" s="83"/>
      <c r="L53" s="83"/>
      <c r="M53" s="83"/>
      <c r="N53" s="83"/>
      <c r="O53" s="83" t="s">
        <v>1145</v>
      </c>
      <c r="P53" s="83"/>
      <c r="Q53" s="83"/>
    </row>
    <row r="54" spans="1:17" ht="15" x14ac:dyDescent="0.2">
      <c r="A54" s="83"/>
      <c r="B54" s="83"/>
      <c r="C54" s="83"/>
      <c r="D54" s="83"/>
      <c r="E54" s="83"/>
      <c r="F54" s="83"/>
      <c r="G54" s="83"/>
      <c r="H54" s="83"/>
      <c r="I54" s="150">
        <v>20</v>
      </c>
      <c r="J54" s="150">
        <v>45.9</v>
      </c>
      <c r="K54" s="83"/>
      <c r="L54" s="83"/>
      <c r="M54" s="83"/>
      <c r="N54" s="83"/>
      <c r="O54" s="83"/>
      <c r="P54" s="83"/>
      <c r="Q54" s="83"/>
    </row>
    <row r="55" spans="1:17" ht="15" x14ac:dyDescent="0.2">
      <c r="A55" s="83"/>
      <c r="B55" s="83"/>
      <c r="C55" s="83"/>
      <c r="D55" s="83"/>
      <c r="E55" s="83"/>
      <c r="F55" s="83"/>
      <c r="G55" s="83"/>
      <c r="H55" s="83"/>
      <c r="I55" s="150">
        <v>40</v>
      </c>
      <c r="J55" s="150">
        <v>44.2</v>
      </c>
      <c r="K55" s="150">
        <v>8</v>
      </c>
      <c r="L55" s="83"/>
      <c r="M55" s="83"/>
      <c r="N55" s="83"/>
      <c r="O55" s="83"/>
      <c r="P55" s="83"/>
      <c r="Q55" s="83"/>
    </row>
    <row r="56" spans="1:17" ht="15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 spans="1:17" ht="15" x14ac:dyDescent="0.2">
      <c r="A57" s="158">
        <v>40687</v>
      </c>
      <c r="B57" s="83"/>
      <c r="C57" s="83"/>
      <c r="D57" s="83" t="s">
        <v>212</v>
      </c>
      <c r="E57" s="83" t="s">
        <v>58</v>
      </c>
      <c r="F57" s="83" t="s">
        <v>507</v>
      </c>
      <c r="G57" s="150">
        <v>74</v>
      </c>
      <c r="H57" s="150">
        <v>6</v>
      </c>
      <c r="I57" s="150">
        <v>1</v>
      </c>
      <c r="J57" s="150">
        <v>47.8</v>
      </c>
      <c r="K57" s="150">
        <v>8.1999999999999993</v>
      </c>
      <c r="L57" s="164" t="s">
        <v>13</v>
      </c>
      <c r="M57" s="164"/>
      <c r="N57" s="164"/>
      <c r="O57" s="83" t="s">
        <v>1146</v>
      </c>
      <c r="P57" s="83" t="s">
        <v>1147</v>
      </c>
      <c r="Q57" s="83"/>
    </row>
    <row r="58" spans="1:17" ht="15" x14ac:dyDescent="0.2">
      <c r="A58" s="83"/>
      <c r="B58" s="83"/>
      <c r="C58" s="83"/>
      <c r="D58" s="83"/>
      <c r="E58" s="83"/>
      <c r="F58" s="83"/>
      <c r="G58" s="83"/>
      <c r="H58" s="83"/>
      <c r="I58" s="150">
        <v>5</v>
      </c>
      <c r="J58" s="150">
        <v>43.3</v>
      </c>
      <c r="K58" s="150">
        <v>8.1</v>
      </c>
      <c r="L58" s="164"/>
      <c r="M58" s="164"/>
      <c r="N58" s="164"/>
      <c r="O58" s="83" t="s">
        <v>1148</v>
      </c>
      <c r="P58" s="83"/>
      <c r="Q58" s="83"/>
    </row>
    <row r="59" spans="1:17" ht="15" x14ac:dyDescent="0.2">
      <c r="A59" s="83"/>
      <c r="B59" s="83"/>
      <c r="C59" s="83"/>
      <c r="D59" s="83"/>
      <c r="E59" s="83"/>
      <c r="F59" s="83"/>
      <c r="G59" s="83"/>
      <c r="H59" s="83"/>
      <c r="I59" s="150">
        <v>10</v>
      </c>
      <c r="J59" s="150">
        <v>45.1</v>
      </c>
      <c r="K59" s="150">
        <v>7.9</v>
      </c>
      <c r="L59" s="165">
        <v>400</v>
      </c>
      <c r="M59" s="164"/>
      <c r="N59" s="164"/>
      <c r="O59" s="83" t="s">
        <v>1149</v>
      </c>
      <c r="P59" s="83"/>
      <c r="Q59" s="83"/>
    </row>
    <row r="60" spans="1:17" ht="15" x14ac:dyDescent="0.2">
      <c r="A60" s="83"/>
      <c r="B60" s="83"/>
      <c r="C60" s="83"/>
      <c r="D60" s="83"/>
      <c r="E60" s="83"/>
      <c r="F60" s="83"/>
      <c r="G60" s="83"/>
      <c r="H60" s="83"/>
      <c r="I60" s="79">
        <v>15</v>
      </c>
      <c r="J60" s="79">
        <v>42.8</v>
      </c>
      <c r="K60" s="79">
        <v>8.1999999999999993</v>
      </c>
      <c r="L60" s="165">
        <v>400</v>
      </c>
      <c r="M60" s="164"/>
      <c r="N60" s="164"/>
      <c r="O60" s="83" t="s">
        <v>1150</v>
      </c>
      <c r="P60" s="83"/>
      <c r="Q60" s="83"/>
    </row>
    <row r="61" spans="1:17" ht="15" x14ac:dyDescent="0.2">
      <c r="A61" s="82"/>
      <c r="B61" s="82"/>
      <c r="C61" s="82"/>
      <c r="D61" s="82"/>
      <c r="E61" s="82"/>
      <c r="F61" s="82"/>
      <c r="G61" s="82"/>
      <c r="H61" s="82"/>
      <c r="I61" s="150">
        <v>20</v>
      </c>
      <c r="J61" s="150">
        <v>43.3</v>
      </c>
      <c r="K61" s="150">
        <v>8.1999999999999993</v>
      </c>
      <c r="L61" s="79">
        <v>410</v>
      </c>
      <c r="M61" s="82"/>
      <c r="N61" s="82"/>
      <c r="O61" s="82"/>
      <c r="P61" s="82"/>
      <c r="Q61" s="82"/>
    </row>
    <row r="62" spans="1:17" ht="15" x14ac:dyDescent="0.2">
      <c r="A62" s="83"/>
      <c r="B62" s="83"/>
      <c r="C62" s="83"/>
      <c r="D62" s="83"/>
      <c r="E62" s="83"/>
      <c r="F62" s="83"/>
      <c r="G62" s="83"/>
      <c r="H62" s="83"/>
      <c r="I62" s="150">
        <v>25</v>
      </c>
      <c r="J62" s="150">
        <v>42.6</v>
      </c>
      <c r="K62" s="150">
        <v>8.1999999999999993</v>
      </c>
      <c r="L62" s="165">
        <v>410</v>
      </c>
      <c r="M62" s="164"/>
      <c r="N62" s="164"/>
      <c r="O62" s="83"/>
      <c r="P62" s="83"/>
      <c r="Q62" s="83"/>
    </row>
    <row r="63" spans="1:17" ht="15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164"/>
      <c r="M63" s="164"/>
      <c r="N63" s="164"/>
      <c r="O63" s="83"/>
      <c r="P63" s="83"/>
      <c r="Q63" s="83"/>
    </row>
    <row r="64" spans="1:17" ht="15" x14ac:dyDescent="0.2">
      <c r="A64" s="83"/>
      <c r="B64" s="83"/>
      <c r="C64" s="83"/>
      <c r="D64" s="83"/>
      <c r="E64" s="83"/>
      <c r="F64" s="83"/>
      <c r="G64" s="83"/>
      <c r="H64" s="83"/>
      <c r="I64" s="164"/>
      <c r="J64" s="164"/>
      <c r="K64" s="164"/>
      <c r="L64" s="83"/>
      <c r="M64" s="83"/>
      <c r="N64" s="83"/>
      <c r="O64" s="83"/>
      <c r="P64" s="83"/>
      <c r="Q64" s="83"/>
    </row>
    <row r="65" spans="1:17" ht="15" x14ac:dyDescent="0.2">
      <c r="A65" s="158">
        <v>40688</v>
      </c>
      <c r="B65" s="83"/>
      <c r="C65" s="83"/>
      <c r="D65" s="83" t="s">
        <v>212</v>
      </c>
      <c r="E65" s="83" t="s">
        <v>245</v>
      </c>
      <c r="F65" s="83" t="s">
        <v>507</v>
      </c>
      <c r="G65" s="150">
        <v>65</v>
      </c>
      <c r="H65" s="150">
        <v>3.5</v>
      </c>
      <c r="I65" s="150">
        <v>2</v>
      </c>
      <c r="J65" s="150">
        <v>53</v>
      </c>
      <c r="K65" s="150">
        <v>8.1</v>
      </c>
      <c r="L65" s="83"/>
      <c r="M65" s="83"/>
      <c r="N65" s="83"/>
      <c r="O65" s="83"/>
      <c r="P65" s="83"/>
      <c r="Q65" s="83"/>
    </row>
    <row r="66" spans="1:17" ht="15" x14ac:dyDescent="0.2">
      <c r="A66" s="83"/>
      <c r="B66" s="83"/>
      <c r="C66" s="83"/>
      <c r="D66" s="83"/>
      <c r="E66" s="83"/>
      <c r="F66" s="83"/>
      <c r="G66" s="83"/>
      <c r="H66" s="83"/>
      <c r="I66" s="150">
        <v>3</v>
      </c>
      <c r="J66" s="150">
        <v>50</v>
      </c>
      <c r="K66" s="150">
        <v>8.3000000000000007</v>
      </c>
      <c r="L66" s="165">
        <v>400</v>
      </c>
      <c r="M66" s="164"/>
      <c r="N66" s="164"/>
      <c r="O66" s="83"/>
      <c r="P66" s="83"/>
      <c r="Q66" s="83"/>
    </row>
    <row r="67" spans="1:17" ht="15" x14ac:dyDescent="0.2">
      <c r="A67" s="83"/>
      <c r="B67" s="83"/>
      <c r="C67" s="83"/>
      <c r="D67" s="83"/>
      <c r="E67" s="83"/>
      <c r="F67" s="83"/>
      <c r="G67" s="83"/>
      <c r="H67" s="83"/>
      <c r="I67" s="150">
        <v>5</v>
      </c>
      <c r="J67" s="150">
        <v>47.3</v>
      </c>
      <c r="K67" s="150">
        <v>8.1999999999999993</v>
      </c>
      <c r="L67" s="83"/>
      <c r="M67" s="83"/>
      <c r="N67" s="83"/>
      <c r="O67" s="83"/>
      <c r="P67" s="83"/>
      <c r="Q67" s="83"/>
    </row>
    <row r="68" spans="1:17" ht="15" x14ac:dyDescent="0.2">
      <c r="A68" s="83"/>
      <c r="B68" s="83"/>
      <c r="C68" s="83"/>
      <c r="D68" s="83"/>
      <c r="E68" s="83"/>
      <c r="F68" s="83"/>
      <c r="G68" s="83"/>
      <c r="H68" s="83"/>
      <c r="I68" s="150">
        <v>10</v>
      </c>
      <c r="J68" s="150">
        <v>47.9</v>
      </c>
      <c r="K68" s="150">
        <v>8.1999999999999993</v>
      </c>
      <c r="L68" s="83"/>
      <c r="M68" s="83"/>
      <c r="N68" s="83"/>
      <c r="O68" s="83"/>
      <c r="P68" s="83"/>
      <c r="Q68" s="83"/>
    </row>
    <row r="69" spans="1:17" ht="15" x14ac:dyDescent="0.2">
      <c r="A69" s="83"/>
      <c r="B69" s="83"/>
      <c r="C69" s="83"/>
      <c r="D69" s="83"/>
      <c r="E69" s="83"/>
      <c r="F69" s="83"/>
      <c r="G69" s="83"/>
      <c r="H69" s="83"/>
      <c r="I69" s="150">
        <v>15</v>
      </c>
      <c r="J69" s="150">
        <v>47.2</v>
      </c>
      <c r="K69" s="150">
        <v>8</v>
      </c>
      <c r="L69" s="150">
        <v>400</v>
      </c>
      <c r="M69" s="83"/>
      <c r="N69" s="83"/>
      <c r="O69" s="83"/>
      <c r="P69" s="83"/>
      <c r="Q69" s="83"/>
    </row>
    <row r="70" spans="1:17" ht="15" x14ac:dyDescent="0.2">
      <c r="A70" s="83"/>
      <c r="B70" s="83"/>
      <c r="C70" s="83"/>
      <c r="D70" s="83"/>
      <c r="E70" s="83"/>
      <c r="F70" s="83"/>
      <c r="G70" s="83"/>
      <c r="H70" s="83"/>
      <c r="I70" s="150">
        <v>20</v>
      </c>
      <c r="J70" s="150">
        <v>47</v>
      </c>
      <c r="K70" s="83"/>
      <c r="L70" s="83"/>
      <c r="M70" s="83"/>
      <c r="N70" s="83"/>
      <c r="O70" s="83"/>
      <c r="P70" s="83"/>
      <c r="Q70" s="83"/>
    </row>
    <row r="71" spans="1:17" ht="15" x14ac:dyDescent="0.2">
      <c r="A71" s="83"/>
      <c r="B71" s="83"/>
      <c r="C71" s="83"/>
      <c r="D71" s="83"/>
      <c r="E71" s="83"/>
      <c r="F71" s="83"/>
      <c r="G71" s="83"/>
      <c r="H71" s="83"/>
      <c r="I71" s="150">
        <v>25</v>
      </c>
      <c r="J71" s="150">
        <v>47</v>
      </c>
      <c r="K71" s="83"/>
      <c r="L71" s="83"/>
      <c r="M71" s="83"/>
      <c r="N71" s="83"/>
      <c r="O71" s="83"/>
      <c r="P71" s="83"/>
      <c r="Q71" s="83"/>
    </row>
    <row r="72" spans="1:17" ht="15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1:17" ht="15" x14ac:dyDescent="0.2">
      <c r="A73" s="158">
        <v>40690</v>
      </c>
      <c r="B73" s="83" t="s">
        <v>1151</v>
      </c>
      <c r="C73" s="159">
        <v>0.5</v>
      </c>
      <c r="D73" s="83" t="s">
        <v>26</v>
      </c>
      <c r="E73" s="83" t="s">
        <v>1152</v>
      </c>
      <c r="F73" s="83" t="s">
        <v>515</v>
      </c>
      <c r="G73" s="150">
        <v>70</v>
      </c>
      <c r="H73" s="83" t="s">
        <v>1153</v>
      </c>
      <c r="I73" s="150">
        <v>1</v>
      </c>
      <c r="J73" s="150">
        <v>14</v>
      </c>
      <c r="K73" s="150">
        <v>8.4</v>
      </c>
      <c r="L73" s="83" t="s">
        <v>13</v>
      </c>
      <c r="M73" s="83"/>
      <c r="N73" s="83"/>
      <c r="O73" s="83" t="s">
        <v>1154</v>
      </c>
      <c r="P73" s="83"/>
      <c r="Q73" s="83"/>
    </row>
    <row r="74" spans="1:17" ht="15" x14ac:dyDescent="0.2">
      <c r="A74" s="83"/>
      <c r="B74" s="83"/>
      <c r="C74" s="159">
        <v>6.25E-2</v>
      </c>
      <c r="D74" s="83"/>
      <c r="E74" s="83"/>
      <c r="F74" s="83"/>
      <c r="G74" s="83"/>
      <c r="H74" s="83"/>
      <c r="I74" s="150">
        <v>2</v>
      </c>
      <c r="J74" s="150">
        <v>13</v>
      </c>
      <c r="K74" s="150">
        <v>8.4</v>
      </c>
      <c r="L74" s="83" t="s">
        <v>1155</v>
      </c>
      <c r="M74" s="83"/>
      <c r="N74" s="83"/>
      <c r="O74" s="83" t="s">
        <v>1156</v>
      </c>
      <c r="P74" s="83"/>
      <c r="Q74" s="83"/>
    </row>
    <row r="75" spans="1:17" ht="15" x14ac:dyDescent="0.2">
      <c r="A75" s="83"/>
      <c r="B75" s="83"/>
      <c r="C75" s="83"/>
      <c r="D75" s="83"/>
      <c r="E75" s="83"/>
      <c r="F75" s="83"/>
      <c r="G75" s="83"/>
      <c r="H75" s="83"/>
      <c r="I75" s="150">
        <v>5</v>
      </c>
      <c r="J75" s="150">
        <v>10</v>
      </c>
      <c r="K75" s="150">
        <v>8.4</v>
      </c>
      <c r="L75" s="83" t="s">
        <v>1157</v>
      </c>
      <c r="M75" s="83"/>
      <c r="N75" s="83"/>
      <c r="O75" s="83" t="s">
        <v>1158</v>
      </c>
      <c r="P75" s="83"/>
      <c r="Q75" s="83"/>
    </row>
    <row r="76" spans="1:17" ht="15" x14ac:dyDescent="0.2">
      <c r="A76" s="162"/>
      <c r="B76" s="83"/>
      <c r="C76" s="83"/>
      <c r="D76" s="83"/>
      <c r="E76" s="83"/>
      <c r="F76" s="83"/>
      <c r="G76" s="83"/>
      <c r="H76" s="83"/>
      <c r="I76" s="150">
        <v>10</v>
      </c>
      <c r="J76" s="150">
        <v>10</v>
      </c>
      <c r="K76" s="150">
        <v>8.6</v>
      </c>
      <c r="L76" s="83" t="s">
        <v>1159</v>
      </c>
      <c r="M76" s="83"/>
      <c r="N76" s="83"/>
      <c r="O76" s="88" t="s">
        <v>1160</v>
      </c>
      <c r="P76" s="83"/>
      <c r="Q76" s="83"/>
    </row>
    <row r="77" spans="1:17" ht="15" x14ac:dyDescent="0.2">
      <c r="A77" s="162"/>
      <c r="B77" s="83"/>
      <c r="C77" s="160"/>
      <c r="D77" s="83"/>
      <c r="E77" s="83"/>
      <c r="F77" s="83"/>
      <c r="G77" s="83"/>
      <c r="H77" s="83"/>
      <c r="I77" s="150">
        <v>15</v>
      </c>
      <c r="J77" s="150">
        <v>10</v>
      </c>
      <c r="K77" s="83"/>
      <c r="L77" s="88" t="s">
        <v>1161</v>
      </c>
      <c r="M77" s="83"/>
      <c r="N77" s="83"/>
      <c r="O77" s="83" t="s">
        <v>1162</v>
      </c>
      <c r="P77" s="83"/>
      <c r="Q77" s="83"/>
    </row>
    <row r="78" spans="1:17" ht="15" x14ac:dyDescent="0.2">
      <c r="A78" s="83"/>
      <c r="B78" s="83"/>
      <c r="C78" s="83"/>
      <c r="D78" s="83"/>
      <c r="E78" s="83"/>
      <c r="F78" s="83"/>
      <c r="G78" s="83"/>
      <c r="H78" s="83"/>
      <c r="I78" s="150">
        <v>20</v>
      </c>
      <c r="J78" s="150">
        <v>9</v>
      </c>
      <c r="K78" s="150">
        <v>8.1999999999999993</v>
      </c>
      <c r="L78" s="83"/>
      <c r="M78" s="83"/>
      <c r="N78" s="83"/>
      <c r="O78" s="83" t="s">
        <v>1163</v>
      </c>
      <c r="P78" s="83"/>
      <c r="Q78" s="83"/>
    </row>
    <row r="79" spans="1:17" ht="15" x14ac:dyDescent="0.2">
      <c r="A79" s="83"/>
      <c r="B79" s="83"/>
      <c r="C79" s="83"/>
      <c r="D79" s="83"/>
      <c r="E79" s="83"/>
      <c r="F79" s="83"/>
      <c r="G79" s="83"/>
      <c r="H79" s="83"/>
      <c r="I79" s="150">
        <v>30</v>
      </c>
      <c r="J79" s="150">
        <v>8.5</v>
      </c>
      <c r="K79" s="150">
        <v>8.4</v>
      </c>
      <c r="L79" s="83"/>
      <c r="M79" s="83"/>
      <c r="N79" s="83"/>
      <c r="O79" s="83" t="s">
        <v>1164</v>
      </c>
      <c r="P79" s="83"/>
      <c r="Q79" s="83"/>
    </row>
    <row r="80" spans="1:17" ht="15" x14ac:dyDescent="0.2">
      <c r="A80" s="83"/>
      <c r="B80" s="83"/>
      <c r="C80" s="83"/>
      <c r="D80" s="83"/>
      <c r="E80" s="83"/>
      <c r="F80" s="83"/>
      <c r="G80" s="83"/>
      <c r="H80" s="83"/>
      <c r="I80" s="150">
        <v>40</v>
      </c>
      <c r="J80" s="150">
        <v>7</v>
      </c>
      <c r="K80" s="150">
        <v>8.1999999999999993</v>
      </c>
      <c r="L80" s="83"/>
      <c r="M80" s="83"/>
      <c r="N80" s="83"/>
      <c r="O80" s="83"/>
      <c r="P80" s="83"/>
      <c r="Q80" s="83"/>
    </row>
    <row r="81" spans="1:17" ht="15" x14ac:dyDescent="0.2">
      <c r="A81" s="83"/>
      <c r="B81" s="83"/>
      <c r="C81" s="83"/>
      <c r="D81" s="83"/>
      <c r="E81" s="83"/>
      <c r="F81" s="83"/>
      <c r="G81" s="83"/>
      <c r="H81" s="83"/>
      <c r="I81" s="150">
        <v>50</v>
      </c>
      <c r="J81" s="150">
        <v>7</v>
      </c>
      <c r="K81" s="150">
        <v>8.1999999999999993</v>
      </c>
      <c r="L81" s="83"/>
      <c r="M81" s="83"/>
      <c r="N81" s="83"/>
      <c r="O81" s="83"/>
      <c r="P81" s="83"/>
      <c r="Q81" s="83"/>
    </row>
    <row r="82" spans="1:17" ht="15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 spans="1:17" ht="15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 spans="1:17" ht="15" x14ac:dyDescent="0.2">
      <c r="A84" s="162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 spans="1:17" ht="15" x14ac:dyDescent="0.2">
      <c r="A85" s="158">
        <v>40694</v>
      </c>
      <c r="B85" s="150">
        <v>1</v>
      </c>
      <c r="C85" s="159">
        <v>0.16666666666666666</v>
      </c>
      <c r="D85" s="83" t="s">
        <v>1165</v>
      </c>
      <c r="E85" s="83" t="s">
        <v>143</v>
      </c>
      <c r="F85" s="83" t="s">
        <v>325</v>
      </c>
      <c r="G85" s="150">
        <v>87</v>
      </c>
      <c r="H85" s="83" t="s">
        <v>1166</v>
      </c>
      <c r="I85" s="150">
        <v>0</v>
      </c>
      <c r="J85" s="150">
        <v>72</v>
      </c>
      <c r="K85" s="83"/>
      <c r="L85" s="83"/>
      <c r="M85" s="83"/>
      <c r="N85" s="83"/>
      <c r="O85" s="88" t="s">
        <v>1167</v>
      </c>
      <c r="P85" s="89"/>
      <c r="Q85" s="83"/>
    </row>
    <row r="86" spans="1:17" ht="15" x14ac:dyDescent="0.2">
      <c r="A86" s="83"/>
      <c r="B86" s="83"/>
      <c r="C86" s="83"/>
      <c r="D86" s="83"/>
      <c r="E86" s="83"/>
      <c r="F86" s="83"/>
      <c r="G86" s="83"/>
      <c r="H86" s="83" t="s">
        <v>1168</v>
      </c>
      <c r="I86" s="150">
        <v>1</v>
      </c>
      <c r="J86" s="150">
        <v>66.7</v>
      </c>
      <c r="K86" s="83"/>
      <c r="L86" s="83"/>
      <c r="M86" s="83"/>
      <c r="N86" s="83"/>
      <c r="O86" s="88" t="s">
        <v>1169</v>
      </c>
      <c r="P86" s="89"/>
      <c r="Q86" s="89"/>
    </row>
    <row r="87" spans="1:17" ht="15" x14ac:dyDescent="0.2">
      <c r="A87" s="83"/>
      <c r="B87" s="83"/>
      <c r="C87" s="83"/>
      <c r="D87" s="83"/>
      <c r="E87" s="83"/>
      <c r="F87" s="83"/>
      <c r="G87" s="83"/>
      <c r="H87" s="83" t="s">
        <v>1170</v>
      </c>
      <c r="I87" s="150">
        <v>3</v>
      </c>
      <c r="J87" s="150">
        <v>63.2</v>
      </c>
      <c r="K87" s="83"/>
      <c r="L87" s="83"/>
      <c r="M87" s="83"/>
      <c r="N87" s="83"/>
      <c r="O87" s="83" t="s">
        <v>1171</v>
      </c>
      <c r="P87" s="83"/>
      <c r="Q87" s="83"/>
    </row>
    <row r="88" spans="1:17" ht="15" x14ac:dyDescent="0.2">
      <c r="A88" s="162"/>
      <c r="B88" s="83"/>
      <c r="C88" s="160"/>
      <c r="D88" s="83"/>
      <c r="E88" s="83"/>
      <c r="F88" s="83"/>
      <c r="G88" s="83"/>
      <c r="H88" s="83"/>
      <c r="I88" s="150">
        <v>20</v>
      </c>
      <c r="J88" s="150">
        <v>55.6</v>
      </c>
      <c r="K88" s="83"/>
      <c r="L88" s="83"/>
      <c r="M88" s="83"/>
      <c r="N88" s="83"/>
      <c r="O88" s="83" t="s">
        <v>1172</v>
      </c>
      <c r="P88" s="83"/>
      <c r="Q88" s="83"/>
    </row>
    <row r="89" spans="1:17" ht="15" x14ac:dyDescent="0.2">
      <c r="A89" s="162"/>
      <c r="B89" s="83"/>
      <c r="C89" s="160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 t="s">
        <v>1154</v>
      </c>
      <c r="P89" s="83"/>
      <c r="Q89" s="83"/>
    </row>
    <row r="90" spans="1:17" ht="15" x14ac:dyDescent="0.2">
      <c r="A90" s="162"/>
      <c r="B90" s="83"/>
      <c r="C90" s="160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 t="s">
        <v>1173</v>
      </c>
      <c r="P90" s="83"/>
      <c r="Q90" s="83"/>
    </row>
    <row r="91" spans="1:17" ht="15" x14ac:dyDescent="0.2">
      <c r="A91" s="162"/>
      <c r="B91" s="83"/>
      <c r="C91" s="16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 spans="1:17" ht="15" x14ac:dyDescent="0.2">
      <c r="A92" s="158">
        <v>40697</v>
      </c>
      <c r="B92" s="150">
        <v>1</v>
      </c>
      <c r="C92" s="159">
        <v>8.3333333333333329E-2</v>
      </c>
      <c r="D92" s="83" t="s">
        <v>1088</v>
      </c>
      <c r="E92" s="83" t="s">
        <v>143</v>
      </c>
      <c r="F92" s="83" t="s">
        <v>1144</v>
      </c>
      <c r="G92" s="150">
        <v>65</v>
      </c>
      <c r="H92" s="83" t="s">
        <v>338</v>
      </c>
      <c r="I92" s="150">
        <v>1</v>
      </c>
      <c r="J92" s="150">
        <v>64</v>
      </c>
      <c r="K92" s="83"/>
      <c r="L92" s="83"/>
      <c r="M92" s="83"/>
      <c r="N92" s="83"/>
      <c r="O92" s="83" t="s">
        <v>1174</v>
      </c>
      <c r="P92" s="83"/>
      <c r="Q92" s="83"/>
    </row>
    <row r="93" spans="1:17" ht="15" x14ac:dyDescent="0.2">
      <c r="A93" s="162"/>
      <c r="B93" s="83"/>
      <c r="C93" s="160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 t="s">
        <v>1175</v>
      </c>
      <c r="P93" s="83"/>
      <c r="Q93" s="83"/>
    </row>
    <row r="94" spans="1:17" ht="15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 t="s">
        <v>1176</v>
      </c>
      <c r="P94" s="83"/>
      <c r="Q94" s="83"/>
    </row>
    <row r="95" spans="1:17" ht="15" x14ac:dyDescent="0.2">
      <c r="A95" s="162"/>
      <c r="B95" s="162"/>
      <c r="C95" s="16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 t="s">
        <v>1177</v>
      </c>
      <c r="P95" s="83"/>
      <c r="Q95" s="83"/>
    </row>
    <row r="96" spans="1:17" ht="15" x14ac:dyDescent="0.2">
      <c r="A96" s="162"/>
      <c r="B96" s="162"/>
      <c r="C96" s="160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 t="s">
        <v>1178</v>
      </c>
      <c r="P96" s="83"/>
      <c r="Q96" s="83"/>
    </row>
    <row r="97" spans="1:17" ht="15" x14ac:dyDescent="0.2">
      <c r="A97" s="162"/>
      <c r="B97" s="162"/>
      <c r="C97" s="160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 spans="1:17" ht="15" x14ac:dyDescent="0.2">
      <c r="A98" s="158">
        <v>40706</v>
      </c>
      <c r="B98" s="79">
        <v>1</v>
      </c>
      <c r="C98" s="159">
        <v>0.125</v>
      </c>
      <c r="D98" s="83" t="s">
        <v>79</v>
      </c>
      <c r="E98" s="83" t="s">
        <v>992</v>
      </c>
      <c r="F98" s="83" t="s">
        <v>881</v>
      </c>
      <c r="G98" s="150">
        <v>52</v>
      </c>
      <c r="H98" s="150">
        <v>2.5</v>
      </c>
      <c r="I98" s="150">
        <v>2</v>
      </c>
      <c r="J98" s="150">
        <v>20</v>
      </c>
      <c r="K98" s="83"/>
      <c r="L98" s="83"/>
      <c r="M98" s="83"/>
      <c r="N98" s="83"/>
      <c r="O98" s="83"/>
      <c r="P98" s="83"/>
      <c r="Q98" s="83"/>
    </row>
    <row r="99" spans="1:17" ht="15" x14ac:dyDescent="0.2">
      <c r="A99" s="162"/>
      <c r="B99" s="79">
        <v>2</v>
      </c>
      <c r="C99" s="159">
        <v>0.14583333333333334</v>
      </c>
      <c r="D99" s="83" t="s">
        <v>50</v>
      </c>
      <c r="E99" s="83"/>
      <c r="F99" s="83"/>
      <c r="G99" s="150">
        <v>72</v>
      </c>
      <c r="H99" s="150">
        <v>2</v>
      </c>
      <c r="I99" s="150">
        <v>2</v>
      </c>
      <c r="J99" s="150">
        <v>19.5</v>
      </c>
      <c r="K99" s="83"/>
      <c r="L99" s="83"/>
      <c r="M99" s="83"/>
      <c r="N99" s="83"/>
      <c r="O99" s="83"/>
      <c r="P99" s="83"/>
      <c r="Q99" s="83"/>
    </row>
    <row r="100" spans="1:17" ht="15" x14ac:dyDescent="0.2">
      <c r="A100" s="162"/>
      <c r="B100" s="79">
        <v>2</v>
      </c>
      <c r="C100" s="159">
        <v>0.16666666666666666</v>
      </c>
      <c r="D100" s="83" t="s">
        <v>1179</v>
      </c>
      <c r="E100" s="83"/>
      <c r="F100" s="83"/>
      <c r="G100" s="83"/>
      <c r="H100" s="150">
        <v>4.25</v>
      </c>
      <c r="I100" s="150">
        <v>4</v>
      </c>
      <c r="J100" s="150">
        <v>17.5</v>
      </c>
      <c r="K100" s="83"/>
      <c r="L100" s="83"/>
      <c r="M100" s="83"/>
      <c r="N100" s="83"/>
      <c r="O100" s="83"/>
      <c r="P100" s="83"/>
      <c r="Q100" s="83"/>
    </row>
    <row r="101" spans="1:17" ht="15" x14ac:dyDescent="0.2">
      <c r="A101" s="162"/>
      <c r="B101" s="162"/>
      <c r="C101" s="160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1:17" ht="15" x14ac:dyDescent="0.2">
      <c r="A102" s="162"/>
      <c r="B102" s="162"/>
      <c r="C102" s="160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1:17" ht="15" x14ac:dyDescent="0.2">
      <c r="A103" s="158">
        <v>40707</v>
      </c>
      <c r="B103" s="88" t="s">
        <v>1180</v>
      </c>
      <c r="C103" s="160"/>
      <c r="D103" s="83" t="s">
        <v>344</v>
      </c>
      <c r="E103" s="83"/>
      <c r="F103" s="83"/>
      <c r="G103" s="150">
        <v>67</v>
      </c>
      <c r="H103" s="150">
        <v>4</v>
      </c>
      <c r="I103" s="150">
        <v>2</v>
      </c>
      <c r="J103" s="79">
        <v>20</v>
      </c>
      <c r="K103" s="83"/>
      <c r="L103" s="83"/>
      <c r="M103" s="83"/>
      <c r="N103" s="83"/>
      <c r="O103" s="83" t="s">
        <v>1181</v>
      </c>
      <c r="P103" s="83"/>
      <c r="Q103" s="83"/>
    </row>
    <row r="104" spans="1:17" ht="48" x14ac:dyDescent="0.2">
      <c r="A104" s="83"/>
      <c r="B104" s="83"/>
      <c r="C104" s="83"/>
      <c r="D104" s="83"/>
      <c r="E104" s="83"/>
      <c r="F104" s="83"/>
      <c r="G104" s="83"/>
      <c r="H104" s="83"/>
      <c r="I104" s="150">
        <v>5</v>
      </c>
      <c r="J104" s="79">
        <v>18.149999999999999</v>
      </c>
      <c r="K104" s="83"/>
      <c r="L104" s="83"/>
      <c r="M104" s="83"/>
      <c r="N104" s="83"/>
      <c r="O104" s="166" t="s">
        <v>1182</v>
      </c>
      <c r="P104" s="83"/>
      <c r="Q104" s="83"/>
    </row>
    <row r="105" spans="1:17" ht="64" x14ac:dyDescent="0.2">
      <c r="A105" s="83"/>
      <c r="B105" s="83"/>
      <c r="C105" s="83"/>
      <c r="D105" s="83"/>
      <c r="E105" s="83"/>
      <c r="F105" s="83"/>
      <c r="G105" s="83"/>
      <c r="H105" s="83"/>
      <c r="I105" s="150">
        <v>8</v>
      </c>
      <c r="J105" s="79">
        <v>18.2</v>
      </c>
      <c r="K105" s="83"/>
      <c r="L105" s="83"/>
      <c r="M105" s="83"/>
      <c r="N105" s="83"/>
      <c r="O105" s="166" t="s">
        <v>1183</v>
      </c>
      <c r="P105" s="83"/>
      <c r="Q105" s="83"/>
    </row>
    <row r="106" spans="1:17" ht="15" x14ac:dyDescent="0.2">
      <c r="A106" s="83"/>
      <c r="B106" s="83"/>
      <c r="C106" s="83"/>
      <c r="D106" s="83"/>
      <c r="E106" s="83"/>
      <c r="F106" s="83"/>
      <c r="G106" s="83"/>
      <c r="H106" s="83"/>
      <c r="I106" s="150">
        <v>10</v>
      </c>
      <c r="J106" s="79">
        <v>17.5</v>
      </c>
      <c r="K106" s="83"/>
      <c r="L106" s="83"/>
      <c r="M106" s="83"/>
      <c r="N106" s="83"/>
      <c r="O106" s="83"/>
      <c r="P106" s="83"/>
      <c r="Q106" s="83"/>
    </row>
    <row r="107" spans="1:17" ht="15" x14ac:dyDescent="0.2">
      <c r="A107" s="83"/>
      <c r="B107" s="83"/>
      <c r="C107" s="83"/>
      <c r="D107" s="83"/>
      <c r="E107" s="83"/>
      <c r="F107" s="83"/>
      <c r="G107" s="83"/>
      <c r="H107" s="83"/>
      <c r="I107" s="150">
        <v>15</v>
      </c>
      <c r="J107" s="79">
        <v>17.7</v>
      </c>
      <c r="K107" s="83"/>
      <c r="L107" s="83"/>
      <c r="M107" s="83"/>
      <c r="N107" s="83"/>
      <c r="O107" s="83" t="s">
        <v>1184</v>
      </c>
      <c r="P107" s="83"/>
      <c r="Q107" s="83"/>
    </row>
    <row r="108" spans="1:17" ht="15" x14ac:dyDescent="0.2">
      <c r="A108" s="83"/>
      <c r="B108" s="83"/>
      <c r="C108" s="83"/>
      <c r="D108" s="83"/>
      <c r="E108" s="83"/>
      <c r="F108" s="83"/>
      <c r="G108" s="83"/>
      <c r="H108" s="83"/>
      <c r="I108" s="79">
        <v>16</v>
      </c>
      <c r="J108" s="79">
        <v>16.8</v>
      </c>
      <c r="K108" s="83"/>
      <c r="L108" s="83"/>
      <c r="M108" s="83"/>
      <c r="N108" s="83"/>
      <c r="O108" s="83" t="s">
        <v>1185</v>
      </c>
      <c r="P108" s="83"/>
      <c r="Q108" s="83"/>
    </row>
    <row r="109" spans="1:17" ht="15" x14ac:dyDescent="0.2">
      <c r="A109" s="83"/>
      <c r="B109" s="83"/>
      <c r="C109" s="83"/>
      <c r="D109" s="83"/>
      <c r="E109" s="83"/>
      <c r="F109" s="83"/>
      <c r="G109" s="83"/>
      <c r="H109" s="83"/>
      <c r="I109" s="150">
        <v>21</v>
      </c>
      <c r="J109" s="79">
        <v>17</v>
      </c>
      <c r="K109" s="83"/>
      <c r="L109" s="83"/>
      <c r="M109" s="83"/>
      <c r="N109" s="83"/>
      <c r="O109" s="83" t="s">
        <v>1186</v>
      </c>
      <c r="P109" s="83"/>
      <c r="Q109" s="83"/>
    </row>
    <row r="110" spans="1:17" ht="15" x14ac:dyDescent="0.2">
      <c r="A110" s="83"/>
      <c r="B110" s="83"/>
      <c r="C110" s="83"/>
      <c r="D110" s="83"/>
      <c r="E110" s="83"/>
      <c r="F110" s="83"/>
      <c r="G110" s="83"/>
      <c r="H110" s="83"/>
      <c r="I110" s="150">
        <v>23</v>
      </c>
      <c r="J110" s="79">
        <v>16</v>
      </c>
      <c r="K110" s="83"/>
      <c r="L110" s="83"/>
      <c r="M110" s="83"/>
      <c r="N110" s="83"/>
      <c r="O110" s="83"/>
      <c r="P110" s="83"/>
      <c r="Q110" s="83"/>
    </row>
    <row r="111" spans="1:17" ht="15" x14ac:dyDescent="0.2">
      <c r="A111" s="83"/>
      <c r="B111" s="83"/>
      <c r="C111" s="83"/>
      <c r="D111" s="83"/>
      <c r="E111" s="83"/>
      <c r="F111" s="83"/>
      <c r="G111" s="83"/>
      <c r="H111" s="83"/>
      <c r="I111" s="79">
        <v>25</v>
      </c>
      <c r="J111" s="79">
        <v>10</v>
      </c>
      <c r="K111" s="83"/>
      <c r="L111" s="83"/>
      <c r="M111" s="83"/>
      <c r="N111" s="83"/>
      <c r="O111" s="83"/>
      <c r="P111" s="83"/>
      <c r="Q111" s="83"/>
    </row>
    <row r="112" spans="1:17" ht="15" x14ac:dyDescent="0.2">
      <c r="A112" s="83"/>
      <c r="B112" s="83"/>
      <c r="C112" s="83"/>
      <c r="D112" s="83"/>
      <c r="E112" s="83"/>
      <c r="F112" s="83"/>
      <c r="G112" s="83"/>
      <c r="H112" s="83"/>
      <c r="I112" s="79">
        <v>30</v>
      </c>
      <c r="J112" s="79">
        <v>9.8000000000000007</v>
      </c>
      <c r="K112" s="83"/>
      <c r="L112" s="83"/>
      <c r="M112" s="83"/>
      <c r="N112" s="83"/>
      <c r="O112" s="83"/>
      <c r="P112" s="83"/>
      <c r="Q112" s="83"/>
    </row>
    <row r="113" spans="1:17" ht="15" x14ac:dyDescent="0.2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 spans="1:17" ht="15" x14ac:dyDescent="0.2">
      <c r="A114" s="158">
        <v>40713</v>
      </c>
      <c r="B114" s="150">
        <v>1</v>
      </c>
      <c r="C114" s="159">
        <v>0.125</v>
      </c>
      <c r="D114" s="83" t="s">
        <v>1187</v>
      </c>
      <c r="E114" s="83" t="s">
        <v>140</v>
      </c>
      <c r="F114" s="83" t="s">
        <v>1188</v>
      </c>
      <c r="G114" s="150">
        <v>75</v>
      </c>
      <c r="H114" s="150">
        <v>2.5</v>
      </c>
      <c r="I114" s="83"/>
      <c r="J114" s="83"/>
      <c r="K114" s="83"/>
      <c r="L114" s="83"/>
      <c r="M114" s="83"/>
      <c r="N114" s="83"/>
      <c r="O114" s="83"/>
      <c r="P114" s="83"/>
      <c r="Q114" s="83"/>
    </row>
    <row r="115" spans="1:17" ht="15" x14ac:dyDescent="0.2">
      <c r="A115" s="83"/>
      <c r="B115" s="83"/>
      <c r="C115" s="159">
        <v>0.16666666666666666</v>
      </c>
      <c r="D115" s="83" t="s">
        <v>757</v>
      </c>
      <c r="E115" s="83"/>
      <c r="F115" s="83"/>
      <c r="G115" s="83"/>
      <c r="H115" s="150">
        <v>4</v>
      </c>
      <c r="I115" s="83"/>
      <c r="J115" s="83"/>
      <c r="K115" s="83"/>
      <c r="L115" s="83"/>
      <c r="M115" s="83"/>
      <c r="N115" s="83"/>
      <c r="O115" s="83"/>
      <c r="P115" s="83"/>
      <c r="Q115" s="83"/>
    </row>
    <row r="116" spans="1:17" ht="15" x14ac:dyDescent="0.2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 spans="1:17" ht="15" x14ac:dyDescent="0.2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</row>
    <row r="118" spans="1:17" ht="15" x14ac:dyDescent="0.2">
      <c r="A118" s="158">
        <v>40715</v>
      </c>
      <c r="B118" s="150">
        <v>1</v>
      </c>
      <c r="C118" s="159">
        <v>0.42708333333333331</v>
      </c>
      <c r="D118" s="83" t="s">
        <v>1189</v>
      </c>
      <c r="E118" s="83" t="s">
        <v>1190</v>
      </c>
      <c r="F118" s="83" t="s">
        <v>59</v>
      </c>
      <c r="G118" s="150">
        <v>75</v>
      </c>
      <c r="H118" s="150">
        <v>2</v>
      </c>
      <c r="I118" s="150">
        <v>1</v>
      </c>
      <c r="J118" s="150">
        <v>22.5</v>
      </c>
      <c r="K118" s="150">
        <v>8.1999999999999993</v>
      </c>
      <c r="L118" s="83"/>
      <c r="M118" s="83"/>
      <c r="N118" s="83"/>
      <c r="O118" s="83" t="s">
        <v>1191</v>
      </c>
      <c r="P118" s="83"/>
      <c r="Q118" s="83"/>
    </row>
    <row r="119" spans="1:17" ht="15" x14ac:dyDescent="0.2">
      <c r="A119" s="83"/>
      <c r="B119" s="150">
        <v>2</v>
      </c>
      <c r="C119" s="159">
        <v>0.51041666666666663</v>
      </c>
      <c r="D119" s="83"/>
      <c r="E119" s="83"/>
      <c r="F119" s="83"/>
      <c r="G119" s="83"/>
      <c r="H119" s="83"/>
      <c r="I119" s="150">
        <v>3</v>
      </c>
      <c r="J119" s="150">
        <v>20.5</v>
      </c>
      <c r="K119" s="150">
        <v>8.1999999999999993</v>
      </c>
      <c r="L119" s="83"/>
      <c r="M119" s="83"/>
      <c r="N119" s="83"/>
      <c r="O119" s="83"/>
      <c r="P119" s="83"/>
      <c r="Q119" s="83"/>
    </row>
    <row r="120" spans="1:17" ht="15" x14ac:dyDescent="0.2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 spans="1:17" ht="15" x14ac:dyDescent="0.2">
      <c r="A121" s="83"/>
      <c r="B121" s="83"/>
      <c r="C121" s="83"/>
      <c r="D121" s="83" t="s">
        <v>212</v>
      </c>
      <c r="E121" s="83" t="s">
        <v>1192</v>
      </c>
      <c r="F121" s="83" t="s">
        <v>59</v>
      </c>
      <c r="G121" s="150">
        <v>80</v>
      </c>
      <c r="H121" s="83" t="s">
        <v>433</v>
      </c>
      <c r="I121" s="150">
        <v>3</v>
      </c>
      <c r="J121" s="150">
        <v>20.5</v>
      </c>
      <c r="K121" s="150">
        <v>8.1999999999999993</v>
      </c>
      <c r="L121" s="83"/>
      <c r="M121" s="83"/>
      <c r="N121" s="83"/>
      <c r="O121" s="88" t="s">
        <v>1193</v>
      </c>
      <c r="P121" s="83"/>
      <c r="Q121" s="83"/>
    </row>
    <row r="122" spans="1:17" ht="15" x14ac:dyDescent="0.2">
      <c r="A122" s="83"/>
      <c r="B122" s="83"/>
      <c r="C122" s="83"/>
      <c r="D122" s="83" t="s">
        <v>1194</v>
      </c>
      <c r="E122" s="83"/>
      <c r="F122" s="83"/>
      <c r="G122" s="83"/>
      <c r="H122" s="83"/>
      <c r="I122" s="150">
        <v>5</v>
      </c>
      <c r="J122" s="150">
        <v>19.5</v>
      </c>
      <c r="K122" s="150">
        <v>8.1999999999999993</v>
      </c>
      <c r="L122" s="83"/>
      <c r="M122" s="83"/>
      <c r="N122" s="83"/>
      <c r="O122" s="156" t="s">
        <v>1195</v>
      </c>
      <c r="P122" s="89"/>
      <c r="Q122" s="83"/>
    </row>
    <row r="123" spans="1:17" ht="15" x14ac:dyDescent="0.2">
      <c r="A123" s="83"/>
      <c r="B123" s="83"/>
      <c r="C123" s="83"/>
      <c r="D123" s="83" t="s">
        <v>1196</v>
      </c>
      <c r="E123" s="83"/>
      <c r="F123" s="83"/>
      <c r="G123" s="83"/>
      <c r="H123" s="83"/>
      <c r="I123" s="150">
        <v>8</v>
      </c>
      <c r="J123" s="150">
        <v>19.5</v>
      </c>
      <c r="K123" s="83"/>
      <c r="L123" s="83"/>
      <c r="M123" s="83"/>
      <c r="N123" s="83"/>
      <c r="O123" s="88" t="s">
        <v>1197</v>
      </c>
      <c r="P123" s="89"/>
      <c r="Q123" s="83"/>
    </row>
    <row r="124" spans="1:17" ht="15" x14ac:dyDescent="0.2">
      <c r="A124" s="83"/>
      <c r="B124" s="83"/>
      <c r="C124" s="83"/>
      <c r="D124" s="83"/>
      <c r="E124" s="83"/>
      <c r="F124" s="83"/>
      <c r="G124" s="83"/>
      <c r="H124" s="83"/>
      <c r="I124" s="150">
        <v>12</v>
      </c>
      <c r="J124" s="150">
        <v>16</v>
      </c>
      <c r="K124" s="150">
        <v>8</v>
      </c>
      <c r="L124" s="83"/>
      <c r="M124" s="83"/>
      <c r="N124" s="83"/>
      <c r="O124" s="151" t="s">
        <v>1198</v>
      </c>
      <c r="P124" s="83"/>
      <c r="Q124" s="83"/>
    </row>
    <row r="125" spans="1:17" ht="15" x14ac:dyDescent="0.2">
      <c r="A125" s="83"/>
      <c r="B125" s="83"/>
      <c r="C125" s="83"/>
      <c r="D125" s="83"/>
      <c r="E125" s="83"/>
      <c r="F125" s="83"/>
      <c r="G125" s="83"/>
      <c r="H125" s="83"/>
      <c r="I125" s="150">
        <v>13</v>
      </c>
      <c r="J125" s="150">
        <v>16.5</v>
      </c>
      <c r="K125" s="83"/>
      <c r="L125" s="83"/>
      <c r="M125" s="83"/>
      <c r="N125" s="83"/>
      <c r="O125" s="83"/>
      <c r="P125" s="83"/>
      <c r="Q125" s="83"/>
    </row>
    <row r="126" spans="1:17" ht="15" x14ac:dyDescent="0.2">
      <c r="A126" s="83"/>
      <c r="B126" s="83"/>
      <c r="C126" s="83"/>
      <c r="D126" s="83"/>
      <c r="E126" s="83"/>
      <c r="F126" s="83"/>
      <c r="G126" s="83"/>
      <c r="H126" s="83"/>
      <c r="I126" s="150">
        <v>14</v>
      </c>
      <c r="J126" s="150">
        <v>17</v>
      </c>
      <c r="K126" s="83"/>
      <c r="L126" s="83"/>
      <c r="M126" s="83"/>
      <c r="N126" s="83"/>
      <c r="O126" s="83"/>
      <c r="P126" s="83"/>
      <c r="Q126" s="83"/>
    </row>
    <row r="127" spans="1:17" ht="15" x14ac:dyDescent="0.2">
      <c r="A127" s="83"/>
      <c r="B127" s="83"/>
      <c r="C127" s="83"/>
      <c r="D127" s="83"/>
      <c r="E127" s="83"/>
      <c r="F127" s="83"/>
      <c r="G127" s="83"/>
      <c r="H127" s="83"/>
      <c r="I127" s="150">
        <v>15</v>
      </c>
      <c r="J127" s="150">
        <v>13</v>
      </c>
      <c r="K127" s="150">
        <v>8</v>
      </c>
      <c r="L127" s="83"/>
      <c r="M127" s="83"/>
      <c r="N127" s="83"/>
      <c r="O127" s="83"/>
      <c r="P127" s="83"/>
      <c r="Q127" s="83"/>
    </row>
    <row r="128" spans="1:17" ht="15" x14ac:dyDescent="0.2">
      <c r="A128" s="83"/>
      <c r="B128" s="83"/>
      <c r="C128" s="83"/>
      <c r="D128" s="83"/>
      <c r="E128" s="83"/>
      <c r="F128" s="83"/>
      <c r="G128" s="83"/>
      <c r="H128" s="83"/>
      <c r="I128" s="150">
        <v>18</v>
      </c>
      <c r="J128" s="150">
        <v>11.5</v>
      </c>
      <c r="K128" s="150">
        <v>8</v>
      </c>
      <c r="L128" s="83"/>
      <c r="M128" s="83"/>
      <c r="N128" s="83"/>
      <c r="O128" s="83"/>
      <c r="P128" s="83"/>
      <c r="Q128" s="83"/>
    </row>
    <row r="129" spans="1:17" ht="15" x14ac:dyDescent="0.2">
      <c r="A129" s="83"/>
      <c r="B129" s="83"/>
      <c r="C129" s="83"/>
      <c r="D129" s="83"/>
      <c r="E129" s="83"/>
      <c r="F129" s="83"/>
      <c r="G129" s="83"/>
      <c r="H129" s="83"/>
      <c r="I129" s="150">
        <v>20</v>
      </c>
      <c r="J129" s="150">
        <v>10</v>
      </c>
      <c r="K129" s="150">
        <v>7.8</v>
      </c>
      <c r="L129" s="83"/>
      <c r="M129" s="83"/>
      <c r="N129" s="83"/>
      <c r="O129" s="83"/>
      <c r="P129" s="83"/>
      <c r="Q129" s="83"/>
    </row>
    <row r="130" spans="1:17" ht="15" x14ac:dyDescent="0.2">
      <c r="A130" s="83"/>
      <c r="B130" s="83"/>
      <c r="C130" s="83"/>
      <c r="D130" s="83"/>
      <c r="E130" s="83"/>
      <c r="F130" s="83"/>
      <c r="G130" s="83"/>
      <c r="H130" s="83"/>
      <c r="I130" s="150">
        <v>25</v>
      </c>
      <c r="J130" s="150">
        <v>10</v>
      </c>
      <c r="K130" s="150">
        <v>8</v>
      </c>
      <c r="L130" s="83"/>
      <c r="M130" s="83"/>
      <c r="N130" s="83"/>
      <c r="O130" s="83"/>
      <c r="P130" s="83"/>
      <c r="Q130" s="83"/>
    </row>
    <row r="131" spans="1:17" ht="15" x14ac:dyDescent="0.2">
      <c r="A131" s="83"/>
      <c r="B131" s="83"/>
      <c r="C131" s="83"/>
      <c r="D131" s="83"/>
      <c r="E131" s="83"/>
      <c r="F131" s="83"/>
      <c r="G131" s="83"/>
      <c r="H131" s="83"/>
      <c r="I131" s="150">
        <v>30</v>
      </c>
      <c r="J131" s="150">
        <v>9</v>
      </c>
      <c r="K131" s="150">
        <v>7.8</v>
      </c>
      <c r="L131" s="83"/>
      <c r="M131" s="83"/>
      <c r="N131" s="83"/>
      <c r="O131" s="83"/>
      <c r="P131" s="83"/>
      <c r="Q131" s="83"/>
    </row>
    <row r="132" spans="1:17" ht="15" x14ac:dyDescent="0.2">
      <c r="A132" s="162"/>
      <c r="B132" s="83"/>
      <c r="C132" s="160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</row>
    <row r="133" spans="1:17" ht="15" x14ac:dyDescent="0.2">
      <c r="A133" s="158">
        <v>40720</v>
      </c>
      <c r="B133" s="150">
        <v>1</v>
      </c>
      <c r="C133" s="159">
        <v>0.11805555555555557</v>
      </c>
      <c r="D133" s="83" t="s">
        <v>958</v>
      </c>
      <c r="E133" s="83" t="s">
        <v>216</v>
      </c>
      <c r="F133" s="83" t="s">
        <v>1199</v>
      </c>
      <c r="G133" s="150">
        <v>68</v>
      </c>
      <c r="H133" s="150">
        <v>1.67</v>
      </c>
      <c r="I133" s="150">
        <v>1</v>
      </c>
      <c r="J133" s="83"/>
      <c r="K133" s="83"/>
      <c r="L133" s="150">
        <v>9.6</v>
      </c>
      <c r="M133" s="83"/>
      <c r="N133" s="83"/>
      <c r="O133" s="83"/>
      <c r="P133" s="88" t="s">
        <v>1200</v>
      </c>
      <c r="Q133" s="83"/>
    </row>
    <row r="134" spans="1:17" ht="15" x14ac:dyDescent="0.2">
      <c r="A134" s="162"/>
      <c r="B134" s="83"/>
      <c r="C134" s="160"/>
      <c r="D134" s="83" t="s">
        <v>142</v>
      </c>
      <c r="E134" s="83" t="s">
        <v>216</v>
      </c>
      <c r="F134" s="83" t="s">
        <v>1199</v>
      </c>
      <c r="G134" s="150">
        <v>68</v>
      </c>
      <c r="H134" s="150">
        <v>2.5</v>
      </c>
      <c r="I134" s="150">
        <v>2.5</v>
      </c>
      <c r="J134" s="150">
        <v>17</v>
      </c>
      <c r="K134" s="83"/>
      <c r="L134" s="150">
        <v>9.6</v>
      </c>
      <c r="M134" s="83"/>
      <c r="N134" s="83"/>
      <c r="O134" s="83"/>
      <c r="P134" s="83"/>
      <c r="Q134" s="83"/>
    </row>
    <row r="135" spans="1:17" ht="15" x14ac:dyDescent="0.2">
      <c r="A135" s="162"/>
      <c r="B135" s="83"/>
      <c r="C135" s="160"/>
      <c r="D135" s="83"/>
      <c r="E135" s="83"/>
      <c r="F135" s="83"/>
      <c r="G135" s="83"/>
      <c r="H135" s="83"/>
      <c r="I135" s="150">
        <v>55</v>
      </c>
      <c r="J135" s="150">
        <v>10</v>
      </c>
      <c r="K135" s="83"/>
      <c r="L135" s="150">
        <v>11</v>
      </c>
      <c r="M135" s="83"/>
      <c r="N135" s="83"/>
      <c r="O135" s="83"/>
      <c r="P135" s="83"/>
      <c r="Q135" s="83"/>
    </row>
    <row r="136" spans="1:17" ht="15" x14ac:dyDescent="0.2">
      <c r="A136" s="162"/>
      <c r="B136" s="83"/>
      <c r="C136" s="160"/>
      <c r="D136" s="83" t="s">
        <v>1201</v>
      </c>
      <c r="E136" s="83"/>
      <c r="F136" s="83"/>
      <c r="G136" s="83"/>
      <c r="H136" s="150">
        <v>2</v>
      </c>
      <c r="I136" s="150">
        <v>2</v>
      </c>
      <c r="J136" s="150">
        <v>19</v>
      </c>
      <c r="K136" s="83"/>
      <c r="L136" s="150">
        <v>10</v>
      </c>
      <c r="M136" s="83"/>
      <c r="N136" s="83"/>
      <c r="O136" s="83"/>
      <c r="P136" s="83"/>
      <c r="Q136" s="83"/>
    </row>
    <row r="137" spans="1:17" ht="15" x14ac:dyDescent="0.2">
      <c r="A137" s="83"/>
      <c r="B137" s="83"/>
      <c r="C137" s="160"/>
      <c r="D137" s="83" t="s">
        <v>1202</v>
      </c>
      <c r="E137" s="83"/>
      <c r="F137" s="83"/>
      <c r="G137" s="83"/>
      <c r="H137" s="150">
        <v>2.33</v>
      </c>
      <c r="I137" s="150">
        <v>2.2999999999999998</v>
      </c>
      <c r="J137" s="150">
        <v>18</v>
      </c>
      <c r="K137" s="83"/>
      <c r="L137" s="150">
        <v>9.6</v>
      </c>
      <c r="M137" s="83"/>
      <c r="N137" s="83"/>
      <c r="O137" s="83"/>
      <c r="P137" s="83"/>
      <c r="Q137" s="83"/>
    </row>
    <row r="138" spans="1:17" ht="15" x14ac:dyDescent="0.2">
      <c r="A138" s="83"/>
      <c r="B138" s="83"/>
      <c r="C138" s="160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</row>
    <row r="139" spans="1:17" ht="15" x14ac:dyDescent="0.2">
      <c r="A139" s="158">
        <v>40723</v>
      </c>
      <c r="B139" s="150">
        <v>1</v>
      </c>
      <c r="C139" s="159">
        <v>0.125</v>
      </c>
      <c r="D139" s="83" t="s">
        <v>212</v>
      </c>
      <c r="E139" s="83" t="s">
        <v>226</v>
      </c>
      <c r="F139" s="83" t="s">
        <v>1203</v>
      </c>
      <c r="G139" s="150">
        <v>71</v>
      </c>
      <c r="H139" s="83" t="s">
        <v>433</v>
      </c>
      <c r="I139" s="150">
        <v>1</v>
      </c>
      <c r="J139" s="79">
        <v>21</v>
      </c>
      <c r="K139" s="83"/>
      <c r="L139" s="150">
        <v>12</v>
      </c>
      <c r="M139" s="83"/>
      <c r="N139" s="83"/>
      <c r="O139" s="83" t="s">
        <v>1204</v>
      </c>
      <c r="P139" s="88" t="s">
        <v>1205</v>
      </c>
      <c r="Q139" s="83"/>
    </row>
    <row r="140" spans="1:17" ht="15" x14ac:dyDescent="0.2">
      <c r="A140" s="83"/>
      <c r="B140" s="83"/>
      <c r="C140" s="83"/>
      <c r="D140" s="83"/>
      <c r="E140" s="83"/>
      <c r="F140" s="83"/>
      <c r="G140" s="83"/>
      <c r="H140" s="83"/>
      <c r="I140" s="150">
        <v>5</v>
      </c>
      <c r="J140" s="79">
        <v>20</v>
      </c>
      <c r="K140" s="83"/>
      <c r="L140" s="150">
        <v>11</v>
      </c>
      <c r="M140" s="83"/>
      <c r="N140" s="83"/>
      <c r="O140" s="83" t="s">
        <v>1206</v>
      </c>
      <c r="P140" s="83"/>
      <c r="Q140" s="83"/>
    </row>
    <row r="141" spans="1:17" ht="15" x14ac:dyDescent="0.2">
      <c r="A141" s="83"/>
      <c r="B141" s="83"/>
      <c r="C141" s="83"/>
      <c r="D141" s="83"/>
      <c r="E141" s="83"/>
      <c r="F141" s="83"/>
      <c r="G141" s="83"/>
      <c r="H141" s="83"/>
      <c r="I141" s="150">
        <v>10</v>
      </c>
      <c r="J141" s="79">
        <v>19</v>
      </c>
      <c r="K141" s="150">
        <v>9.1999999999999993</v>
      </c>
      <c r="L141" s="83"/>
      <c r="M141" s="83"/>
      <c r="N141" s="83"/>
      <c r="O141" s="88" t="s">
        <v>1207</v>
      </c>
      <c r="P141" s="83"/>
      <c r="Q141" s="83"/>
    </row>
    <row r="142" spans="1:17" ht="15" x14ac:dyDescent="0.2">
      <c r="A142" s="83"/>
      <c r="B142" s="83"/>
      <c r="C142" s="83"/>
      <c r="D142" s="83"/>
      <c r="E142" s="83"/>
      <c r="F142" s="83"/>
      <c r="G142" s="83"/>
      <c r="H142" s="83"/>
      <c r="I142" s="79">
        <v>12</v>
      </c>
      <c r="J142" s="79">
        <v>18</v>
      </c>
      <c r="K142" s="83"/>
      <c r="L142" s="83"/>
      <c r="M142" s="83"/>
      <c r="N142" s="83"/>
      <c r="O142" s="83" t="s">
        <v>1208</v>
      </c>
      <c r="P142" s="83"/>
      <c r="Q142" s="83"/>
    </row>
    <row r="143" spans="1:17" ht="15" x14ac:dyDescent="0.2">
      <c r="A143" s="83"/>
      <c r="B143" s="83"/>
      <c r="C143" s="83"/>
      <c r="D143" s="83"/>
      <c r="E143" s="83"/>
      <c r="F143" s="83"/>
      <c r="G143" s="83"/>
      <c r="H143" s="83"/>
      <c r="I143" s="79">
        <v>15</v>
      </c>
      <c r="J143" s="79">
        <v>17.5</v>
      </c>
      <c r="K143" s="83"/>
      <c r="L143" s="150">
        <v>9</v>
      </c>
      <c r="M143" s="83"/>
      <c r="N143" s="83"/>
      <c r="O143" s="83" t="s">
        <v>1209</v>
      </c>
      <c r="P143" s="83"/>
      <c r="Q143" s="83"/>
    </row>
    <row r="144" spans="1:17" ht="15" x14ac:dyDescent="0.2">
      <c r="A144" s="83"/>
      <c r="B144" s="83"/>
      <c r="C144" s="83"/>
      <c r="D144" s="83"/>
      <c r="E144" s="83"/>
      <c r="F144" s="83"/>
      <c r="G144" s="83"/>
      <c r="H144" s="83"/>
      <c r="I144" s="150">
        <v>20</v>
      </c>
      <c r="J144" s="79">
        <v>17</v>
      </c>
      <c r="K144" s="83"/>
      <c r="L144" s="83"/>
      <c r="M144" s="83"/>
      <c r="N144" s="83"/>
      <c r="O144" s="83"/>
      <c r="P144" s="83"/>
      <c r="Q144" s="83"/>
    </row>
    <row r="145" spans="1:17" ht="15" x14ac:dyDescent="0.2">
      <c r="A145" s="83"/>
      <c r="B145" s="83"/>
      <c r="C145" s="83"/>
      <c r="D145" s="83"/>
      <c r="E145" s="83"/>
      <c r="F145" s="83"/>
      <c r="G145" s="83"/>
      <c r="H145" s="83"/>
      <c r="I145" s="150">
        <v>22</v>
      </c>
      <c r="J145" s="79">
        <v>15</v>
      </c>
      <c r="K145" s="83"/>
      <c r="L145" s="83"/>
      <c r="M145" s="83"/>
      <c r="N145" s="83"/>
      <c r="O145" s="83"/>
      <c r="P145" s="83"/>
      <c r="Q145" s="83"/>
    </row>
    <row r="146" spans="1:17" ht="15" x14ac:dyDescent="0.2">
      <c r="A146" s="83"/>
      <c r="B146" s="83"/>
      <c r="C146" s="83"/>
      <c r="D146" s="83"/>
      <c r="E146" s="83"/>
      <c r="F146" s="83"/>
      <c r="G146" s="83"/>
      <c r="H146" s="83"/>
      <c r="I146" s="79">
        <v>25</v>
      </c>
      <c r="J146" s="79">
        <v>12</v>
      </c>
      <c r="K146" s="83"/>
      <c r="L146" s="83"/>
      <c r="M146" s="83"/>
      <c r="N146" s="83"/>
      <c r="O146" s="83"/>
      <c r="P146" s="83"/>
      <c r="Q146" s="83"/>
    </row>
    <row r="147" spans="1:17" ht="15" x14ac:dyDescent="0.2">
      <c r="A147" s="162"/>
      <c r="B147" s="83"/>
      <c r="C147" s="83"/>
      <c r="D147" s="83"/>
      <c r="E147" s="83"/>
      <c r="F147" s="83"/>
      <c r="G147" s="83"/>
      <c r="H147" s="83"/>
      <c r="I147" s="79">
        <v>28</v>
      </c>
      <c r="J147" s="79">
        <v>11</v>
      </c>
      <c r="K147" s="150">
        <v>8.9</v>
      </c>
      <c r="L147" s="83"/>
      <c r="M147" s="83"/>
      <c r="N147" s="83"/>
      <c r="O147" s="83"/>
      <c r="P147" s="83"/>
      <c r="Q147" s="83"/>
    </row>
    <row r="148" spans="1:17" ht="15" x14ac:dyDescent="0.2">
      <c r="A148" s="83"/>
      <c r="B148" s="83"/>
      <c r="C148" s="83"/>
      <c r="D148" s="83"/>
      <c r="E148" s="83"/>
      <c r="F148" s="83"/>
      <c r="G148" s="83"/>
      <c r="H148" s="83"/>
      <c r="I148" s="79">
        <v>35</v>
      </c>
      <c r="J148" s="79">
        <v>10</v>
      </c>
      <c r="K148" s="150">
        <v>8.4</v>
      </c>
      <c r="L148" s="150">
        <v>11</v>
      </c>
      <c r="M148" s="83"/>
      <c r="N148" s="83"/>
      <c r="O148" s="83"/>
      <c r="P148" s="83"/>
      <c r="Q148" s="83"/>
    </row>
    <row r="149" spans="1:17" ht="15" x14ac:dyDescent="0.2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178"/>
      <c r="P149" s="83"/>
      <c r="Q149" s="83"/>
    </row>
    <row r="150" spans="1:17" ht="15" x14ac:dyDescent="0.2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168"/>
      <c r="P150" s="83"/>
      <c r="Q150" s="83"/>
    </row>
    <row r="151" spans="1:17" ht="15" x14ac:dyDescent="0.2">
      <c r="A151" s="158">
        <v>40730</v>
      </c>
      <c r="B151" s="150">
        <v>1</v>
      </c>
      <c r="C151" s="159">
        <v>0.45833333333333331</v>
      </c>
      <c r="D151" s="83" t="s">
        <v>212</v>
      </c>
      <c r="E151" s="83" t="s">
        <v>140</v>
      </c>
      <c r="F151" s="83" t="s">
        <v>343</v>
      </c>
      <c r="G151" s="150">
        <v>78</v>
      </c>
      <c r="H151" s="150">
        <v>2.5</v>
      </c>
      <c r="I151" s="150">
        <v>0.5</v>
      </c>
      <c r="J151" s="150">
        <v>24.5</v>
      </c>
      <c r="K151" s="83"/>
      <c r="L151" s="83"/>
      <c r="M151" s="83"/>
      <c r="N151" s="83"/>
      <c r="O151" s="83"/>
      <c r="P151" s="83"/>
      <c r="Q151" s="83"/>
    </row>
    <row r="152" spans="1:17" ht="15" x14ac:dyDescent="0.2">
      <c r="A152" s="83"/>
      <c r="B152" s="83"/>
      <c r="C152" s="83"/>
      <c r="D152" s="83" t="s">
        <v>1210</v>
      </c>
      <c r="E152" s="83"/>
      <c r="F152" s="83"/>
      <c r="G152" s="83"/>
      <c r="H152" s="83"/>
      <c r="I152" s="150">
        <v>5</v>
      </c>
      <c r="J152" s="150">
        <v>23.5</v>
      </c>
      <c r="K152" s="150">
        <v>8</v>
      </c>
      <c r="L152" s="83"/>
      <c r="M152" s="83"/>
      <c r="N152" s="83"/>
      <c r="O152" s="83" t="s">
        <v>1211</v>
      </c>
      <c r="P152" s="83"/>
      <c r="Q152" s="83"/>
    </row>
    <row r="153" spans="1:17" ht="15" x14ac:dyDescent="0.2">
      <c r="A153" s="83"/>
      <c r="B153" s="83"/>
      <c r="C153" s="83"/>
      <c r="D153" s="83"/>
      <c r="E153" s="83"/>
      <c r="F153" s="83"/>
      <c r="G153" s="83"/>
      <c r="H153" s="83"/>
      <c r="I153" s="150">
        <v>10</v>
      </c>
      <c r="J153" s="150">
        <v>17</v>
      </c>
      <c r="K153" s="83"/>
      <c r="L153" s="83"/>
      <c r="M153" s="83"/>
      <c r="N153" s="83"/>
      <c r="O153" s="83" t="s">
        <v>1212</v>
      </c>
      <c r="P153" s="83"/>
      <c r="Q153" s="83"/>
    </row>
    <row r="154" spans="1:17" ht="15" x14ac:dyDescent="0.2">
      <c r="A154" s="83"/>
      <c r="B154" s="83"/>
      <c r="C154" s="83"/>
      <c r="D154" s="88" t="s">
        <v>1213</v>
      </c>
      <c r="E154" s="83"/>
      <c r="F154" s="83"/>
      <c r="G154" s="83"/>
      <c r="H154" s="83"/>
      <c r="I154" s="150">
        <v>15</v>
      </c>
      <c r="J154" s="150">
        <v>16.5</v>
      </c>
      <c r="K154" s="83"/>
      <c r="L154" s="83"/>
      <c r="M154" s="83"/>
      <c r="N154" s="83"/>
      <c r="O154" s="83" t="s">
        <v>1214</v>
      </c>
      <c r="P154" s="83"/>
      <c r="Q154" s="83"/>
    </row>
    <row r="155" spans="1:17" ht="15" x14ac:dyDescent="0.2">
      <c r="A155" s="83"/>
      <c r="B155" s="83"/>
      <c r="C155" s="83"/>
      <c r="D155" s="83" t="s">
        <v>1215</v>
      </c>
      <c r="E155" s="83"/>
      <c r="F155" s="83"/>
      <c r="G155" s="83"/>
      <c r="H155" s="83"/>
      <c r="I155" s="150">
        <v>20</v>
      </c>
      <c r="J155" s="150">
        <v>14</v>
      </c>
      <c r="K155" s="150">
        <v>8</v>
      </c>
      <c r="L155" s="83"/>
      <c r="M155" s="83"/>
      <c r="N155" s="83"/>
      <c r="O155" s="83" t="s">
        <v>1216</v>
      </c>
      <c r="P155" s="83"/>
      <c r="Q155" s="83"/>
    </row>
    <row r="156" spans="1:17" ht="15" x14ac:dyDescent="0.2">
      <c r="A156" s="83"/>
      <c r="B156" s="83"/>
      <c r="C156" s="160"/>
      <c r="D156" s="83"/>
      <c r="E156" s="83"/>
      <c r="F156" s="83"/>
      <c r="G156" s="83"/>
      <c r="H156" s="83"/>
      <c r="I156" s="150">
        <v>30</v>
      </c>
      <c r="J156" s="150">
        <v>9</v>
      </c>
      <c r="K156" s="150">
        <v>7.8</v>
      </c>
      <c r="L156" s="83"/>
      <c r="M156" s="83"/>
      <c r="N156" s="83"/>
      <c r="O156" s="83" t="s">
        <v>1217</v>
      </c>
      <c r="P156" s="83"/>
      <c r="Q156" s="83"/>
    </row>
    <row r="157" spans="1:17" ht="15" x14ac:dyDescent="0.2">
      <c r="A157" s="83"/>
      <c r="B157" s="83"/>
      <c r="C157" s="83"/>
      <c r="D157" s="83"/>
      <c r="E157" s="83"/>
      <c r="F157" s="83"/>
      <c r="G157" s="83"/>
      <c r="H157" s="83"/>
      <c r="I157" s="150">
        <v>40</v>
      </c>
      <c r="J157" s="150">
        <v>9</v>
      </c>
      <c r="K157" s="83"/>
      <c r="L157" s="83"/>
      <c r="M157" s="83"/>
      <c r="N157" s="83"/>
      <c r="O157" s="83"/>
      <c r="P157" s="83"/>
      <c r="Q157" s="83"/>
    </row>
    <row r="158" spans="1:17" ht="15" x14ac:dyDescent="0.2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</row>
    <row r="159" spans="1:17" ht="15" x14ac:dyDescent="0.2">
      <c r="A159" s="162"/>
      <c r="B159" s="150">
        <v>2</v>
      </c>
      <c r="C159" s="159">
        <v>0.4375</v>
      </c>
      <c r="D159" s="83" t="s">
        <v>1218</v>
      </c>
      <c r="E159" s="83" t="s">
        <v>143</v>
      </c>
      <c r="F159" s="83"/>
      <c r="G159" s="83"/>
      <c r="H159" s="150">
        <v>2.5</v>
      </c>
      <c r="I159" s="83"/>
      <c r="J159" s="83"/>
      <c r="K159" s="83"/>
      <c r="L159" s="83"/>
      <c r="M159" s="83"/>
      <c r="N159" s="83"/>
      <c r="O159" s="83"/>
      <c r="P159" s="83"/>
      <c r="Q159" s="83"/>
    </row>
    <row r="160" spans="1:17" ht="15" x14ac:dyDescent="0.2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</row>
    <row r="161" spans="1:17" ht="15" x14ac:dyDescent="0.2">
      <c r="A161" s="158">
        <v>40731</v>
      </c>
      <c r="B161" s="150">
        <v>1</v>
      </c>
      <c r="C161" s="159">
        <v>0.20833333333333334</v>
      </c>
      <c r="D161" s="83" t="s">
        <v>212</v>
      </c>
      <c r="E161" s="83" t="s">
        <v>143</v>
      </c>
      <c r="F161" s="83" t="s">
        <v>325</v>
      </c>
      <c r="G161" s="150">
        <v>80</v>
      </c>
      <c r="H161" s="150">
        <v>2.25</v>
      </c>
      <c r="I161" s="150">
        <v>0.5</v>
      </c>
      <c r="J161" s="150">
        <v>24</v>
      </c>
      <c r="K161" s="83"/>
      <c r="L161" s="83"/>
      <c r="M161" s="83"/>
      <c r="N161" s="83"/>
      <c r="O161" s="83" t="s">
        <v>1219</v>
      </c>
      <c r="P161" s="83"/>
      <c r="Q161" s="83"/>
    </row>
    <row r="162" spans="1:17" ht="15" x14ac:dyDescent="0.2">
      <c r="A162" s="83"/>
      <c r="B162" s="83"/>
      <c r="C162" s="83"/>
      <c r="D162" s="83" t="s">
        <v>1220</v>
      </c>
      <c r="E162" s="83"/>
      <c r="F162" s="83"/>
      <c r="G162" s="83"/>
      <c r="H162" s="83"/>
      <c r="I162" s="150">
        <v>40</v>
      </c>
      <c r="J162" s="150">
        <v>13</v>
      </c>
      <c r="K162" s="83"/>
      <c r="L162" s="83"/>
      <c r="M162" s="83"/>
      <c r="N162" s="83"/>
      <c r="O162" s="83" t="s">
        <v>1221</v>
      </c>
      <c r="P162" s="83"/>
      <c r="Q162" s="83"/>
    </row>
    <row r="163" spans="1:17" ht="15" x14ac:dyDescent="0.2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</row>
    <row r="164" spans="1:17" ht="15" x14ac:dyDescent="0.2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</row>
    <row r="165" spans="1:17" ht="15" x14ac:dyDescent="0.2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</row>
    <row r="166" spans="1:17" ht="15" x14ac:dyDescent="0.2">
      <c r="A166" s="83"/>
      <c r="B166" s="83"/>
      <c r="C166" s="160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</row>
    <row r="167" spans="1:17" ht="15" x14ac:dyDescent="0.2">
      <c r="A167" s="83"/>
      <c r="B167" s="83"/>
      <c r="C167" s="16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</row>
    <row r="168" spans="1:17" ht="15" x14ac:dyDescent="0.2">
      <c r="A168" s="83"/>
      <c r="B168" s="83"/>
      <c r="C168" s="160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</row>
    <row r="169" spans="1:17" ht="15" x14ac:dyDescent="0.2">
      <c r="A169" s="83"/>
      <c r="B169" s="83"/>
      <c r="C169" s="160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</row>
    <row r="170" spans="1:17" ht="15" x14ac:dyDescent="0.2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</row>
    <row r="171" spans="1:17" ht="15" x14ac:dyDescent="0.2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</row>
    <row r="172" spans="1:17" ht="15" x14ac:dyDescent="0.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</row>
    <row r="173" spans="1:17" ht="15" x14ac:dyDescent="0.2">
      <c r="A173" s="162"/>
      <c r="B173" s="83"/>
      <c r="C173" s="160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</row>
    <row r="174" spans="1:17" ht="15" x14ac:dyDescent="0.2">
      <c r="A174" s="83"/>
      <c r="B174" s="83"/>
      <c r="C174" s="160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</row>
    <row r="175" spans="1:17" ht="15" x14ac:dyDescent="0.2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</row>
    <row r="176" spans="1:17" ht="15" x14ac:dyDescent="0.2">
      <c r="A176" s="83"/>
      <c r="B176" s="83"/>
      <c r="C176" s="160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</row>
    <row r="177" spans="1:17" ht="15" x14ac:dyDescent="0.2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</row>
    <row r="178" spans="1:17" ht="15" x14ac:dyDescent="0.2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</row>
    <row r="179" spans="1:17" ht="15" x14ac:dyDescent="0.2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</row>
    <row r="180" spans="1:17" ht="15" x14ac:dyDescent="0.2">
      <c r="A180" s="162"/>
      <c r="B180" s="83"/>
      <c r="C180" s="160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</row>
    <row r="181" spans="1:17" ht="15" x14ac:dyDescent="0.2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</row>
    <row r="182" spans="1:17" ht="15" x14ac:dyDescent="0.2">
      <c r="A182" s="162"/>
      <c r="B182" s="83"/>
      <c r="C182" s="160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</row>
    <row r="183" spans="1:17" ht="15" x14ac:dyDescent="0.2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</row>
    <row r="184" spans="1:17" ht="15" x14ac:dyDescent="0.2">
      <c r="A184" s="83"/>
      <c r="B184" s="83"/>
      <c r="C184" s="160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178"/>
      <c r="P184" s="83"/>
      <c r="Q184" s="83"/>
    </row>
    <row r="185" spans="1:17" ht="15" x14ac:dyDescent="0.2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168"/>
      <c r="P185" s="83"/>
      <c r="Q185" s="83"/>
    </row>
    <row r="186" spans="1:17" ht="15" x14ac:dyDescent="0.2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168"/>
      <c r="P186" s="83"/>
      <c r="Q186" s="83"/>
    </row>
    <row r="187" spans="1:17" ht="15" x14ac:dyDescent="0.2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168"/>
      <c r="P187" s="83"/>
      <c r="Q187" s="83"/>
    </row>
    <row r="188" spans="1:17" ht="15" x14ac:dyDescent="0.2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168"/>
      <c r="P188" s="83"/>
      <c r="Q188" s="83"/>
    </row>
    <row r="189" spans="1:17" ht="15" x14ac:dyDescent="0.2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168"/>
      <c r="P189" s="83"/>
      <c r="Q189" s="83"/>
    </row>
    <row r="190" spans="1:17" ht="15" x14ac:dyDescent="0.2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</row>
    <row r="191" spans="1:17" ht="15" x14ac:dyDescent="0.2">
      <c r="A191" s="162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</row>
    <row r="192" spans="1:17" ht="15" x14ac:dyDescent="0.2">
      <c r="A192" s="162"/>
      <c r="B192" s="83"/>
      <c r="C192" s="160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</row>
    <row r="193" spans="1:17" ht="15" x14ac:dyDescent="0.2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</row>
    <row r="194" spans="1:17" ht="15" x14ac:dyDescent="0.2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</row>
    <row r="195" spans="1:17" ht="15" x14ac:dyDescent="0.2">
      <c r="A195" s="83"/>
      <c r="B195" s="83"/>
      <c r="C195" s="16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</row>
    <row r="196" spans="1:17" ht="15" x14ac:dyDescent="0.2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</row>
    <row r="197" spans="1:17" ht="15" x14ac:dyDescent="0.2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</row>
    <row r="198" spans="1:17" ht="15" x14ac:dyDescent="0.2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</row>
    <row r="199" spans="1:17" ht="15" x14ac:dyDescent="0.2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</row>
    <row r="200" spans="1:17" ht="15" x14ac:dyDescent="0.2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</row>
    <row r="201" spans="1:17" ht="15" x14ac:dyDescent="0.2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</row>
    <row r="202" spans="1:17" ht="15" x14ac:dyDescent="0.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</row>
    <row r="203" spans="1:17" ht="15" x14ac:dyDescent="0.2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</row>
    <row r="204" spans="1:17" ht="15" x14ac:dyDescent="0.2">
      <c r="A204" s="162"/>
      <c r="B204" s="83"/>
      <c r="C204" s="160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</row>
    <row r="205" spans="1:17" ht="15" x14ac:dyDescent="0.2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</row>
    <row r="206" spans="1:17" ht="15" x14ac:dyDescent="0.2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</row>
    <row r="207" spans="1:17" ht="15" x14ac:dyDescent="0.2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</row>
    <row r="208" spans="1:17" ht="15" x14ac:dyDescent="0.2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</row>
    <row r="209" spans="1:17" ht="15" x14ac:dyDescent="0.2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</row>
    <row r="210" spans="1:17" ht="15" x14ac:dyDescent="0.2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</row>
    <row r="211" spans="1:17" ht="15" x14ac:dyDescent="0.2">
      <c r="A211" s="162"/>
      <c r="B211" s="83"/>
      <c r="C211" s="16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178"/>
      <c r="P211" s="83"/>
      <c r="Q211" s="83"/>
    </row>
    <row r="212" spans="1:17" ht="15" x14ac:dyDescent="0.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168"/>
      <c r="P212" s="83"/>
      <c r="Q212" s="83"/>
    </row>
    <row r="213" spans="1:17" ht="15" x14ac:dyDescent="0.2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</row>
    <row r="214" spans="1:17" ht="15" x14ac:dyDescent="0.2">
      <c r="A214" s="162"/>
      <c r="B214" s="83"/>
      <c r="C214" s="160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178"/>
      <c r="P214" s="83"/>
      <c r="Q214" s="83"/>
    </row>
    <row r="215" spans="1:17" ht="15" x14ac:dyDescent="0.2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168"/>
      <c r="P215" s="83"/>
      <c r="Q215" s="83"/>
    </row>
    <row r="216" spans="1:17" ht="15" x14ac:dyDescent="0.2">
      <c r="A216" s="83"/>
      <c r="B216" s="83"/>
      <c r="C216" s="160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</row>
    <row r="217" spans="1:17" ht="15" x14ac:dyDescent="0.2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</row>
    <row r="218" spans="1:17" ht="15" x14ac:dyDescent="0.2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</row>
    <row r="219" spans="1:17" ht="15" x14ac:dyDescent="0.2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</row>
    <row r="220" spans="1:17" ht="15" x14ac:dyDescent="0.2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</row>
    <row r="221" spans="1:17" ht="15" x14ac:dyDescent="0.2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</row>
    <row r="222" spans="1:17" ht="15" x14ac:dyDescent="0.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</row>
    <row r="223" spans="1:17" ht="15" x14ac:dyDescent="0.2">
      <c r="A223" s="83"/>
      <c r="B223" s="83"/>
      <c r="C223" s="16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178"/>
      <c r="P223" s="83"/>
      <c r="Q223" s="83"/>
    </row>
    <row r="224" spans="1:17" ht="15" x14ac:dyDescent="0.2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168"/>
      <c r="P224" s="83"/>
      <c r="Q224" s="83"/>
    </row>
    <row r="225" spans="1:17" ht="15" x14ac:dyDescent="0.2">
      <c r="A225" s="162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</row>
    <row r="226" spans="1:17" ht="15" x14ac:dyDescent="0.2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</row>
    <row r="227" spans="1:17" ht="15" x14ac:dyDescent="0.2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178"/>
      <c r="P227" s="83"/>
      <c r="Q227" s="83"/>
    </row>
    <row r="228" spans="1:17" ht="15" x14ac:dyDescent="0.2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168"/>
      <c r="P228" s="83"/>
      <c r="Q228" s="83"/>
    </row>
    <row r="229" spans="1:17" ht="15" x14ac:dyDescent="0.2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</row>
    <row r="230" spans="1:17" ht="15" x14ac:dyDescent="0.2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</row>
    <row r="231" spans="1:17" ht="15" x14ac:dyDescent="0.2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</row>
    <row r="232" spans="1:17" ht="15" x14ac:dyDescent="0.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</row>
    <row r="233" spans="1:17" ht="15" x14ac:dyDescent="0.2">
      <c r="A233" s="162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</row>
    <row r="234" spans="1:17" ht="15" x14ac:dyDescent="0.2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</row>
    <row r="235" spans="1:17" ht="15" x14ac:dyDescent="0.2">
      <c r="A235" s="162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178"/>
      <c r="P235" s="83"/>
      <c r="Q235" s="83"/>
    </row>
    <row r="236" spans="1:17" ht="15" x14ac:dyDescent="0.2">
      <c r="A236" s="83"/>
      <c r="B236" s="83"/>
      <c r="C236" s="160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168"/>
      <c r="P236" s="83"/>
      <c r="Q236" s="83"/>
    </row>
    <row r="237" spans="1:17" ht="15" x14ac:dyDescent="0.2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168"/>
      <c r="P237" s="83"/>
      <c r="Q237" s="83"/>
    </row>
    <row r="238" spans="1:17" ht="15" x14ac:dyDescent="0.2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</row>
    <row r="239" spans="1:17" ht="15" x14ac:dyDescent="0.2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</row>
    <row r="240" spans="1:17" ht="15" x14ac:dyDescent="0.2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</row>
    <row r="241" spans="1:17" ht="15" x14ac:dyDescent="0.2">
      <c r="A241" s="83"/>
      <c r="B241" s="83"/>
      <c r="C241" s="160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</row>
    <row r="242" spans="1:17" ht="15" x14ac:dyDescent="0.2">
      <c r="A242" s="83"/>
      <c r="B242" s="83"/>
      <c r="C242" s="160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</row>
    <row r="243" spans="1:17" ht="15" x14ac:dyDescent="0.2">
      <c r="A243" s="83"/>
      <c r="B243" s="83"/>
      <c r="C243" s="160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</row>
    <row r="244" spans="1:17" ht="15" x14ac:dyDescent="0.2">
      <c r="A244" s="83"/>
      <c r="B244" s="83"/>
      <c r="C244" s="160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</row>
    <row r="245" spans="1:17" ht="15" x14ac:dyDescent="0.2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</row>
    <row r="246" spans="1:17" ht="15" x14ac:dyDescent="0.2">
      <c r="A246" s="162"/>
      <c r="B246" s="83"/>
      <c r="C246" s="160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</row>
    <row r="247" spans="1:17" ht="15" x14ac:dyDescent="0.2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</row>
    <row r="248" spans="1:17" ht="15" x14ac:dyDescent="0.2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</row>
    <row r="249" spans="1:17" ht="15" x14ac:dyDescent="0.2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</row>
    <row r="250" spans="1:17" ht="15" x14ac:dyDescent="0.2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</row>
    <row r="251" spans="1:17" ht="15" x14ac:dyDescent="0.2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</row>
    <row r="252" spans="1:17" ht="15" x14ac:dyDescent="0.2">
      <c r="A252" s="162"/>
      <c r="B252" s="83"/>
      <c r="C252" s="160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</row>
    <row r="253" spans="1:17" ht="15" x14ac:dyDescent="0.2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</row>
    <row r="254" spans="1:17" ht="15" x14ac:dyDescent="0.2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</row>
    <row r="255" spans="1:17" ht="15" x14ac:dyDescent="0.2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</row>
    <row r="256" spans="1:17" ht="15" x14ac:dyDescent="0.2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</row>
    <row r="257" spans="1:17" ht="15" x14ac:dyDescent="0.2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</row>
    <row r="258" spans="1:17" ht="15" x14ac:dyDescent="0.2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</row>
    <row r="259" spans="1:17" ht="15" x14ac:dyDescent="0.2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</row>
    <row r="260" spans="1:17" ht="15" x14ac:dyDescent="0.2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</row>
    <row r="261" spans="1:17" ht="15" x14ac:dyDescent="0.2">
      <c r="A261" s="162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178"/>
      <c r="P261" s="83"/>
      <c r="Q261" s="83"/>
    </row>
    <row r="262" spans="1:17" ht="15" x14ac:dyDescent="0.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168"/>
      <c r="P262" s="83"/>
      <c r="Q262" s="83"/>
    </row>
    <row r="263" spans="1:17" ht="15" x14ac:dyDescent="0.2">
      <c r="A263" s="162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168"/>
      <c r="P263" s="83"/>
      <c r="Q263" s="83"/>
    </row>
    <row r="264" spans="1:17" ht="15" x14ac:dyDescent="0.2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168"/>
      <c r="P264" s="83"/>
      <c r="Q264" s="83"/>
    </row>
    <row r="265" spans="1:17" ht="15" x14ac:dyDescent="0.2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168"/>
      <c r="P265" s="83"/>
      <c r="Q265" s="83"/>
    </row>
    <row r="266" spans="1:17" ht="15" x14ac:dyDescent="0.2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168"/>
      <c r="P266" s="83"/>
      <c r="Q266" s="83"/>
    </row>
    <row r="267" spans="1:17" ht="15" x14ac:dyDescent="0.2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</row>
    <row r="268" spans="1:17" ht="15" x14ac:dyDescent="0.2">
      <c r="A268" s="162"/>
      <c r="B268" s="83"/>
      <c r="C268" s="160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</row>
    <row r="269" spans="1:17" ht="15" x14ac:dyDescent="0.2">
      <c r="A269" s="162"/>
      <c r="B269" s="83"/>
      <c r="C269" s="160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</row>
    <row r="270" spans="1:17" ht="15" x14ac:dyDescent="0.2">
      <c r="A270" s="162"/>
      <c r="B270" s="83"/>
      <c r="C270" s="160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</row>
    <row r="271" spans="1:17" ht="15" x14ac:dyDescent="0.2">
      <c r="A271" s="162"/>
      <c r="B271" s="83"/>
      <c r="C271" s="160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</row>
    <row r="272" spans="1:17" ht="15" x14ac:dyDescent="0.2">
      <c r="A272" s="162"/>
      <c r="B272" s="83"/>
      <c r="C272" s="160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</row>
    <row r="273" spans="1:17" ht="15" x14ac:dyDescent="0.2">
      <c r="A273" s="162"/>
      <c r="B273" s="83"/>
      <c r="C273" s="160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</row>
    <row r="274" spans="1:17" ht="15" x14ac:dyDescent="0.2">
      <c r="A274" s="162"/>
      <c r="B274" s="83"/>
      <c r="C274" s="160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</row>
    <row r="275" spans="1:17" ht="15" x14ac:dyDescent="0.2">
      <c r="A275" s="162"/>
      <c r="B275" s="83"/>
      <c r="C275" s="160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</row>
    <row r="276" spans="1:17" ht="15" x14ac:dyDescent="0.2">
      <c r="A276" s="162"/>
      <c r="B276" s="83"/>
      <c r="C276" s="160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</row>
  </sheetData>
  <mergeCells count="8">
    <mergeCell ref="O227:O228"/>
    <mergeCell ref="O235:O237"/>
    <mergeCell ref="O261:O266"/>
    <mergeCell ref="O149:O150"/>
    <mergeCell ref="O184:O189"/>
    <mergeCell ref="O211:O212"/>
    <mergeCell ref="O214:O215"/>
    <mergeCell ref="O223:O2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679D-83DC-4E25-A914-E30181A698F0}">
  <sheetPr>
    <outlinePr summaryBelow="0" summaryRight="0"/>
  </sheetPr>
  <dimension ref="A1:T404"/>
  <sheetViews>
    <sheetView topLeftCell="A302" workbookViewId="0">
      <selection activeCell="J319" sqref="J319:J329"/>
    </sheetView>
  </sheetViews>
  <sheetFormatPr baseColWidth="10" defaultColWidth="14.5" defaultRowHeight="15.75" customHeight="1" x14ac:dyDescent="0.15"/>
  <sheetData>
    <row r="1" spans="1:17" ht="15.75" customHeight="1" x14ac:dyDescent="0.15">
      <c r="A1" s="1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</row>
    <row r="4" spans="1:17" ht="15" x14ac:dyDescent="0.2">
      <c r="A4" s="85">
        <v>42556</v>
      </c>
      <c r="C4" s="9">
        <v>0.57638888888888884</v>
      </c>
      <c r="D4" s="8" t="s">
        <v>422</v>
      </c>
      <c r="E4" s="92" t="s">
        <v>143</v>
      </c>
      <c r="F4" s="92" t="s">
        <v>410</v>
      </c>
      <c r="G4" s="79">
        <v>30</v>
      </c>
      <c r="H4" s="79">
        <v>1.5</v>
      </c>
      <c r="I4" s="92">
        <v>1</v>
      </c>
      <c r="J4" s="79">
        <v>20.79</v>
      </c>
      <c r="K4" s="79">
        <v>7.72</v>
      </c>
      <c r="L4" s="92"/>
      <c r="M4" s="79">
        <v>410.1</v>
      </c>
      <c r="N4" s="92"/>
      <c r="O4" s="92"/>
      <c r="P4" s="92" t="s">
        <v>424</v>
      </c>
    </row>
    <row r="5" spans="1:17" ht="15" x14ac:dyDescent="0.2">
      <c r="E5" s="92"/>
      <c r="F5" s="92"/>
      <c r="G5" s="92"/>
      <c r="H5" s="92"/>
      <c r="I5" s="79">
        <v>5</v>
      </c>
      <c r="J5" s="79">
        <v>20.149999999999999</v>
      </c>
      <c r="K5" s="79">
        <v>7.99</v>
      </c>
      <c r="L5" s="92"/>
      <c r="M5" s="79">
        <v>410.9</v>
      </c>
      <c r="N5" s="92"/>
      <c r="O5" s="92"/>
      <c r="P5" s="93" t="s">
        <v>425</v>
      </c>
    </row>
    <row r="6" spans="1:17" ht="15" x14ac:dyDescent="0.2">
      <c r="E6" s="92"/>
      <c r="F6" s="92"/>
      <c r="G6" s="92"/>
      <c r="H6" s="92"/>
      <c r="I6" s="79">
        <v>9.1</v>
      </c>
      <c r="J6" s="79">
        <v>17.059999999999999</v>
      </c>
      <c r="K6" s="79">
        <v>7.97</v>
      </c>
      <c r="L6" s="92"/>
      <c r="M6" s="79">
        <v>413</v>
      </c>
      <c r="N6" s="92"/>
      <c r="O6" s="92"/>
      <c r="P6" s="92" t="s">
        <v>426</v>
      </c>
    </row>
    <row r="7" spans="1:17" ht="15" x14ac:dyDescent="0.2">
      <c r="E7" s="92"/>
      <c r="F7" s="92"/>
      <c r="G7" s="92"/>
      <c r="H7" s="92"/>
      <c r="I7" s="79">
        <v>11.2</v>
      </c>
      <c r="J7" s="79">
        <v>15.6</v>
      </c>
      <c r="K7" s="79">
        <v>7.91</v>
      </c>
      <c r="L7" s="92"/>
      <c r="M7" s="79">
        <v>414</v>
      </c>
      <c r="N7" s="92"/>
      <c r="O7" s="92"/>
      <c r="P7" s="92" t="s">
        <v>427</v>
      </c>
    </row>
    <row r="8" spans="1:17" ht="15" x14ac:dyDescent="0.2">
      <c r="E8" s="92"/>
      <c r="F8" s="92"/>
      <c r="G8" s="92"/>
      <c r="H8" s="92"/>
      <c r="I8" s="79">
        <v>14</v>
      </c>
      <c r="J8" s="79">
        <v>13.77</v>
      </c>
      <c r="K8" s="79">
        <v>7.87</v>
      </c>
      <c r="L8" s="92"/>
      <c r="M8" s="79">
        <v>415</v>
      </c>
      <c r="N8" s="92"/>
      <c r="O8" s="92"/>
      <c r="P8" s="92" t="s">
        <v>428</v>
      </c>
    </row>
    <row r="9" spans="1:17" ht="15" x14ac:dyDescent="0.2">
      <c r="E9" s="92"/>
      <c r="F9" s="92"/>
      <c r="G9" s="92"/>
      <c r="H9" s="92"/>
      <c r="I9" s="79">
        <v>17</v>
      </c>
      <c r="J9" s="79">
        <v>12.38</v>
      </c>
      <c r="K9" s="79">
        <v>7.85</v>
      </c>
      <c r="L9" s="92"/>
      <c r="M9" s="79">
        <v>415.9</v>
      </c>
      <c r="N9" s="92"/>
      <c r="O9" s="92"/>
      <c r="P9" s="92" t="s">
        <v>416</v>
      </c>
    </row>
    <row r="10" spans="1:17" ht="15" x14ac:dyDescent="0.2">
      <c r="E10" s="92"/>
      <c r="F10" s="92"/>
      <c r="G10" s="92"/>
      <c r="H10" s="92"/>
      <c r="I10" s="79">
        <v>20</v>
      </c>
      <c r="J10" s="79">
        <v>11.62</v>
      </c>
      <c r="K10" s="79">
        <v>7.8</v>
      </c>
      <c r="L10" s="92"/>
      <c r="M10" s="79">
        <v>415</v>
      </c>
      <c r="N10" s="92"/>
      <c r="O10" s="92"/>
      <c r="P10" s="92"/>
    </row>
    <row r="11" spans="1:17" ht="15" x14ac:dyDescent="0.2">
      <c r="E11" s="92"/>
      <c r="F11" s="92"/>
      <c r="G11" s="92"/>
      <c r="H11" s="92"/>
      <c r="I11" s="79">
        <v>25</v>
      </c>
      <c r="J11" s="79">
        <v>9.9499999999999993</v>
      </c>
      <c r="K11" s="79">
        <v>7.69</v>
      </c>
      <c r="L11" s="92"/>
      <c r="M11" s="79">
        <v>415</v>
      </c>
      <c r="N11" s="92"/>
      <c r="O11" s="92"/>
      <c r="P11" s="92" t="s">
        <v>429</v>
      </c>
    </row>
    <row r="12" spans="1:17" ht="15" x14ac:dyDescent="0.2">
      <c r="E12" s="92"/>
      <c r="F12" s="92"/>
      <c r="G12" s="92"/>
      <c r="H12" s="92"/>
      <c r="I12" s="79">
        <v>29.3</v>
      </c>
      <c r="J12" s="79">
        <v>8.99</v>
      </c>
      <c r="K12" s="79">
        <v>7.7</v>
      </c>
      <c r="L12" s="92"/>
      <c r="M12" s="79">
        <v>415</v>
      </c>
      <c r="N12" s="92"/>
      <c r="O12" s="92"/>
      <c r="P12" s="92"/>
    </row>
    <row r="13" spans="1:17" ht="15" x14ac:dyDescent="0.2">
      <c r="E13" s="92"/>
      <c r="F13" s="92"/>
      <c r="G13" s="92"/>
      <c r="H13" s="92"/>
      <c r="I13" s="79">
        <v>50</v>
      </c>
      <c r="J13" s="79">
        <v>7.28</v>
      </c>
      <c r="K13" s="79">
        <v>7.83</v>
      </c>
      <c r="L13" s="92"/>
      <c r="M13" s="79">
        <v>412.2</v>
      </c>
      <c r="N13" s="92"/>
      <c r="O13" s="92"/>
      <c r="P13" s="92"/>
    </row>
    <row r="14" spans="1:17" ht="15" x14ac:dyDescent="0.2"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</row>
    <row r="15" spans="1:17" ht="15" x14ac:dyDescent="0.2">
      <c r="A15" s="7">
        <v>42558</v>
      </c>
      <c r="C15" s="9">
        <v>0.41666666666666669</v>
      </c>
      <c r="D15" s="8" t="s">
        <v>430</v>
      </c>
      <c r="E15" s="92" t="s">
        <v>431</v>
      </c>
      <c r="F15" s="92" t="s">
        <v>432</v>
      </c>
      <c r="G15" s="79">
        <v>80</v>
      </c>
      <c r="H15" s="79">
        <v>2</v>
      </c>
      <c r="I15" s="79">
        <v>5</v>
      </c>
      <c r="J15" s="79">
        <v>23.4</v>
      </c>
      <c r="K15" s="92"/>
      <c r="L15" s="92"/>
      <c r="M15" s="92"/>
      <c r="N15" s="92"/>
      <c r="O15" s="92"/>
      <c r="P15" s="92"/>
      <c r="Q15" s="92"/>
    </row>
    <row r="16" spans="1:17" ht="15" x14ac:dyDescent="0.2">
      <c r="E16" s="92"/>
      <c r="F16" s="92"/>
      <c r="G16" s="92"/>
      <c r="H16" s="92"/>
      <c r="I16" s="79">
        <v>5.4</v>
      </c>
      <c r="J16" s="79">
        <v>21.94</v>
      </c>
      <c r="K16" s="79">
        <v>8.42</v>
      </c>
      <c r="L16" s="79">
        <v>402</v>
      </c>
      <c r="M16" s="92"/>
      <c r="N16" s="92"/>
      <c r="O16" s="92"/>
      <c r="P16" s="92"/>
      <c r="Q16" s="92"/>
    </row>
    <row r="17" spans="1:18" ht="15" x14ac:dyDescent="0.2">
      <c r="E17" s="92"/>
      <c r="F17" s="92"/>
      <c r="G17" s="92"/>
      <c r="H17" s="92"/>
      <c r="I17" s="79">
        <v>9.6999999999999993</v>
      </c>
      <c r="J17" s="79">
        <v>16.68</v>
      </c>
      <c r="K17" s="79">
        <v>8.24</v>
      </c>
      <c r="L17" s="79">
        <v>413.9</v>
      </c>
      <c r="M17" s="92"/>
      <c r="N17" s="92"/>
      <c r="O17" s="92"/>
      <c r="P17" s="92"/>
      <c r="Q17" s="92"/>
    </row>
    <row r="18" spans="1:18" ht="15" x14ac:dyDescent="0.2">
      <c r="E18" s="92"/>
      <c r="F18" s="92"/>
      <c r="G18" s="92"/>
      <c r="H18" s="92"/>
      <c r="I18" s="79">
        <v>15.3</v>
      </c>
      <c r="J18" s="79">
        <v>11.74</v>
      </c>
      <c r="K18" s="79">
        <v>7.81</v>
      </c>
      <c r="L18" s="79">
        <v>416.8</v>
      </c>
      <c r="M18" s="92"/>
      <c r="N18" s="92"/>
      <c r="O18" s="92"/>
      <c r="P18" s="92"/>
      <c r="Q18" s="92"/>
    </row>
    <row r="19" spans="1:18" ht="15" x14ac:dyDescent="0.2">
      <c r="E19" s="92"/>
      <c r="F19" s="92"/>
      <c r="G19" s="92"/>
      <c r="H19" s="92"/>
      <c r="I19" s="79">
        <v>20.100000000000001</v>
      </c>
      <c r="J19" s="79">
        <v>10.19</v>
      </c>
      <c r="K19" s="79">
        <v>7.67</v>
      </c>
      <c r="L19" s="79">
        <v>416.8</v>
      </c>
      <c r="M19" s="92"/>
      <c r="N19" s="92"/>
      <c r="O19" s="92"/>
      <c r="P19" s="92"/>
      <c r="Q19" s="92"/>
    </row>
    <row r="20" spans="1:18" ht="15" x14ac:dyDescent="0.2">
      <c r="E20" s="92"/>
      <c r="F20" s="92"/>
      <c r="G20" s="92"/>
      <c r="H20" s="92"/>
      <c r="I20" s="79">
        <v>26.5</v>
      </c>
      <c r="J20" s="79">
        <v>9.3000000000000007</v>
      </c>
      <c r="K20" s="79">
        <v>7.64</v>
      </c>
      <c r="L20" s="79">
        <v>416.6</v>
      </c>
      <c r="M20" s="92"/>
      <c r="N20" s="92"/>
      <c r="O20" s="92"/>
      <c r="P20" s="92"/>
      <c r="Q20" s="92"/>
    </row>
    <row r="21" spans="1:18" ht="15" x14ac:dyDescent="0.2">
      <c r="E21" s="92"/>
      <c r="F21" s="92"/>
      <c r="G21" s="92"/>
      <c r="H21" s="92"/>
      <c r="I21" s="79">
        <v>29.9</v>
      </c>
      <c r="J21" s="79">
        <v>8.76</v>
      </c>
      <c r="K21" s="79">
        <v>7.62</v>
      </c>
      <c r="L21" s="79">
        <v>416</v>
      </c>
      <c r="M21" s="92"/>
      <c r="N21" s="92"/>
      <c r="O21" s="92"/>
      <c r="P21" s="92"/>
      <c r="Q21" s="92"/>
    </row>
    <row r="22" spans="1:18" ht="15" x14ac:dyDescent="0.2">
      <c r="E22" s="92"/>
      <c r="F22" s="92"/>
      <c r="G22" s="92"/>
      <c r="H22" s="92"/>
      <c r="I22" s="79">
        <v>35.299999999999997</v>
      </c>
      <c r="J22" s="79">
        <v>8.1</v>
      </c>
      <c r="K22" s="79">
        <v>7.61</v>
      </c>
      <c r="L22" s="79">
        <v>415.7</v>
      </c>
      <c r="M22" s="92"/>
      <c r="N22" s="92"/>
      <c r="O22" s="92"/>
      <c r="P22" s="92"/>
      <c r="Q22" s="92"/>
    </row>
    <row r="23" spans="1:18" ht="15" x14ac:dyDescent="0.2">
      <c r="E23" s="92"/>
      <c r="F23" s="92"/>
      <c r="G23" s="92"/>
      <c r="H23" s="92"/>
      <c r="I23" s="79">
        <v>38.299999999999997</v>
      </c>
      <c r="J23" s="79">
        <v>7.63</v>
      </c>
      <c r="K23" s="79">
        <v>7.61</v>
      </c>
      <c r="L23" s="79">
        <v>415.3</v>
      </c>
      <c r="M23" s="92"/>
      <c r="N23" s="92"/>
      <c r="O23" s="92"/>
      <c r="P23" s="92"/>
      <c r="Q23" s="92"/>
    </row>
    <row r="24" spans="1:18" ht="15" x14ac:dyDescent="0.2">
      <c r="E24" s="92"/>
      <c r="F24" s="92"/>
      <c r="G24" s="92"/>
      <c r="H24" s="92"/>
      <c r="I24" s="79"/>
      <c r="J24" s="92"/>
      <c r="K24" s="79">
        <v>8.73</v>
      </c>
      <c r="L24" s="79">
        <v>420.4</v>
      </c>
      <c r="M24" s="92"/>
      <c r="N24" s="92"/>
      <c r="O24" s="92"/>
      <c r="P24" s="92"/>
      <c r="Q24" s="92"/>
    </row>
    <row r="25" spans="1:18" ht="15" x14ac:dyDescent="0.2"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</row>
    <row r="26" spans="1:18" ht="15" x14ac:dyDescent="0.2">
      <c r="A26" s="7">
        <v>42565</v>
      </c>
      <c r="C26" s="9">
        <v>0.58333333333333337</v>
      </c>
      <c r="D26" s="8" t="s">
        <v>422</v>
      </c>
      <c r="E26" s="92" t="s">
        <v>143</v>
      </c>
      <c r="F26" s="92"/>
      <c r="G26" s="79">
        <v>87</v>
      </c>
      <c r="H26" s="79">
        <v>3.5</v>
      </c>
      <c r="I26" s="92"/>
      <c r="J26" s="92"/>
      <c r="K26" s="92"/>
      <c r="L26" s="92"/>
      <c r="M26" s="92"/>
      <c r="N26" s="92"/>
      <c r="O26" s="92"/>
      <c r="P26" s="92"/>
      <c r="Q26" s="92"/>
    </row>
    <row r="27" spans="1:18" ht="15" x14ac:dyDescent="0.2"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</row>
    <row r="28" spans="1:18" ht="15" x14ac:dyDescent="0.2">
      <c r="A28" s="7">
        <v>42565</v>
      </c>
      <c r="C28" s="9">
        <v>0.75</v>
      </c>
      <c r="D28" s="8" t="s">
        <v>422</v>
      </c>
      <c r="E28" s="92" t="s">
        <v>143</v>
      </c>
      <c r="F28" s="92" t="s">
        <v>325</v>
      </c>
      <c r="G28" s="79">
        <v>80</v>
      </c>
      <c r="H28" s="92" t="s">
        <v>433</v>
      </c>
      <c r="I28" s="92"/>
      <c r="J28" s="92"/>
      <c r="K28" s="92"/>
      <c r="L28" s="92"/>
      <c r="M28" s="92"/>
      <c r="N28" s="92"/>
      <c r="O28" s="92"/>
      <c r="P28" s="93" t="s">
        <v>434</v>
      </c>
      <c r="Q28" s="93"/>
      <c r="R28" s="92"/>
    </row>
    <row r="29" spans="1:18" ht="15" x14ac:dyDescent="0.2"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 t="s">
        <v>435</v>
      </c>
      <c r="Q29" s="92"/>
      <c r="R29" s="92"/>
    </row>
    <row r="30" spans="1:18" ht="15" x14ac:dyDescent="0.2"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3" t="s">
        <v>436</v>
      </c>
      <c r="Q30" s="92"/>
      <c r="R30" s="92"/>
    </row>
    <row r="31" spans="1:18" ht="15" x14ac:dyDescent="0.2"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 t="s">
        <v>437</v>
      </c>
      <c r="Q31" s="92"/>
      <c r="R31" s="92"/>
    </row>
    <row r="32" spans="1:18" ht="15" x14ac:dyDescent="0.2"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 t="s">
        <v>438</v>
      </c>
      <c r="Q32" s="92"/>
      <c r="R32" s="92"/>
    </row>
    <row r="33" spans="1:18" ht="15" x14ac:dyDescent="0.2"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3" t="s">
        <v>439</v>
      </c>
      <c r="Q33" s="93"/>
      <c r="R33" s="92"/>
    </row>
    <row r="34" spans="1:18" ht="15" x14ac:dyDescent="0.2"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 t="s">
        <v>440</v>
      </c>
      <c r="Q34" s="92"/>
      <c r="R34" s="92"/>
    </row>
    <row r="35" spans="1:18" ht="15" x14ac:dyDescent="0.2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 t="s">
        <v>441</v>
      </c>
      <c r="Q35" s="92"/>
      <c r="R35" s="92"/>
    </row>
    <row r="36" spans="1:18" ht="15" x14ac:dyDescent="0.2"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</row>
    <row r="37" spans="1:18" ht="15" x14ac:dyDescent="0.2">
      <c r="A37" s="7">
        <v>42572</v>
      </c>
      <c r="C37" s="9">
        <v>0.4375</v>
      </c>
      <c r="D37" s="8" t="s">
        <v>442</v>
      </c>
      <c r="E37" s="92" t="s">
        <v>143</v>
      </c>
      <c r="F37" s="92"/>
      <c r="G37" s="79">
        <v>76</v>
      </c>
      <c r="H37" s="92" t="s">
        <v>443</v>
      </c>
      <c r="I37" s="92"/>
      <c r="J37" s="92"/>
      <c r="K37" s="92"/>
      <c r="L37" s="92"/>
      <c r="M37" s="92"/>
      <c r="N37" s="92"/>
      <c r="O37" s="92"/>
      <c r="P37" s="93"/>
      <c r="Q37" s="92"/>
      <c r="R37" s="92"/>
    </row>
    <row r="39" spans="1:18" ht="15" x14ac:dyDescent="0.2">
      <c r="A39" s="7">
        <v>42579</v>
      </c>
      <c r="B39" s="8">
        <v>1</v>
      </c>
      <c r="C39" s="9">
        <v>0.45833333333333331</v>
      </c>
      <c r="D39" s="8" t="s">
        <v>444</v>
      </c>
      <c r="E39" s="92" t="s">
        <v>143</v>
      </c>
      <c r="F39" s="92" t="s">
        <v>445</v>
      </c>
      <c r="G39" s="79">
        <v>83</v>
      </c>
      <c r="H39" s="92" t="s">
        <v>433</v>
      </c>
      <c r="I39" s="79">
        <v>0.5</v>
      </c>
      <c r="J39" s="79">
        <v>24.6</v>
      </c>
      <c r="K39" s="92"/>
      <c r="L39" s="92"/>
      <c r="M39" s="92"/>
      <c r="N39" s="92"/>
      <c r="O39" s="92"/>
      <c r="P39" s="93" t="s">
        <v>446</v>
      </c>
      <c r="Q39" s="93"/>
      <c r="R39" s="93"/>
    </row>
    <row r="40" spans="1:18" ht="15" x14ac:dyDescent="0.2">
      <c r="E40" s="92"/>
      <c r="F40" s="92"/>
      <c r="G40" s="92"/>
      <c r="H40" s="92"/>
      <c r="I40" s="79">
        <v>3</v>
      </c>
      <c r="J40" s="79">
        <v>24.4</v>
      </c>
      <c r="K40" s="92"/>
      <c r="L40" s="92"/>
      <c r="M40" s="92"/>
      <c r="N40" s="92"/>
      <c r="O40" s="92"/>
      <c r="P40" s="93" t="s">
        <v>447</v>
      </c>
      <c r="Q40" s="92"/>
      <c r="R40" s="92"/>
    </row>
    <row r="41" spans="1:18" ht="15" x14ac:dyDescent="0.2">
      <c r="E41" s="92"/>
      <c r="F41" s="92"/>
      <c r="G41" s="92"/>
      <c r="H41" s="92"/>
      <c r="I41" s="79">
        <v>8</v>
      </c>
      <c r="J41" s="79">
        <v>18</v>
      </c>
      <c r="K41" s="92"/>
      <c r="L41" s="92"/>
      <c r="M41" s="92"/>
      <c r="N41" s="92"/>
      <c r="O41" s="92"/>
      <c r="P41" s="92" t="s">
        <v>448</v>
      </c>
      <c r="Q41" s="92"/>
      <c r="R41" s="92"/>
    </row>
    <row r="42" spans="1:18" ht="15" x14ac:dyDescent="0.2">
      <c r="E42" s="92"/>
      <c r="F42" s="92"/>
      <c r="G42" s="92"/>
      <c r="H42" s="92"/>
      <c r="I42" s="79">
        <v>10</v>
      </c>
      <c r="J42" s="79">
        <v>16.2</v>
      </c>
      <c r="K42" s="92"/>
      <c r="L42" s="92"/>
      <c r="M42" s="92"/>
      <c r="N42" s="92"/>
      <c r="O42" s="92"/>
      <c r="P42" s="92"/>
      <c r="Q42" s="92"/>
      <c r="R42" s="92"/>
    </row>
    <row r="43" spans="1:18" ht="15" x14ac:dyDescent="0.2">
      <c r="E43" s="92"/>
      <c r="F43" s="92"/>
      <c r="G43" s="92"/>
      <c r="H43" s="92"/>
      <c r="I43" s="79">
        <v>16</v>
      </c>
      <c r="J43" s="79">
        <v>14.2</v>
      </c>
      <c r="K43" s="92"/>
      <c r="L43" s="92"/>
      <c r="M43" s="92"/>
      <c r="N43" s="92"/>
      <c r="O43" s="92"/>
      <c r="P43" s="92"/>
      <c r="Q43" s="92"/>
      <c r="R43" s="92"/>
    </row>
    <row r="44" spans="1:18" ht="15" x14ac:dyDescent="0.2">
      <c r="E44" s="92"/>
      <c r="F44" s="92"/>
      <c r="G44" s="92"/>
      <c r="H44" s="92"/>
      <c r="I44" s="79">
        <v>25</v>
      </c>
      <c r="J44" s="79">
        <v>8.4</v>
      </c>
      <c r="K44" s="92"/>
      <c r="L44" s="92"/>
      <c r="M44" s="92"/>
      <c r="N44" s="92"/>
      <c r="O44" s="92"/>
      <c r="P44" s="92" t="s">
        <v>435</v>
      </c>
      <c r="Q44" s="92"/>
      <c r="R44" s="92"/>
    </row>
    <row r="45" spans="1:18" ht="15" x14ac:dyDescent="0.2">
      <c r="E45" s="92"/>
      <c r="F45" s="92"/>
      <c r="G45" s="92"/>
      <c r="H45" s="92"/>
      <c r="I45" s="79">
        <v>30</v>
      </c>
      <c r="J45" s="79">
        <v>8.3000000000000007</v>
      </c>
      <c r="K45" s="92"/>
      <c r="L45" s="92"/>
      <c r="M45" s="92"/>
      <c r="N45" s="92"/>
      <c r="O45" s="92"/>
      <c r="P45" s="92" t="s">
        <v>449</v>
      </c>
      <c r="Q45" s="92"/>
      <c r="R45" s="92"/>
    </row>
    <row r="46" spans="1:18" ht="15" x14ac:dyDescent="0.2">
      <c r="E46" s="92"/>
      <c r="F46" s="92"/>
      <c r="G46" s="92"/>
      <c r="H46" s="92"/>
      <c r="I46" s="79">
        <v>40</v>
      </c>
      <c r="J46" s="79">
        <v>6.3</v>
      </c>
      <c r="K46" s="92"/>
      <c r="L46" s="92"/>
      <c r="M46" s="92"/>
      <c r="N46" s="92"/>
      <c r="O46" s="92"/>
      <c r="P46" s="92" t="s">
        <v>450</v>
      </c>
      <c r="Q46" s="92"/>
      <c r="R46" s="92"/>
    </row>
    <row r="47" spans="1:18" ht="15" x14ac:dyDescent="0.2">
      <c r="E47" s="92"/>
      <c r="F47" s="92"/>
      <c r="G47" s="92"/>
      <c r="H47" s="92"/>
      <c r="I47" s="79">
        <v>50</v>
      </c>
      <c r="J47" s="79">
        <v>5.8</v>
      </c>
      <c r="K47" s="92"/>
      <c r="L47" s="92"/>
      <c r="M47" s="92"/>
      <c r="N47" s="92"/>
      <c r="O47" s="92"/>
      <c r="P47" s="92" t="s">
        <v>451</v>
      </c>
      <c r="Q47" s="92"/>
      <c r="R47" s="92"/>
    </row>
    <row r="49" spans="2:15" ht="15" x14ac:dyDescent="0.2">
      <c r="B49" s="8">
        <v>2</v>
      </c>
      <c r="C49" s="9">
        <v>0.58333333333333337</v>
      </c>
      <c r="D49" s="8" t="s">
        <v>452</v>
      </c>
      <c r="E49" s="92" t="s">
        <v>143</v>
      </c>
      <c r="F49" s="92" t="s">
        <v>453</v>
      </c>
      <c r="G49" s="79">
        <v>85</v>
      </c>
      <c r="H49" s="79">
        <v>1.75</v>
      </c>
      <c r="I49" s="79">
        <v>0.5</v>
      </c>
      <c r="J49" s="79">
        <v>25.07</v>
      </c>
      <c r="K49" s="92"/>
      <c r="L49" s="92"/>
      <c r="M49" s="92"/>
      <c r="N49" s="92"/>
      <c r="O49" s="92"/>
    </row>
    <row r="50" spans="2:15" ht="15" x14ac:dyDescent="0.2">
      <c r="E50" s="92"/>
      <c r="F50" s="92"/>
      <c r="G50" s="92"/>
      <c r="H50" s="92"/>
      <c r="I50" s="79">
        <v>2.7</v>
      </c>
      <c r="J50" s="79">
        <v>25.91</v>
      </c>
      <c r="K50" s="79">
        <v>8.9</v>
      </c>
      <c r="L50" s="92"/>
      <c r="M50" s="79">
        <v>396.8</v>
      </c>
      <c r="N50" s="92"/>
      <c r="O50" s="92"/>
    </row>
    <row r="51" spans="2:15" ht="15" x14ac:dyDescent="0.2">
      <c r="E51" s="92"/>
      <c r="F51" s="92"/>
      <c r="G51" s="92"/>
      <c r="H51" s="92"/>
      <c r="I51" s="79">
        <v>5.0999999999999996</v>
      </c>
      <c r="J51" s="79">
        <v>25.32</v>
      </c>
      <c r="K51" s="92"/>
      <c r="L51" s="92"/>
      <c r="M51" s="79">
        <v>412.6</v>
      </c>
      <c r="N51" s="92"/>
      <c r="O51" s="92"/>
    </row>
    <row r="52" spans="2:15" ht="15" x14ac:dyDescent="0.2">
      <c r="E52" s="92"/>
      <c r="F52" s="92"/>
      <c r="G52" s="92"/>
      <c r="H52" s="92"/>
      <c r="I52" s="79">
        <v>10</v>
      </c>
      <c r="J52" s="79">
        <v>18.12</v>
      </c>
      <c r="K52" s="79">
        <v>8.56</v>
      </c>
      <c r="L52" s="92"/>
      <c r="M52" s="79">
        <v>415.6</v>
      </c>
      <c r="N52" s="92"/>
      <c r="O52" s="92"/>
    </row>
    <row r="53" spans="2:15" ht="15" x14ac:dyDescent="0.2">
      <c r="E53" s="92"/>
      <c r="F53" s="92"/>
      <c r="G53" s="92"/>
      <c r="H53" s="92"/>
      <c r="I53" s="79">
        <v>15</v>
      </c>
      <c r="J53" s="79">
        <v>14.59</v>
      </c>
      <c r="K53" s="79">
        <v>8.18</v>
      </c>
      <c r="L53" s="92"/>
      <c r="M53" s="79">
        <v>415.5</v>
      </c>
      <c r="N53" s="92"/>
      <c r="O53" s="92"/>
    </row>
    <row r="54" spans="2:15" ht="15" x14ac:dyDescent="0.2">
      <c r="E54" s="92"/>
      <c r="F54" s="92"/>
      <c r="G54" s="92"/>
      <c r="H54" s="92"/>
      <c r="I54" s="79">
        <v>16.399999999999999</v>
      </c>
      <c r="J54" s="79">
        <v>13.11</v>
      </c>
      <c r="K54" s="92"/>
      <c r="L54" s="92"/>
      <c r="M54" s="79">
        <v>414.5</v>
      </c>
      <c r="N54" s="92"/>
      <c r="O54" s="92"/>
    </row>
    <row r="55" spans="2:15" ht="15" x14ac:dyDescent="0.2">
      <c r="E55" s="92"/>
      <c r="F55" s="92"/>
      <c r="G55" s="92"/>
      <c r="H55" s="92"/>
      <c r="I55" s="79">
        <v>18.399999999999999</v>
      </c>
      <c r="J55" s="79">
        <v>12.16</v>
      </c>
      <c r="K55" s="79">
        <v>8.01</v>
      </c>
      <c r="L55" s="92"/>
      <c r="M55" s="92"/>
      <c r="N55" s="92"/>
      <c r="O55" s="92"/>
    </row>
    <row r="56" spans="2:15" ht="15" x14ac:dyDescent="0.2">
      <c r="E56" s="92"/>
      <c r="F56" s="92"/>
      <c r="G56" s="92"/>
      <c r="H56" s="92"/>
      <c r="I56" s="79">
        <v>19.899999999999999</v>
      </c>
      <c r="J56" s="79">
        <v>11.42</v>
      </c>
      <c r="K56" s="92"/>
      <c r="L56" s="92"/>
      <c r="M56" s="79">
        <v>417.3</v>
      </c>
      <c r="N56" s="92"/>
      <c r="O56" s="92"/>
    </row>
    <row r="57" spans="2:15" ht="15" x14ac:dyDescent="0.2">
      <c r="E57" s="92"/>
      <c r="F57" s="92"/>
      <c r="G57" s="92"/>
      <c r="H57" s="92"/>
      <c r="I57" s="79">
        <v>25</v>
      </c>
      <c r="J57" s="79">
        <v>9.34</v>
      </c>
      <c r="K57" s="92"/>
      <c r="L57" s="92"/>
      <c r="M57" s="79">
        <v>417</v>
      </c>
      <c r="N57" s="92"/>
      <c r="O57" s="92"/>
    </row>
    <row r="58" spans="2:15" ht="15" x14ac:dyDescent="0.2">
      <c r="E58" s="92"/>
      <c r="F58" s="92"/>
      <c r="G58" s="92"/>
      <c r="H58" s="92"/>
      <c r="I58" s="79">
        <v>30</v>
      </c>
      <c r="J58" s="79">
        <v>7.99</v>
      </c>
      <c r="K58" s="79">
        <v>7.92</v>
      </c>
      <c r="L58" s="92"/>
      <c r="M58" s="79">
        <v>416.4</v>
      </c>
      <c r="N58" s="92"/>
      <c r="O58" s="92"/>
    </row>
    <row r="59" spans="2:15" ht="15" x14ac:dyDescent="0.2">
      <c r="E59" s="92"/>
      <c r="F59" s="92"/>
      <c r="G59" s="92"/>
      <c r="H59" s="92"/>
      <c r="I59" s="79">
        <v>50</v>
      </c>
      <c r="J59" s="79">
        <v>7.5</v>
      </c>
      <c r="K59" s="92"/>
      <c r="L59" s="92"/>
      <c r="M59" s="92"/>
      <c r="N59" s="92"/>
      <c r="O59" s="92"/>
    </row>
    <row r="104" spans="1:20" ht="15" x14ac:dyDescent="0.2">
      <c r="A104" s="7">
        <v>42583</v>
      </c>
      <c r="C104" s="9">
        <v>0.45833333333333331</v>
      </c>
      <c r="D104" s="8" t="s">
        <v>454</v>
      </c>
      <c r="E104" s="92" t="s">
        <v>143</v>
      </c>
      <c r="F104" s="92" t="s">
        <v>455</v>
      </c>
      <c r="G104" s="79">
        <v>78</v>
      </c>
      <c r="H104" s="79">
        <v>1.9</v>
      </c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</row>
    <row r="105" spans="1:20" ht="15" x14ac:dyDescent="0.2">
      <c r="E105" s="92"/>
      <c r="F105" s="92"/>
      <c r="G105" s="92"/>
      <c r="H105" s="92"/>
      <c r="I105" s="79">
        <v>4.7</v>
      </c>
      <c r="J105" s="79">
        <v>25.61</v>
      </c>
      <c r="K105" s="79">
        <v>8.89</v>
      </c>
      <c r="L105" s="92"/>
      <c r="M105" s="79">
        <v>386.5</v>
      </c>
      <c r="N105" s="92"/>
      <c r="O105" s="92"/>
      <c r="P105" s="43" t="s">
        <v>456</v>
      </c>
      <c r="Q105" s="93"/>
      <c r="R105" s="93"/>
      <c r="S105" s="92"/>
      <c r="T105" s="92"/>
    </row>
    <row r="106" spans="1:20" ht="15" x14ac:dyDescent="0.2">
      <c r="E106" s="92"/>
      <c r="F106" s="92"/>
      <c r="G106" s="92"/>
      <c r="H106" s="92"/>
      <c r="I106" s="79">
        <v>10.1</v>
      </c>
      <c r="J106" s="79">
        <v>18.97</v>
      </c>
      <c r="K106" s="79">
        <v>8.59</v>
      </c>
      <c r="L106" s="92"/>
      <c r="M106" s="79">
        <v>407.7</v>
      </c>
      <c r="N106" s="92"/>
      <c r="O106" s="92"/>
      <c r="P106" s="118" t="s">
        <v>110</v>
      </c>
      <c r="Q106" s="92"/>
      <c r="R106" s="92"/>
      <c r="S106" s="92"/>
      <c r="T106" s="92"/>
    </row>
    <row r="107" spans="1:20" ht="15" x14ac:dyDescent="0.2">
      <c r="E107" s="92"/>
      <c r="F107" s="92"/>
      <c r="G107" s="92"/>
      <c r="H107" s="92"/>
      <c r="I107" s="79">
        <v>15.2</v>
      </c>
      <c r="J107" s="79">
        <v>13.86</v>
      </c>
      <c r="K107" s="79">
        <v>8.3000000000000007</v>
      </c>
      <c r="L107" s="92"/>
      <c r="M107" s="79">
        <v>416.1</v>
      </c>
      <c r="N107" s="92"/>
      <c r="O107" s="92"/>
      <c r="P107" s="43" t="s">
        <v>457</v>
      </c>
      <c r="Q107" s="92"/>
      <c r="R107" s="92"/>
      <c r="S107" s="92"/>
      <c r="T107" s="92"/>
    </row>
    <row r="108" spans="1:20" ht="15" x14ac:dyDescent="0.2">
      <c r="E108" s="92"/>
      <c r="F108" s="92"/>
      <c r="G108" s="92"/>
      <c r="H108" s="92"/>
      <c r="I108" s="79">
        <v>20</v>
      </c>
      <c r="J108" s="79">
        <v>11.25</v>
      </c>
      <c r="K108" s="79">
        <v>8.0299999999999994</v>
      </c>
      <c r="L108" s="92"/>
      <c r="M108" s="79">
        <v>416</v>
      </c>
      <c r="N108" s="92"/>
      <c r="O108" s="92"/>
      <c r="P108" s="43" t="s">
        <v>298</v>
      </c>
      <c r="Q108" s="92"/>
      <c r="R108" s="92"/>
      <c r="S108" s="92"/>
      <c r="T108" s="92"/>
    </row>
    <row r="109" spans="1:20" ht="15" x14ac:dyDescent="0.2">
      <c r="E109" s="92"/>
      <c r="F109" s="92"/>
      <c r="G109" s="92"/>
      <c r="H109" s="92"/>
      <c r="I109" s="79">
        <v>24.8</v>
      </c>
      <c r="J109" s="79">
        <v>10.27</v>
      </c>
      <c r="K109" s="79">
        <v>7.97</v>
      </c>
      <c r="L109" s="92"/>
      <c r="M109" s="79">
        <v>416</v>
      </c>
      <c r="N109" s="92"/>
      <c r="O109" s="92"/>
      <c r="P109" s="118" t="s">
        <v>458</v>
      </c>
      <c r="Q109" s="92"/>
      <c r="R109" s="92"/>
      <c r="S109" s="92"/>
      <c r="T109" s="92"/>
    </row>
    <row r="110" spans="1:20" ht="15" x14ac:dyDescent="0.2">
      <c r="E110" s="92"/>
      <c r="F110" s="92"/>
      <c r="G110" s="92"/>
      <c r="H110" s="92"/>
      <c r="I110" s="79">
        <v>30.1</v>
      </c>
      <c r="J110" s="79">
        <v>9.01</v>
      </c>
      <c r="K110" s="79">
        <v>7.97</v>
      </c>
      <c r="L110" s="92"/>
      <c r="M110" s="79">
        <v>415.8</v>
      </c>
      <c r="N110" s="92"/>
      <c r="O110" s="92"/>
      <c r="P110" s="118" t="s">
        <v>230</v>
      </c>
      <c r="Q110" s="92"/>
      <c r="R110" s="92"/>
      <c r="S110" s="92"/>
      <c r="T110" s="92"/>
    </row>
    <row r="111" spans="1:20" ht="15" x14ac:dyDescent="0.2">
      <c r="E111" s="92"/>
      <c r="F111" s="92"/>
      <c r="G111" s="92"/>
      <c r="H111" s="92"/>
      <c r="I111" s="79">
        <v>34.9</v>
      </c>
      <c r="J111" s="79">
        <v>8.2100000000000009</v>
      </c>
      <c r="K111" s="79">
        <v>7.99</v>
      </c>
      <c r="L111" s="92"/>
      <c r="M111" s="79">
        <v>414.5</v>
      </c>
      <c r="N111" s="92"/>
      <c r="O111" s="92"/>
      <c r="P111" s="118" t="s">
        <v>459</v>
      </c>
      <c r="Q111" s="92"/>
      <c r="R111" s="92"/>
      <c r="S111" s="92"/>
      <c r="T111" s="92"/>
    </row>
    <row r="112" spans="1:20" ht="15" x14ac:dyDescent="0.2">
      <c r="E112" s="92"/>
      <c r="F112" s="92"/>
      <c r="G112" s="92"/>
      <c r="H112" s="92"/>
      <c r="I112" s="79">
        <v>39.9</v>
      </c>
      <c r="J112" s="79">
        <v>7.67</v>
      </c>
      <c r="K112" s="79">
        <v>8.0500000000000007</v>
      </c>
      <c r="L112" s="92"/>
      <c r="M112" s="79">
        <v>4.37</v>
      </c>
      <c r="N112" s="92"/>
      <c r="O112" s="92"/>
      <c r="P112" s="92"/>
      <c r="Q112" s="92"/>
      <c r="R112" s="92"/>
      <c r="S112" s="92"/>
      <c r="T112" s="92"/>
    </row>
    <row r="113" spans="1:20" ht="15" x14ac:dyDescent="0.2">
      <c r="E113" s="92"/>
      <c r="F113" s="92"/>
      <c r="G113" s="92"/>
      <c r="H113" s="92"/>
      <c r="I113" s="79">
        <v>7.2</v>
      </c>
      <c r="J113" s="79">
        <v>24.54</v>
      </c>
      <c r="K113" s="79">
        <v>8.6999999999999993</v>
      </c>
      <c r="L113" s="92"/>
      <c r="M113" s="79">
        <v>399.1</v>
      </c>
      <c r="N113" s="92"/>
      <c r="O113" s="92"/>
      <c r="P113" s="92"/>
      <c r="Q113" s="92"/>
      <c r="R113" s="92"/>
      <c r="S113" s="92"/>
      <c r="T113" s="92"/>
    </row>
    <row r="114" spans="1:20" ht="15" x14ac:dyDescent="0.2">
      <c r="E114" s="92"/>
      <c r="F114" s="92"/>
      <c r="G114" s="92"/>
      <c r="H114" s="92"/>
      <c r="I114" s="79">
        <v>50</v>
      </c>
      <c r="J114" s="79">
        <v>7.7</v>
      </c>
      <c r="K114" s="79">
        <v>8.4</v>
      </c>
      <c r="L114" s="92"/>
      <c r="M114" s="92"/>
      <c r="N114" s="92"/>
      <c r="O114" s="92"/>
      <c r="P114" s="92"/>
      <c r="Q114" s="92"/>
      <c r="R114" s="92"/>
      <c r="S114" s="92"/>
      <c r="T114" s="92"/>
    </row>
    <row r="115" spans="1:20" ht="15" x14ac:dyDescent="0.2">
      <c r="E115" s="92"/>
      <c r="F115" s="92"/>
      <c r="G115" s="92"/>
      <c r="H115" s="92"/>
      <c r="I115" s="79">
        <v>60</v>
      </c>
      <c r="J115" s="79">
        <v>6.5</v>
      </c>
      <c r="K115" s="92"/>
      <c r="L115" s="92"/>
      <c r="M115" s="92"/>
      <c r="N115" s="92"/>
      <c r="O115" s="92"/>
      <c r="P115" s="92"/>
      <c r="Q115" s="92"/>
      <c r="R115" s="92"/>
      <c r="S115" s="92"/>
      <c r="T115" s="92"/>
    </row>
    <row r="117" spans="1:20" ht="15" x14ac:dyDescent="0.2">
      <c r="A117" s="7">
        <v>42584</v>
      </c>
      <c r="C117" s="9">
        <v>0.41666666666666669</v>
      </c>
      <c r="D117" s="92" t="s">
        <v>460</v>
      </c>
      <c r="E117" s="92" t="s">
        <v>143</v>
      </c>
      <c r="F117" s="92" t="s">
        <v>461</v>
      </c>
      <c r="G117" s="79">
        <v>71</v>
      </c>
      <c r="H117" s="79">
        <v>3</v>
      </c>
      <c r="I117" s="79">
        <v>5</v>
      </c>
      <c r="J117" s="79">
        <v>25.75</v>
      </c>
      <c r="K117" s="79">
        <v>8.93</v>
      </c>
      <c r="L117" s="92"/>
      <c r="M117" s="79">
        <v>390.5</v>
      </c>
      <c r="P117" s="43" t="s">
        <v>456</v>
      </c>
    </row>
    <row r="118" spans="1:20" ht="15" x14ac:dyDescent="0.2">
      <c r="D118" s="92"/>
      <c r="E118" s="92"/>
      <c r="F118" s="92"/>
      <c r="G118" s="92"/>
      <c r="H118" s="92"/>
      <c r="I118" s="79">
        <v>6.7</v>
      </c>
      <c r="J118" s="79">
        <v>25.71</v>
      </c>
      <c r="K118" s="79">
        <v>9.1199999999999992</v>
      </c>
      <c r="L118" s="92"/>
      <c r="M118" s="79">
        <v>390.5</v>
      </c>
      <c r="P118" s="118" t="s">
        <v>110</v>
      </c>
    </row>
    <row r="119" spans="1:20" ht="15" x14ac:dyDescent="0.2">
      <c r="D119" s="92"/>
      <c r="E119" s="92"/>
      <c r="F119" s="92"/>
      <c r="G119" s="92"/>
      <c r="H119" s="92"/>
      <c r="I119" s="79">
        <v>9.8000000000000007</v>
      </c>
      <c r="J119" s="79">
        <v>24.92</v>
      </c>
      <c r="K119" s="79">
        <v>8.74</v>
      </c>
      <c r="L119" s="92"/>
      <c r="M119" s="79">
        <v>395.5</v>
      </c>
      <c r="P119" s="43" t="s">
        <v>462</v>
      </c>
    </row>
    <row r="120" spans="1:20" ht="15" x14ac:dyDescent="0.2">
      <c r="D120" s="92"/>
      <c r="E120" s="92"/>
      <c r="F120" s="92"/>
      <c r="G120" s="92"/>
      <c r="H120" s="92"/>
      <c r="I120" s="79">
        <v>10.8</v>
      </c>
      <c r="J120" s="79">
        <v>18.940000000000001</v>
      </c>
      <c r="K120" s="79">
        <v>8.19</v>
      </c>
      <c r="L120" s="92"/>
      <c r="M120" s="79">
        <v>410.7</v>
      </c>
      <c r="P120" s="43" t="s">
        <v>298</v>
      </c>
    </row>
    <row r="121" spans="1:20" ht="15" x14ac:dyDescent="0.2">
      <c r="D121" s="92"/>
      <c r="E121" s="92"/>
      <c r="F121" s="92"/>
      <c r="G121" s="92"/>
      <c r="H121" s="92"/>
      <c r="I121" s="79">
        <v>12.5</v>
      </c>
      <c r="J121" s="79">
        <v>16.77</v>
      </c>
      <c r="K121" s="79">
        <v>8.16</v>
      </c>
      <c r="L121" s="92"/>
      <c r="M121" s="79">
        <v>413.2</v>
      </c>
      <c r="P121" s="118" t="s">
        <v>458</v>
      </c>
    </row>
    <row r="122" spans="1:20" ht="15" x14ac:dyDescent="0.2">
      <c r="D122" s="92"/>
      <c r="E122" s="92"/>
      <c r="F122" s="92"/>
      <c r="G122" s="92"/>
      <c r="H122" s="92"/>
      <c r="I122" s="79">
        <v>15.1</v>
      </c>
      <c r="J122" s="79">
        <v>13.63</v>
      </c>
      <c r="K122" s="79">
        <v>8.2899999999999991</v>
      </c>
      <c r="L122" s="92"/>
      <c r="M122" s="79">
        <v>415.3</v>
      </c>
      <c r="P122" s="118" t="s">
        <v>230</v>
      </c>
    </row>
    <row r="123" spans="1:20" ht="15" x14ac:dyDescent="0.2">
      <c r="D123" s="92"/>
      <c r="E123" s="92"/>
      <c r="F123" s="92"/>
      <c r="G123" s="92"/>
      <c r="H123" s="92"/>
      <c r="I123" s="79">
        <v>19.899999999999999</v>
      </c>
      <c r="J123" s="79">
        <v>10.33</v>
      </c>
      <c r="K123" s="79">
        <v>8.0500000000000007</v>
      </c>
      <c r="L123" s="92"/>
      <c r="M123" s="79">
        <v>415.5</v>
      </c>
      <c r="P123" s="118" t="s">
        <v>463</v>
      </c>
    </row>
    <row r="124" spans="1:20" ht="15" x14ac:dyDescent="0.2">
      <c r="D124" s="92"/>
      <c r="E124" s="92"/>
      <c r="F124" s="92"/>
      <c r="G124" s="92"/>
      <c r="H124" s="92"/>
      <c r="I124" s="79">
        <v>24.9</v>
      </c>
      <c r="J124" s="79">
        <v>9.2799999999999994</v>
      </c>
      <c r="K124" s="79">
        <v>7.98</v>
      </c>
      <c r="L124" s="92"/>
      <c r="M124" s="79">
        <v>415.1</v>
      </c>
    </row>
    <row r="125" spans="1:20" ht="15" x14ac:dyDescent="0.2">
      <c r="D125" s="92"/>
      <c r="E125" s="92"/>
      <c r="F125" s="92"/>
      <c r="G125" s="92"/>
      <c r="H125" s="92"/>
      <c r="I125" s="79">
        <v>29.7</v>
      </c>
      <c r="J125" s="79">
        <v>8.4</v>
      </c>
      <c r="K125" s="79">
        <v>7.96</v>
      </c>
      <c r="L125" s="92"/>
      <c r="M125" s="79">
        <v>414.5</v>
      </c>
    </row>
    <row r="126" spans="1:20" ht="15" x14ac:dyDescent="0.2">
      <c r="D126" s="92"/>
      <c r="E126" s="92"/>
      <c r="F126" s="92"/>
      <c r="G126" s="92"/>
      <c r="H126" s="92"/>
      <c r="I126" s="79">
        <v>35.1</v>
      </c>
      <c r="J126" s="79">
        <v>7.74</v>
      </c>
      <c r="K126" s="79">
        <v>7.93</v>
      </c>
      <c r="L126" s="92"/>
      <c r="M126" s="79">
        <v>414.5</v>
      </c>
    </row>
    <row r="127" spans="1:20" ht="15" x14ac:dyDescent="0.2">
      <c r="D127" s="92"/>
      <c r="E127" s="92"/>
      <c r="F127" s="92"/>
      <c r="G127" s="92"/>
      <c r="H127" s="92"/>
      <c r="I127" s="79">
        <v>40.200000000000003</v>
      </c>
      <c r="J127" s="79">
        <v>7</v>
      </c>
      <c r="K127" s="79">
        <v>7.94</v>
      </c>
      <c r="L127" s="92"/>
      <c r="M127" s="79">
        <v>413.1</v>
      </c>
    </row>
    <row r="128" spans="1:20" ht="15" x14ac:dyDescent="0.2">
      <c r="D128" s="92"/>
      <c r="E128" s="92"/>
      <c r="F128" s="92"/>
      <c r="G128" s="92"/>
      <c r="H128" s="92"/>
      <c r="I128" s="79">
        <v>50</v>
      </c>
      <c r="J128" s="79">
        <v>7.2</v>
      </c>
      <c r="K128" s="92"/>
      <c r="L128" s="92"/>
      <c r="M128" s="92"/>
    </row>
    <row r="130" spans="1:17" ht="15" x14ac:dyDescent="0.2">
      <c r="A130" s="7">
        <v>42586</v>
      </c>
      <c r="D130" s="93" t="s">
        <v>464</v>
      </c>
      <c r="E130" s="92"/>
      <c r="F130" s="92"/>
      <c r="G130" s="92"/>
      <c r="H130" s="79">
        <v>3</v>
      </c>
      <c r="I130" s="92"/>
      <c r="J130" s="92"/>
      <c r="K130" s="92"/>
      <c r="L130" s="92"/>
      <c r="M130" s="92"/>
      <c r="N130" s="92"/>
      <c r="O130" s="92"/>
      <c r="P130" s="43" t="s">
        <v>70</v>
      </c>
      <c r="Q130" s="93"/>
    </row>
    <row r="131" spans="1:17" ht="15" x14ac:dyDescent="0.2">
      <c r="D131" s="92"/>
      <c r="E131" s="92"/>
      <c r="F131" s="92"/>
      <c r="G131" s="92"/>
      <c r="H131" s="92"/>
      <c r="I131" s="92"/>
      <c r="J131" s="93"/>
      <c r="K131" s="93"/>
      <c r="L131" s="93"/>
      <c r="M131" s="93"/>
      <c r="N131" s="92"/>
      <c r="O131" s="92"/>
      <c r="P131" s="118" t="s">
        <v>110</v>
      </c>
      <c r="Q131" s="92"/>
    </row>
    <row r="132" spans="1:17" ht="15" x14ac:dyDescent="0.2">
      <c r="D132" s="92"/>
      <c r="E132" s="92"/>
      <c r="F132" s="92"/>
      <c r="G132" s="92"/>
      <c r="H132" s="92"/>
      <c r="I132" s="92"/>
      <c r="J132" s="93"/>
      <c r="K132" s="93"/>
      <c r="L132" s="92"/>
      <c r="M132" s="92"/>
      <c r="N132" s="92"/>
      <c r="O132" s="92"/>
      <c r="P132" s="43" t="s">
        <v>20</v>
      </c>
      <c r="Q132" s="92"/>
    </row>
    <row r="133" spans="1:17" ht="15" x14ac:dyDescent="0.2"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43" t="s">
        <v>465</v>
      </c>
      <c r="Q133" s="92"/>
    </row>
    <row r="134" spans="1:17" ht="15" x14ac:dyDescent="0.2"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118" t="s">
        <v>466</v>
      </c>
      <c r="Q134" s="92"/>
    </row>
    <row r="135" spans="1:17" ht="15" x14ac:dyDescent="0.2"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118" t="s">
        <v>362</v>
      </c>
      <c r="Q135" s="92"/>
    </row>
    <row r="136" spans="1:17" ht="15" x14ac:dyDescent="0.2"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118" t="s">
        <v>467</v>
      </c>
      <c r="Q136" s="92"/>
    </row>
    <row r="138" spans="1:17" ht="15" x14ac:dyDescent="0.2">
      <c r="A138" s="7">
        <v>42589</v>
      </c>
      <c r="C138" s="9">
        <v>0.70833333333333337</v>
      </c>
      <c r="D138" s="92" t="s">
        <v>468</v>
      </c>
      <c r="E138" s="92" t="s">
        <v>143</v>
      </c>
      <c r="F138" s="92" t="s">
        <v>469</v>
      </c>
      <c r="G138" s="79">
        <v>80</v>
      </c>
      <c r="H138" s="79">
        <v>3</v>
      </c>
      <c r="I138" s="92"/>
      <c r="J138" s="92"/>
      <c r="K138" s="92"/>
      <c r="L138" s="92"/>
      <c r="M138" s="92"/>
      <c r="N138" s="92"/>
      <c r="O138" s="92"/>
      <c r="P138" s="92" t="s">
        <v>470</v>
      </c>
    </row>
    <row r="139" spans="1:17" ht="15" x14ac:dyDescent="0.2"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3" t="s">
        <v>471</v>
      </c>
    </row>
    <row r="140" spans="1:17" ht="15" x14ac:dyDescent="0.2"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 t="s">
        <v>472</v>
      </c>
    </row>
    <row r="141" spans="1:17" ht="15" x14ac:dyDescent="0.2"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 t="s">
        <v>473</v>
      </c>
    </row>
    <row r="142" spans="1:17" ht="15" x14ac:dyDescent="0.2"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 t="s">
        <v>415</v>
      </c>
    </row>
    <row r="143" spans="1:17" ht="13" x14ac:dyDescent="0.15">
      <c r="P143" s="8" t="s">
        <v>474</v>
      </c>
    </row>
    <row r="144" spans="1:17" ht="13" x14ac:dyDescent="0.15">
      <c r="P144" s="8" t="s">
        <v>24</v>
      </c>
    </row>
    <row r="146" spans="1:20" ht="15" x14ac:dyDescent="0.2">
      <c r="A146" s="7">
        <v>42591</v>
      </c>
      <c r="C146" s="9">
        <v>0.41666666666666669</v>
      </c>
      <c r="D146" s="92" t="s">
        <v>475</v>
      </c>
      <c r="E146" s="92" t="s">
        <v>143</v>
      </c>
      <c r="F146" s="92" t="s">
        <v>476</v>
      </c>
      <c r="G146" s="79">
        <v>70</v>
      </c>
      <c r="H146" s="79">
        <v>3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</row>
    <row r="147" spans="1:20" ht="15" x14ac:dyDescent="0.2">
      <c r="D147" s="92"/>
      <c r="E147" s="92"/>
      <c r="F147" s="92"/>
      <c r="G147" s="92"/>
      <c r="H147" s="93" t="s">
        <v>477</v>
      </c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</row>
    <row r="148" spans="1:20" ht="15" x14ac:dyDescent="0.2"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</row>
    <row r="149" spans="1:20" ht="15" x14ac:dyDescent="0.2">
      <c r="A149" s="7">
        <v>42596</v>
      </c>
      <c r="C149" s="9">
        <v>0.70833333333333337</v>
      </c>
      <c r="D149" s="92" t="s">
        <v>478</v>
      </c>
      <c r="E149" s="92" t="s">
        <v>479</v>
      </c>
      <c r="F149" s="92" t="s">
        <v>480</v>
      </c>
      <c r="G149" s="79">
        <v>78</v>
      </c>
      <c r="H149" s="92" t="s">
        <v>481</v>
      </c>
      <c r="I149" s="92"/>
      <c r="J149" s="92"/>
      <c r="K149" s="92"/>
      <c r="L149" s="92"/>
      <c r="M149" s="92"/>
      <c r="N149" s="92"/>
      <c r="O149" s="92"/>
    </row>
    <row r="150" spans="1:20" ht="15" x14ac:dyDescent="0.2"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6" t="s">
        <v>482</v>
      </c>
      <c r="Q150" s="156"/>
      <c r="R150" s="156"/>
      <c r="S150" s="151"/>
      <c r="T150" s="151"/>
    </row>
    <row r="151" spans="1:20" ht="15" x14ac:dyDescent="0.2">
      <c r="A151" s="7">
        <v>42597</v>
      </c>
      <c r="C151" s="9">
        <v>0.75</v>
      </c>
      <c r="D151" s="151" t="s">
        <v>478</v>
      </c>
      <c r="E151" s="151" t="s">
        <v>180</v>
      </c>
      <c r="F151" s="151" t="s">
        <v>476</v>
      </c>
      <c r="G151" s="151"/>
      <c r="H151" s="79">
        <v>3</v>
      </c>
      <c r="I151" s="151"/>
      <c r="J151" s="151"/>
      <c r="K151" s="151"/>
      <c r="L151" s="151"/>
      <c r="M151" s="151"/>
      <c r="N151" s="151"/>
      <c r="O151" s="151"/>
      <c r="P151" s="156" t="s">
        <v>483</v>
      </c>
      <c r="Q151" s="151"/>
      <c r="R151" s="151"/>
      <c r="S151" s="151"/>
      <c r="T151" s="151"/>
    </row>
    <row r="152" spans="1:20" ht="15" x14ac:dyDescent="0.2"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 t="s">
        <v>484</v>
      </c>
      <c r="Q152" s="151"/>
      <c r="R152" s="151"/>
      <c r="S152" s="151"/>
      <c r="T152" s="151"/>
    </row>
    <row r="153" spans="1:20" ht="15" x14ac:dyDescent="0.2"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 t="s">
        <v>485</v>
      </c>
      <c r="Q153" s="151"/>
      <c r="R153" s="151"/>
      <c r="S153" s="151"/>
      <c r="T153" s="151"/>
    </row>
    <row r="154" spans="1:20" ht="15" x14ac:dyDescent="0.2"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 t="s">
        <v>35</v>
      </c>
      <c r="Q154" s="151"/>
      <c r="R154" s="151"/>
      <c r="S154" s="151"/>
      <c r="T154" s="151"/>
    </row>
    <row r="155" spans="1:20" ht="15" x14ac:dyDescent="0.2"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 t="s">
        <v>486</v>
      </c>
      <c r="Q155" s="151"/>
      <c r="R155" s="151"/>
      <c r="S155" s="151"/>
      <c r="T155" s="151"/>
    </row>
    <row r="157" spans="1:20" ht="13" x14ac:dyDescent="0.15">
      <c r="A157" s="7">
        <v>42598</v>
      </c>
      <c r="C157" s="9">
        <v>0.79166666666666663</v>
      </c>
      <c r="D157" s="8" t="s">
        <v>487</v>
      </c>
      <c r="E157" s="8" t="s">
        <v>488</v>
      </c>
      <c r="F157" s="8" t="s">
        <v>489</v>
      </c>
      <c r="G157" s="8">
        <v>82</v>
      </c>
      <c r="H157" s="8">
        <v>2.5</v>
      </c>
    </row>
    <row r="159" spans="1:20" ht="15" x14ac:dyDescent="0.2">
      <c r="A159" s="7">
        <v>42599</v>
      </c>
      <c r="B159" s="8">
        <v>1</v>
      </c>
      <c r="C159" s="9">
        <v>0.58333333333333337</v>
      </c>
      <c r="D159" s="8" t="s">
        <v>490</v>
      </c>
      <c r="E159" s="92" t="s">
        <v>143</v>
      </c>
      <c r="F159" s="92" t="s">
        <v>491</v>
      </c>
      <c r="G159" s="79">
        <v>79</v>
      </c>
      <c r="H159" s="79">
        <v>3.5</v>
      </c>
      <c r="I159" s="79">
        <v>50</v>
      </c>
      <c r="J159" s="79">
        <v>49.4</v>
      </c>
      <c r="K159" s="92"/>
      <c r="L159" s="92"/>
      <c r="M159" s="92"/>
      <c r="N159" s="92"/>
      <c r="O159" s="92"/>
      <c r="P159" s="92" t="s">
        <v>492</v>
      </c>
      <c r="Q159" s="92"/>
      <c r="R159" s="92"/>
    </row>
    <row r="160" spans="1:20" ht="15" x14ac:dyDescent="0.2"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 t="s">
        <v>493</v>
      </c>
      <c r="Q160" s="92"/>
      <c r="R160" s="92"/>
    </row>
    <row r="161" spans="1:19" ht="15" x14ac:dyDescent="0.2"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 t="s">
        <v>472</v>
      </c>
      <c r="Q161" s="92"/>
      <c r="R161" s="92"/>
    </row>
    <row r="162" spans="1:19" ht="15" x14ac:dyDescent="0.2"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 t="s">
        <v>494</v>
      </c>
      <c r="Q162" s="92"/>
      <c r="R162" s="92"/>
    </row>
    <row r="163" spans="1:19" ht="15" x14ac:dyDescent="0.2"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 t="s">
        <v>495</v>
      </c>
      <c r="Q163" s="92"/>
      <c r="R163" s="92"/>
    </row>
    <row r="164" spans="1:19" ht="15" x14ac:dyDescent="0.2"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 t="s">
        <v>496</v>
      </c>
      <c r="Q164" s="92"/>
      <c r="R164" s="92"/>
    </row>
    <row r="165" spans="1:19" ht="15" x14ac:dyDescent="0.2"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3" t="s">
        <v>497</v>
      </c>
      <c r="Q165" s="92"/>
      <c r="R165" s="92"/>
    </row>
    <row r="167" spans="1:19" ht="15" x14ac:dyDescent="0.2">
      <c r="B167" s="8">
        <v>2</v>
      </c>
      <c r="C167" s="9">
        <v>0.66666666666666663</v>
      </c>
      <c r="D167" s="8" t="s">
        <v>498</v>
      </c>
      <c r="E167" s="92" t="s">
        <v>161</v>
      </c>
      <c r="F167" s="92" t="s">
        <v>476</v>
      </c>
      <c r="G167" s="79">
        <v>81.900000000000006</v>
      </c>
      <c r="H167" s="79">
        <v>3.75</v>
      </c>
      <c r="I167" s="79">
        <v>9</v>
      </c>
      <c r="J167" s="92"/>
      <c r="K167" s="92"/>
      <c r="L167" s="92"/>
      <c r="M167" s="92"/>
      <c r="N167" s="92"/>
      <c r="O167" s="92"/>
      <c r="P167" s="92" t="s">
        <v>499</v>
      </c>
    </row>
    <row r="168" spans="1:19" ht="15" x14ac:dyDescent="0.2"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3" t="s">
        <v>500</v>
      </c>
    </row>
    <row r="169" spans="1:19" ht="15" x14ac:dyDescent="0.2"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 t="s">
        <v>501</v>
      </c>
    </row>
    <row r="170" spans="1:19" ht="15" x14ac:dyDescent="0.2"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 t="s">
        <v>502</v>
      </c>
    </row>
    <row r="171" spans="1:19" ht="15" x14ac:dyDescent="0.2"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 t="s">
        <v>503</v>
      </c>
    </row>
    <row r="172" spans="1:19" ht="15" x14ac:dyDescent="0.2"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 t="s">
        <v>504</v>
      </c>
    </row>
    <row r="173" spans="1:19" ht="15" x14ac:dyDescent="0.2"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 t="s">
        <v>505</v>
      </c>
    </row>
    <row r="175" spans="1:19" ht="15" x14ac:dyDescent="0.2">
      <c r="A175" s="7">
        <v>42610</v>
      </c>
      <c r="C175" s="9">
        <v>0.71875</v>
      </c>
      <c r="D175" s="92" t="s">
        <v>506</v>
      </c>
      <c r="E175" s="92" t="s">
        <v>180</v>
      </c>
      <c r="F175" s="92" t="s">
        <v>507</v>
      </c>
      <c r="G175" s="79">
        <v>89</v>
      </c>
      <c r="H175" s="92">
        <v>3.5</v>
      </c>
      <c r="I175" s="79">
        <v>9</v>
      </c>
      <c r="J175" s="92"/>
      <c r="K175" s="92"/>
      <c r="L175" s="92"/>
      <c r="M175" s="92"/>
      <c r="N175" s="92"/>
      <c r="O175" s="92"/>
      <c r="P175" s="92" t="s">
        <v>508</v>
      </c>
      <c r="Q175" s="92"/>
      <c r="R175" s="92"/>
      <c r="S175" s="92"/>
    </row>
    <row r="176" spans="1:19" ht="15" x14ac:dyDescent="0.2">
      <c r="D176" s="92"/>
      <c r="E176" s="92"/>
      <c r="F176" s="92"/>
      <c r="G176" s="92"/>
      <c r="H176" s="93"/>
      <c r="I176" s="92"/>
      <c r="J176" s="92"/>
      <c r="K176" s="92"/>
      <c r="L176" s="92"/>
      <c r="M176" s="92"/>
      <c r="N176" s="92"/>
      <c r="O176" s="92"/>
      <c r="P176" s="92" t="s">
        <v>509</v>
      </c>
      <c r="Q176" s="92"/>
      <c r="R176" s="92"/>
      <c r="S176" s="92"/>
    </row>
    <row r="177" spans="1:20" ht="15" x14ac:dyDescent="0.2"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 t="s">
        <v>510</v>
      </c>
      <c r="Q177" s="92"/>
      <c r="R177" s="92"/>
      <c r="S177" s="92"/>
    </row>
    <row r="178" spans="1:20" ht="15" x14ac:dyDescent="0.2"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 t="s">
        <v>511</v>
      </c>
      <c r="Q178" s="92"/>
      <c r="R178" s="92"/>
      <c r="S178" s="92"/>
    </row>
    <row r="179" spans="1:20" ht="15" x14ac:dyDescent="0.2"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 t="s">
        <v>512</v>
      </c>
      <c r="Q179" s="92"/>
      <c r="R179" s="92"/>
      <c r="S179" s="92"/>
    </row>
    <row r="180" spans="1:20" ht="15" x14ac:dyDescent="0.2"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 t="s">
        <v>362</v>
      </c>
      <c r="Q180" s="92"/>
      <c r="R180" s="92"/>
      <c r="S180" s="92"/>
    </row>
    <row r="181" spans="1:20" ht="15" x14ac:dyDescent="0.2"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3" t="s">
        <v>513</v>
      </c>
      <c r="Q181" s="93"/>
      <c r="R181" s="93"/>
      <c r="S181" s="93"/>
    </row>
    <row r="182" spans="1:20" ht="15" x14ac:dyDescent="0.2"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</row>
    <row r="183" spans="1:20" ht="15" x14ac:dyDescent="0.2">
      <c r="A183" s="7">
        <v>42612</v>
      </c>
      <c r="C183" s="9">
        <v>0.60416666666666663</v>
      </c>
      <c r="D183" s="92" t="s">
        <v>514</v>
      </c>
      <c r="E183" s="92" t="s">
        <v>180</v>
      </c>
      <c r="F183" s="92" t="s">
        <v>515</v>
      </c>
      <c r="G183" s="79">
        <v>21.05</v>
      </c>
      <c r="H183" s="79">
        <v>3.75</v>
      </c>
      <c r="I183" s="79">
        <v>0.5</v>
      </c>
      <c r="J183" s="79">
        <v>24.04</v>
      </c>
      <c r="K183" s="79">
        <v>9.1</v>
      </c>
      <c r="L183" s="79">
        <v>404</v>
      </c>
      <c r="M183" s="92"/>
      <c r="N183" s="92"/>
      <c r="O183" s="92"/>
      <c r="P183" s="92" t="s">
        <v>499</v>
      </c>
      <c r="Q183" s="92"/>
      <c r="R183" s="92"/>
      <c r="S183" s="92"/>
      <c r="T183" s="92"/>
    </row>
    <row r="184" spans="1:20" ht="15" x14ac:dyDescent="0.2">
      <c r="D184" s="92"/>
      <c r="E184" s="92"/>
      <c r="F184" s="92"/>
      <c r="G184" s="92"/>
      <c r="H184" s="92"/>
      <c r="I184" s="79">
        <v>2.5</v>
      </c>
      <c r="J184" s="79">
        <v>23.99</v>
      </c>
      <c r="K184" s="79">
        <v>9.1</v>
      </c>
      <c r="L184" s="92"/>
      <c r="M184" s="92"/>
      <c r="N184" s="92"/>
      <c r="O184" s="92"/>
      <c r="P184" s="92" t="s">
        <v>516</v>
      </c>
      <c r="Q184" s="92"/>
      <c r="R184" s="92"/>
      <c r="S184" s="92"/>
      <c r="T184" s="92"/>
    </row>
    <row r="185" spans="1:20" ht="15" x14ac:dyDescent="0.2">
      <c r="D185" s="92"/>
      <c r="E185" s="92"/>
      <c r="F185" s="92"/>
      <c r="G185" s="92"/>
      <c r="H185" s="92"/>
      <c r="I185" s="79">
        <v>8.1999999999999993</v>
      </c>
      <c r="J185" s="79">
        <v>23.8</v>
      </c>
      <c r="K185" s="79">
        <v>9.0500000000000007</v>
      </c>
      <c r="L185" s="79">
        <v>405</v>
      </c>
      <c r="M185" s="92"/>
      <c r="N185" s="92"/>
      <c r="O185" s="92"/>
      <c r="P185" s="93" t="s">
        <v>517</v>
      </c>
      <c r="Q185" s="92"/>
      <c r="R185" s="92"/>
      <c r="S185" s="92"/>
      <c r="T185" s="92"/>
    </row>
    <row r="186" spans="1:20" ht="15" x14ac:dyDescent="0.2">
      <c r="D186" s="92"/>
      <c r="E186" s="92"/>
      <c r="F186" s="92"/>
      <c r="G186" s="92"/>
      <c r="H186" s="92"/>
      <c r="I186" s="79">
        <v>15.2</v>
      </c>
      <c r="J186" s="79">
        <v>20</v>
      </c>
      <c r="K186" s="79">
        <v>8.64</v>
      </c>
      <c r="L186" s="92"/>
      <c r="M186" s="92"/>
      <c r="N186" s="92"/>
      <c r="O186" s="92"/>
      <c r="P186" s="92" t="s">
        <v>518</v>
      </c>
      <c r="Q186" s="92"/>
      <c r="R186" s="92"/>
      <c r="S186" s="92"/>
      <c r="T186" s="92"/>
    </row>
    <row r="187" spans="1:20" ht="15" x14ac:dyDescent="0.2">
      <c r="D187" s="92"/>
      <c r="E187" s="92"/>
      <c r="F187" s="92"/>
      <c r="G187" s="92"/>
      <c r="H187" s="92"/>
      <c r="I187" s="79">
        <v>16.5</v>
      </c>
      <c r="J187" s="79">
        <v>18.84</v>
      </c>
      <c r="K187" s="79">
        <v>8.41</v>
      </c>
      <c r="L187" s="79">
        <v>403</v>
      </c>
      <c r="M187" s="92"/>
      <c r="N187" s="92"/>
      <c r="O187" s="92"/>
      <c r="P187" s="93" t="s">
        <v>519</v>
      </c>
      <c r="Q187" s="92"/>
      <c r="R187" s="92"/>
      <c r="S187" s="92"/>
      <c r="T187" s="92"/>
    </row>
    <row r="188" spans="1:20" ht="15" x14ac:dyDescent="0.2">
      <c r="D188" s="92"/>
      <c r="E188" s="92"/>
      <c r="F188" s="92"/>
      <c r="G188" s="92"/>
      <c r="H188" s="92"/>
      <c r="I188" s="79">
        <v>19.2</v>
      </c>
      <c r="J188" s="79">
        <v>14.46</v>
      </c>
      <c r="K188" s="92"/>
      <c r="L188" s="92"/>
      <c r="M188" s="92"/>
      <c r="N188" s="92"/>
      <c r="O188" s="92"/>
      <c r="P188" s="93" t="s">
        <v>520</v>
      </c>
      <c r="Q188" s="93"/>
      <c r="R188" s="92"/>
      <c r="S188" s="92"/>
      <c r="T188" s="92"/>
    </row>
    <row r="189" spans="1:20" ht="15" x14ac:dyDescent="0.2">
      <c r="D189" s="92"/>
      <c r="E189" s="92"/>
      <c r="F189" s="92"/>
      <c r="G189" s="92"/>
      <c r="H189" s="92"/>
      <c r="I189" s="79">
        <v>19.7</v>
      </c>
      <c r="J189" s="79">
        <v>13.8</v>
      </c>
      <c r="K189" s="92"/>
      <c r="L189" s="92"/>
      <c r="M189" s="92"/>
      <c r="N189" s="92"/>
      <c r="O189" s="92"/>
      <c r="P189" s="92" t="s">
        <v>521</v>
      </c>
      <c r="Q189" s="92"/>
      <c r="R189" s="92"/>
      <c r="S189" s="92"/>
      <c r="T189" s="92"/>
    </row>
    <row r="190" spans="1:20" ht="15" x14ac:dyDescent="0.2">
      <c r="D190" s="92"/>
      <c r="E190" s="92"/>
      <c r="F190" s="92"/>
      <c r="G190" s="92"/>
      <c r="H190" s="92"/>
      <c r="I190" s="79">
        <v>23.6</v>
      </c>
      <c r="J190" s="79">
        <v>9.75</v>
      </c>
      <c r="K190" s="79">
        <v>8.3000000000000007</v>
      </c>
      <c r="L190" s="79">
        <v>412</v>
      </c>
      <c r="M190" s="92"/>
      <c r="N190" s="92"/>
      <c r="O190" s="92"/>
      <c r="P190" s="92"/>
      <c r="Q190" s="92"/>
      <c r="R190" s="92"/>
      <c r="S190" s="92"/>
      <c r="T190" s="92"/>
    </row>
    <row r="204" spans="1:18" ht="15" x14ac:dyDescent="0.2">
      <c r="A204" s="7">
        <v>42617</v>
      </c>
      <c r="C204" s="9">
        <v>0.70833333333333337</v>
      </c>
      <c r="D204" s="92" t="s">
        <v>506</v>
      </c>
      <c r="E204" s="92" t="s">
        <v>143</v>
      </c>
      <c r="F204" s="92" t="s">
        <v>522</v>
      </c>
      <c r="G204" s="79">
        <v>82.4</v>
      </c>
      <c r="H204" s="79">
        <v>3</v>
      </c>
      <c r="I204" s="79">
        <v>20</v>
      </c>
      <c r="J204" s="92" t="s">
        <v>523</v>
      </c>
      <c r="K204" s="79">
        <v>7.5</v>
      </c>
      <c r="L204" s="92"/>
      <c r="M204" s="92"/>
      <c r="N204" s="92"/>
      <c r="O204" s="92"/>
      <c r="P204" s="92" t="s">
        <v>524</v>
      </c>
      <c r="Q204" s="92"/>
      <c r="R204" s="92"/>
    </row>
    <row r="205" spans="1:18" ht="15" x14ac:dyDescent="0.2"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 t="s">
        <v>525</v>
      </c>
      <c r="Q205" s="92"/>
      <c r="R205" s="92"/>
    </row>
    <row r="206" spans="1:18" ht="15" x14ac:dyDescent="0.2"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 t="s">
        <v>526</v>
      </c>
      <c r="Q206" s="92"/>
      <c r="R206" s="92"/>
    </row>
    <row r="207" spans="1:18" ht="15" x14ac:dyDescent="0.2"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3" t="s">
        <v>527</v>
      </c>
      <c r="Q207" s="92"/>
      <c r="R207" s="92"/>
    </row>
    <row r="208" spans="1:18" ht="15" x14ac:dyDescent="0.2"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 t="s">
        <v>528</v>
      </c>
      <c r="Q208" s="92"/>
      <c r="R208" s="92"/>
    </row>
    <row r="209" spans="1:18" ht="15" x14ac:dyDescent="0.2"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 t="s">
        <v>529</v>
      </c>
      <c r="Q209" s="92"/>
      <c r="R209" s="92"/>
    </row>
    <row r="210" spans="1:18" ht="15" x14ac:dyDescent="0.2"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 t="s">
        <v>530</v>
      </c>
      <c r="Q210" s="92"/>
      <c r="R210" s="92"/>
    </row>
    <row r="211" spans="1:18" ht="15" x14ac:dyDescent="0.2"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</row>
    <row r="212" spans="1:18" ht="15" x14ac:dyDescent="0.2">
      <c r="A212" s="7">
        <v>42621</v>
      </c>
      <c r="C212" s="9">
        <v>0.45833333333333331</v>
      </c>
      <c r="D212" s="92" t="s">
        <v>531</v>
      </c>
      <c r="E212" s="92" t="s">
        <v>143</v>
      </c>
      <c r="F212" s="92" t="s">
        <v>532</v>
      </c>
      <c r="G212" s="79">
        <v>92</v>
      </c>
      <c r="H212" s="79">
        <v>3.45</v>
      </c>
      <c r="I212" s="79">
        <v>5</v>
      </c>
      <c r="J212" s="79">
        <v>22.4</v>
      </c>
      <c r="K212" s="79">
        <v>7.5</v>
      </c>
      <c r="L212" s="92"/>
      <c r="M212" s="92"/>
      <c r="N212" s="92"/>
      <c r="O212" s="92"/>
      <c r="P212" s="92" t="s">
        <v>533</v>
      </c>
      <c r="Q212" s="92"/>
      <c r="R212" s="92"/>
    </row>
    <row r="213" spans="1:18" ht="15" x14ac:dyDescent="0.2">
      <c r="D213" s="92"/>
      <c r="E213" s="92"/>
      <c r="F213" s="92"/>
      <c r="G213" s="92"/>
      <c r="H213" s="92"/>
      <c r="I213" s="79">
        <v>12</v>
      </c>
      <c r="J213" s="79">
        <v>20.100000000000001</v>
      </c>
      <c r="K213" s="92"/>
      <c r="L213" s="92"/>
      <c r="M213" s="92"/>
      <c r="N213" s="92"/>
      <c r="O213" s="92"/>
      <c r="P213" s="92" t="s">
        <v>534</v>
      </c>
      <c r="Q213" s="92"/>
      <c r="R213" s="92"/>
    </row>
    <row r="214" spans="1:18" ht="15" x14ac:dyDescent="0.2">
      <c r="D214" s="92"/>
      <c r="E214" s="92"/>
      <c r="F214" s="92"/>
      <c r="G214" s="92"/>
      <c r="H214" s="92"/>
      <c r="I214" s="79">
        <v>14</v>
      </c>
      <c r="J214" s="79">
        <v>19.3</v>
      </c>
      <c r="K214" s="92"/>
      <c r="L214" s="92"/>
      <c r="M214" s="92"/>
      <c r="N214" s="92"/>
      <c r="O214" s="92"/>
      <c r="P214" s="93" t="s">
        <v>535</v>
      </c>
      <c r="Q214" s="92"/>
      <c r="R214" s="92"/>
    </row>
    <row r="215" spans="1:18" ht="15" x14ac:dyDescent="0.2">
      <c r="D215" s="92"/>
      <c r="E215" s="92"/>
      <c r="F215" s="92"/>
      <c r="G215" s="92"/>
      <c r="H215" s="92"/>
      <c r="I215" s="79">
        <v>15</v>
      </c>
      <c r="J215" s="79">
        <v>18.7</v>
      </c>
      <c r="K215" s="92"/>
      <c r="L215" s="92"/>
      <c r="M215" s="92"/>
      <c r="N215" s="92"/>
      <c r="O215" s="92"/>
      <c r="P215" s="93" t="s">
        <v>536</v>
      </c>
      <c r="Q215" s="92"/>
      <c r="R215" s="92"/>
    </row>
    <row r="216" spans="1:18" ht="15" x14ac:dyDescent="0.2">
      <c r="D216" s="92"/>
      <c r="E216" s="92"/>
      <c r="F216" s="92"/>
      <c r="G216" s="92"/>
      <c r="H216" s="92"/>
      <c r="I216" s="79">
        <v>16</v>
      </c>
      <c r="J216" s="79">
        <v>18.3</v>
      </c>
      <c r="K216" s="92"/>
      <c r="L216" s="92"/>
      <c r="M216" s="92"/>
      <c r="N216" s="92"/>
      <c r="O216" s="92"/>
      <c r="P216" s="92" t="s">
        <v>537</v>
      </c>
      <c r="Q216" s="92"/>
      <c r="R216" s="92"/>
    </row>
    <row r="217" spans="1:18" ht="15" x14ac:dyDescent="0.2">
      <c r="D217" s="92"/>
      <c r="E217" s="92"/>
      <c r="F217" s="92"/>
      <c r="G217" s="92"/>
      <c r="H217" s="92"/>
      <c r="I217" s="79">
        <v>18</v>
      </c>
      <c r="J217" s="79">
        <v>17.399999999999999</v>
      </c>
      <c r="K217" s="92"/>
      <c r="L217" s="92"/>
      <c r="M217" s="92"/>
      <c r="N217" s="92"/>
      <c r="O217" s="92"/>
      <c r="P217" s="92" t="s">
        <v>538</v>
      </c>
      <c r="Q217" s="92"/>
      <c r="R217" s="92"/>
    </row>
    <row r="218" spans="1:18" ht="15" x14ac:dyDescent="0.2">
      <c r="D218" s="92"/>
      <c r="E218" s="92"/>
      <c r="F218" s="92"/>
      <c r="G218" s="92"/>
      <c r="H218" s="92"/>
      <c r="I218" s="79">
        <v>20</v>
      </c>
      <c r="J218" s="79">
        <v>12.2</v>
      </c>
      <c r="K218" s="92"/>
      <c r="L218" s="92"/>
      <c r="M218" s="92"/>
      <c r="N218" s="92"/>
      <c r="O218" s="92"/>
      <c r="P218" s="92" t="s">
        <v>539</v>
      </c>
      <c r="Q218" s="92"/>
      <c r="R218" s="92"/>
    </row>
    <row r="219" spans="1:18" ht="15" x14ac:dyDescent="0.2">
      <c r="D219" s="92"/>
      <c r="E219" s="92"/>
      <c r="F219" s="92"/>
      <c r="G219" s="92"/>
      <c r="H219" s="92"/>
      <c r="I219" s="79">
        <v>22</v>
      </c>
      <c r="J219" s="79">
        <v>13.5</v>
      </c>
      <c r="K219" s="92"/>
      <c r="L219" s="92"/>
      <c r="M219" s="92"/>
      <c r="N219" s="92"/>
      <c r="O219" s="92"/>
      <c r="P219" s="92"/>
      <c r="Q219" s="92"/>
      <c r="R219" s="92"/>
    </row>
    <row r="220" spans="1:18" ht="15" x14ac:dyDescent="0.2">
      <c r="D220" s="92"/>
      <c r="E220" s="92"/>
      <c r="F220" s="92"/>
      <c r="G220" s="92"/>
      <c r="H220" s="92"/>
      <c r="I220" s="79">
        <v>26</v>
      </c>
      <c r="J220" s="79">
        <v>11.5</v>
      </c>
      <c r="K220" s="92"/>
      <c r="L220" s="92"/>
      <c r="M220" s="92"/>
      <c r="N220" s="92"/>
      <c r="O220" s="92"/>
      <c r="P220" s="92"/>
      <c r="Q220" s="92"/>
      <c r="R220" s="92"/>
    </row>
    <row r="221" spans="1:18" ht="15" x14ac:dyDescent="0.2">
      <c r="D221" s="92"/>
      <c r="E221" s="92"/>
      <c r="F221" s="92"/>
      <c r="G221" s="92"/>
      <c r="H221" s="92"/>
      <c r="I221" s="79">
        <v>30</v>
      </c>
      <c r="J221" s="79">
        <v>17.5</v>
      </c>
      <c r="K221" s="92"/>
      <c r="L221" s="92"/>
      <c r="M221" s="92"/>
      <c r="N221" s="92"/>
      <c r="O221" s="92"/>
      <c r="P221" s="92"/>
      <c r="Q221" s="92"/>
      <c r="R221" s="92"/>
    </row>
    <row r="222" spans="1:18" ht="15" x14ac:dyDescent="0.2">
      <c r="D222" s="92"/>
      <c r="E222" s="92"/>
      <c r="F222" s="92"/>
      <c r="G222" s="92"/>
      <c r="H222" s="92"/>
      <c r="I222" s="79">
        <v>35</v>
      </c>
      <c r="J222" s="79">
        <v>10</v>
      </c>
      <c r="K222" s="92"/>
      <c r="L222" s="92"/>
      <c r="M222" s="92"/>
      <c r="N222" s="92"/>
      <c r="O222" s="92"/>
      <c r="P222" s="92"/>
      <c r="Q222" s="92"/>
      <c r="R222" s="92"/>
    </row>
    <row r="223" spans="1:18" ht="15" x14ac:dyDescent="0.2">
      <c r="D223" s="92"/>
      <c r="E223" s="92"/>
      <c r="F223" s="92"/>
      <c r="G223" s="92"/>
      <c r="H223" s="92"/>
      <c r="I223" s="79">
        <v>40</v>
      </c>
      <c r="J223" s="79">
        <v>7.4</v>
      </c>
      <c r="K223" s="92"/>
      <c r="L223" s="92"/>
      <c r="M223" s="92"/>
      <c r="N223" s="92"/>
      <c r="O223" s="92"/>
      <c r="P223" s="92"/>
      <c r="Q223" s="92"/>
      <c r="R223" s="92"/>
    </row>
    <row r="224" spans="1:18" ht="13" x14ac:dyDescent="0.15">
      <c r="I224" s="8">
        <v>50</v>
      </c>
      <c r="J224" s="8">
        <v>6.1</v>
      </c>
    </row>
    <row r="226" spans="1:18" ht="15" x14ac:dyDescent="0.2">
      <c r="A226" s="7">
        <v>42624</v>
      </c>
      <c r="C226" s="9">
        <v>0.70833333333333337</v>
      </c>
      <c r="D226" s="92" t="s">
        <v>540</v>
      </c>
      <c r="E226" s="92" t="s">
        <v>143</v>
      </c>
      <c r="F226" s="92" t="s">
        <v>541</v>
      </c>
      <c r="G226" s="79">
        <v>85</v>
      </c>
      <c r="H226" s="79">
        <v>4</v>
      </c>
      <c r="I226" s="92"/>
      <c r="J226" s="92"/>
      <c r="K226" s="92"/>
      <c r="L226" s="92"/>
      <c r="M226" s="92"/>
      <c r="N226" s="92"/>
      <c r="O226" s="92"/>
      <c r="P226" s="92" t="s">
        <v>533</v>
      </c>
      <c r="Q226" s="92"/>
      <c r="R226" s="92"/>
    </row>
    <row r="227" spans="1:18" ht="15" x14ac:dyDescent="0.2"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 t="s">
        <v>525</v>
      </c>
      <c r="Q227" s="92"/>
      <c r="R227" s="92"/>
    </row>
    <row r="228" spans="1:18" ht="15" x14ac:dyDescent="0.2"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 t="s">
        <v>542</v>
      </c>
      <c r="Q228" s="92"/>
      <c r="R228" s="92"/>
    </row>
    <row r="229" spans="1:18" ht="15" x14ac:dyDescent="0.2"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 t="s">
        <v>543</v>
      </c>
      <c r="Q229" s="92"/>
      <c r="R229" s="92"/>
    </row>
    <row r="230" spans="1:18" ht="15" x14ac:dyDescent="0.2"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 t="s">
        <v>544</v>
      </c>
      <c r="Q230" s="92"/>
      <c r="R230" s="92"/>
    </row>
    <row r="231" spans="1:18" ht="15" x14ac:dyDescent="0.2"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 t="s">
        <v>538</v>
      </c>
      <c r="Q231" s="92"/>
      <c r="R231" s="92"/>
    </row>
    <row r="232" spans="1:18" ht="15" x14ac:dyDescent="0.2"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 t="s">
        <v>545</v>
      </c>
      <c r="Q232" s="92"/>
      <c r="R232" s="92"/>
    </row>
    <row r="233" spans="1:18" ht="15" x14ac:dyDescent="0.2"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</row>
    <row r="234" spans="1:18" ht="15" x14ac:dyDescent="0.2">
      <c r="A234" s="7">
        <v>42626</v>
      </c>
      <c r="C234" s="9">
        <v>0.58333333333333337</v>
      </c>
      <c r="D234" s="92" t="s">
        <v>546</v>
      </c>
      <c r="E234" s="92" t="s">
        <v>143</v>
      </c>
      <c r="F234" s="92" t="s">
        <v>532</v>
      </c>
      <c r="G234" s="79">
        <v>85</v>
      </c>
      <c r="H234" s="79">
        <v>3</v>
      </c>
      <c r="I234" s="79">
        <v>0.8</v>
      </c>
      <c r="J234" s="79">
        <v>24.06</v>
      </c>
      <c r="K234" s="79">
        <v>9.19</v>
      </c>
      <c r="L234" s="151"/>
      <c r="M234" s="79">
        <v>398.9</v>
      </c>
      <c r="N234" s="151"/>
      <c r="O234" s="151"/>
      <c r="P234" s="151" t="s">
        <v>547</v>
      </c>
      <c r="Q234" s="151"/>
      <c r="R234" s="151"/>
    </row>
    <row r="235" spans="1:18" ht="15" x14ac:dyDescent="0.2">
      <c r="I235" s="79">
        <v>5.2</v>
      </c>
      <c r="J235" s="79">
        <v>23.54</v>
      </c>
      <c r="K235" s="151"/>
      <c r="L235" s="151"/>
      <c r="M235" s="151"/>
      <c r="N235" s="151"/>
      <c r="O235" s="151"/>
      <c r="P235" s="151" t="s">
        <v>548</v>
      </c>
      <c r="Q235" s="151"/>
      <c r="R235" s="151"/>
    </row>
    <row r="236" spans="1:18" ht="15" x14ac:dyDescent="0.2">
      <c r="I236" s="79">
        <v>10.8</v>
      </c>
      <c r="J236" s="79">
        <v>22.84</v>
      </c>
      <c r="K236" s="79">
        <v>9.08</v>
      </c>
      <c r="L236" s="151"/>
      <c r="M236" s="79">
        <v>402.7</v>
      </c>
      <c r="N236" s="151"/>
      <c r="O236" s="151"/>
      <c r="P236" s="151" t="s">
        <v>549</v>
      </c>
      <c r="Q236" s="151"/>
      <c r="R236" s="151"/>
    </row>
    <row r="237" spans="1:18" ht="15" x14ac:dyDescent="0.2">
      <c r="I237" s="79">
        <v>16.2</v>
      </c>
      <c r="J237" s="79">
        <v>16.329999999999998</v>
      </c>
      <c r="K237" s="151"/>
      <c r="L237" s="151"/>
      <c r="M237" s="79">
        <v>413.9</v>
      </c>
      <c r="N237" s="151"/>
      <c r="O237" s="151"/>
      <c r="P237" s="151" t="s">
        <v>550</v>
      </c>
      <c r="Q237" s="151"/>
      <c r="R237" s="151"/>
    </row>
    <row r="238" spans="1:18" ht="15" x14ac:dyDescent="0.2">
      <c r="I238" s="79">
        <v>17.2</v>
      </c>
      <c r="J238" s="79">
        <v>14.93</v>
      </c>
      <c r="K238" s="151"/>
      <c r="L238" s="151"/>
      <c r="M238" s="79">
        <v>416.2</v>
      </c>
      <c r="N238" s="151"/>
      <c r="O238" s="151"/>
      <c r="P238" s="151" t="s">
        <v>544</v>
      </c>
      <c r="Q238" s="151"/>
      <c r="R238" s="151"/>
    </row>
    <row r="239" spans="1:18" ht="15" x14ac:dyDescent="0.2">
      <c r="I239" s="79">
        <v>18</v>
      </c>
      <c r="J239" s="79">
        <v>13.66</v>
      </c>
      <c r="K239" s="79">
        <v>8.73</v>
      </c>
      <c r="L239" s="151"/>
      <c r="M239" s="79">
        <v>418</v>
      </c>
      <c r="N239" s="151"/>
      <c r="O239" s="151"/>
      <c r="P239" s="151" t="s">
        <v>504</v>
      </c>
      <c r="Q239" s="151"/>
      <c r="R239" s="151"/>
    </row>
    <row r="240" spans="1:18" ht="15" x14ac:dyDescent="0.2">
      <c r="I240" s="79">
        <v>19.100000000000001</v>
      </c>
      <c r="J240" s="79">
        <v>11.91</v>
      </c>
      <c r="K240" s="151"/>
      <c r="L240" s="151"/>
      <c r="M240" s="79">
        <v>417.7</v>
      </c>
      <c r="N240" s="151"/>
      <c r="O240" s="151"/>
      <c r="P240" s="151" t="s">
        <v>551</v>
      </c>
      <c r="Q240" s="151"/>
      <c r="R240" s="151"/>
    </row>
    <row r="241" spans="1:18" ht="15" x14ac:dyDescent="0.2">
      <c r="I241" s="79">
        <v>20.7</v>
      </c>
      <c r="J241" s="79">
        <v>10.85</v>
      </c>
      <c r="K241" s="151"/>
      <c r="L241" s="151"/>
      <c r="M241" s="151"/>
      <c r="N241" s="151"/>
      <c r="O241" s="151"/>
      <c r="P241" s="151"/>
      <c r="Q241" s="151"/>
      <c r="R241" s="151"/>
    </row>
    <row r="242" spans="1:18" ht="15" x14ac:dyDescent="0.2">
      <c r="I242" s="79">
        <v>22.4</v>
      </c>
      <c r="J242" s="79">
        <v>10.37</v>
      </c>
      <c r="K242" s="79">
        <v>8.68</v>
      </c>
      <c r="L242" s="151"/>
      <c r="M242" s="79">
        <v>417.8</v>
      </c>
      <c r="N242" s="151"/>
      <c r="O242" s="151"/>
      <c r="P242" s="151"/>
      <c r="Q242" s="151"/>
      <c r="R242" s="151"/>
    </row>
    <row r="243" spans="1:18" ht="15" x14ac:dyDescent="0.2">
      <c r="I243" s="79">
        <v>27</v>
      </c>
      <c r="J243" s="79">
        <v>8.7200000000000006</v>
      </c>
      <c r="K243" s="79">
        <v>8.6300000000000008</v>
      </c>
      <c r="L243" s="151"/>
      <c r="M243" s="79">
        <v>415.5</v>
      </c>
      <c r="N243" s="151"/>
      <c r="O243" s="151"/>
      <c r="P243" s="151"/>
      <c r="Q243" s="151"/>
      <c r="R243" s="151"/>
    </row>
    <row r="244" spans="1:18" ht="15" x14ac:dyDescent="0.2">
      <c r="I244" s="79">
        <v>31</v>
      </c>
      <c r="J244" s="79">
        <v>7.37</v>
      </c>
      <c r="K244" s="79">
        <v>8.6300000000000008</v>
      </c>
      <c r="L244" s="151"/>
      <c r="M244" s="79">
        <v>415.7</v>
      </c>
      <c r="N244" s="151"/>
      <c r="O244" s="151"/>
      <c r="P244" s="151"/>
      <c r="Q244" s="151"/>
      <c r="R244" s="151"/>
    </row>
    <row r="245" spans="1:18" ht="15" x14ac:dyDescent="0.2">
      <c r="I245" s="79">
        <v>40</v>
      </c>
      <c r="J245" s="79">
        <v>6.01</v>
      </c>
      <c r="K245" s="151"/>
      <c r="L245" s="151"/>
      <c r="M245" s="151"/>
      <c r="N245" s="151"/>
      <c r="O245" s="151"/>
      <c r="P245" s="151"/>
      <c r="Q245" s="151"/>
      <c r="R245" s="151"/>
    </row>
    <row r="246" spans="1:18" ht="15" x14ac:dyDescent="0.2">
      <c r="I246" s="79">
        <v>45</v>
      </c>
      <c r="J246" s="79">
        <v>5.33</v>
      </c>
      <c r="K246" s="79">
        <v>8.69</v>
      </c>
      <c r="L246" s="151"/>
      <c r="M246" s="79">
        <v>414.1</v>
      </c>
      <c r="N246" s="151"/>
      <c r="O246" s="151"/>
      <c r="P246" s="151"/>
      <c r="Q246" s="151"/>
      <c r="R246" s="151"/>
    </row>
    <row r="247" spans="1:18" ht="15" x14ac:dyDescent="0.2">
      <c r="I247" s="79">
        <v>55</v>
      </c>
      <c r="J247" s="79">
        <v>5.23</v>
      </c>
      <c r="K247" s="151"/>
      <c r="L247" s="151"/>
      <c r="M247" s="151"/>
      <c r="N247" s="151"/>
      <c r="O247" s="151"/>
      <c r="P247" s="151"/>
      <c r="Q247" s="151"/>
      <c r="R247" s="151"/>
    </row>
    <row r="249" spans="1:18" ht="15" x14ac:dyDescent="0.2">
      <c r="A249" s="7">
        <v>42627</v>
      </c>
      <c r="C249" s="9">
        <v>0.58333333333333337</v>
      </c>
      <c r="D249" s="8" t="s">
        <v>552</v>
      </c>
      <c r="E249" s="8" t="s">
        <v>58</v>
      </c>
      <c r="F249" s="8" t="s">
        <v>553</v>
      </c>
      <c r="G249" s="79">
        <v>70</v>
      </c>
      <c r="H249" s="79">
        <v>4.5</v>
      </c>
      <c r="I249" s="79">
        <v>1</v>
      </c>
      <c r="J249" s="79">
        <v>21.99</v>
      </c>
      <c r="K249" s="151"/>
      <c r="L249" s="94">
        <f t="shared" ref="L249:L258" si="0">((0.98*EXP(7.7117-1.31403*LN(J250+45.93)))*(1-EXP(11.8571-(3840.7/(J250+273.15))-(216961/((J250+273.15)^2)))/0.98)*(1-(0.000975-(0.00001426*J250)+(0.00000006436*(J250^2)))*0.98))/(1-EXP(11.8571-(3840.7/(J250+273.15))-(216961/((J250+273.15)^2)))/0.98)/(1-(0.000975-(0.00001426*J250)+(0.00000006436*(J250^2))))</f>
        <v>8.6539221243558568</v>
      </c>
      <c r="M249" s="94">
        <f t="shared" ref="M249:M258" si="1">K250/L249</f>
        <v>0</v>
      </c>
      <c r="N249" s="151">
        <v>6</v>
      </c>
      <c r="O249" s="151"/>
      <c r="P249" s="151" t="s">
        <v>554</v>
      </c>
      <c r="Q249" s="151" t="s">
        <v>555</v>
      </c>
      <c r="R249" s="151"/>
    </row>
    <row r="250" spans="1:18" ht="15" x14ac:dyDescent="0.2">
      <c r="G250" s="151"/>
      <c r="H250" s="151"/>
      <c r="I250" s="79">
        <v>5</v>
      </c>
      <c r="J250" s="79">
        <v>21.5</v>
      </c>
      <c r="K250" s="151"/>
      <c r="L250" s="94">
        <f t="shared" si="0"/>
        <v>8.7596050075428948</v>
      </c>
      <c r="M250" s="94">
        <f t="shared" si="1"/>
        <v>0</v>
      </c>
      <c r="N250" s="151"/>
      <c r="O250" s="151"/>
      <c r="P250" s="151" t="s">
        <v>525</v>
      </c>
      <c r="Q250" s="151"/>
      <c r="R250" s="151"/>
    </row>
    <row r="251" spans="1:18" ht="15" x14ac:dyDescent="0.2">
      <c r="G251" s="151"/>
      <c r="H251" s="151"/>
      <c r="I251" s="79">
        <v>10</v>
      </c>
      <c r="J251" s="79">
        <v>20.88</v>
      </c>
      <c r="K251" s="151"/>
      <c r="L251" s="94">
        <f t="shared" si="0"/>
        <v>9.2932357911108792</v>
      </c>
      <c r="M251" s="94">
        <f t="shared" si="1"/>
        <v>0</v>
      </c>
      <c r="N251" s="151">
        <v>8</v>
      </c>
      <c r="O251" s="151"/>
      <c r="P251" s="151" t="s">
        <v>556</v>
      </c>
      <c r="Q251" s="151"/>
      <c r="R251" s="151"/>
    </row>
    <row r="252" spans="1:18" ht="15" x14ac:dyDescent="0.2">
      <c r="G252" s="151"/>
      <c r="H252" s="151"/>
      <c r="I252" s="79">
        <v>15</v>
      </c>
      <c r="J252" s="79">
        <v>17.940000000000001</v>
      </c>
      <c r="K252" s="151"/>
      <c r="L252" s="94">
        <f t="shared" si="0"/>
        <v>9.7520687940553348</v>
      </c>
      <c r="M252" s="94">
        <f t="shared" si="1"/>
        <v>0</v>
      </c>
      <c r="N252" s="151"/>
      <c r="O252" s="151"/>
      <c r="P252" s="151" t="s">
        <v>557</v>
      </c>
      <c r="Q252" s="151"/>
      <c r="R252" s="151"/>
    </row>
    <row r="253" spans="1:18" ht="15" x14ac:dyDescent="0.2">
      <c r="G253" s="151"/>
      <c r="H253" s="151"/>
      <c r="I253" s="79">
        <v>17.5</v>
      </c>
      <c r="J253" s="79">
        <v>15.64</v>
      </c>
      <c r="K253" s="151"/>
      <c r="L253" s="94">
        <f t="shared" si="0"/>
        <v>10.137571593849122</v>
      </c>
      <c r="M253" s="94">
        <f t="shared" si="1"/>
        <v>0</v>
      </c>
      <c r="N253" s="151"/>
      <c r="O253" s="151"/>
      <c r="P253" s="151" t="s">
        <v>544</v>
      </c>
      <c r="Q253" s="151"/>
      <c r="R253" s="151"/>
    </row>
    <row r="254" spans="1:18" ht="15" x14ac:dyDescent="0.2">
      <c r="G254" s="151"/>
      <c r="H254" s="151"/>
      <c r="I254" s="79">
        <v>19</v>
      </c>
      <c r="J254" s="79">
        <v>13.85</v>
      </c>
      <c r="K254" s="151"/>
      <c r="L254" s="94">
        <f t="shared" si="0"/>
        <v>10.311750494129415</v>
      </c>
      <c r="M254" s="94">
        <f t="shared" si="1"/>
        <v>0</v>
      </c>
      <c r="N254" s="151"/>
      <c r="O254" s="151"/>
      <c r="P254" s="151" t="s">
        <v>558</v>
      </c>
      <c r="Q254" s="151"/>
      <c r="R254" s="151"/>
    </row>
    <row r="255" spans="1:18" ht="15" x14ac:dyDescent="0.2">
      <c r="G255" s="151"/>
      <c r="H255" s="151"/>
      <c r="I255" s="79">
        <v>20</v>
      </c>
      <c r="J255" s="79">
        <v>13.08</v>
      </c>
      <c r="K255" s="151"/>
      <c r="L255" s="94">
        <f t="shared" si="0"/>
        <v>10.314047182841358</v>
      </c>
      <c r="M255" s="94">
        <f t="shared" si="1"/>
        <v>0</v>
      </c>
      <c r="N255" s="151"/>
      <c r="O255" s="151"/>
      <c r="P255" s="151" t="s">
        <v>486</v>
      </c>
      <c r="Q255" s="151"/>
      <c r="R255" s="151"/>
    </row>
    <row r="256" spans="1:18" ht="15" x14ac:dyDescent="0.2">
      <c r="G256" s="151"/>
      <c r="H256" s="151"/>
      <c r="I256" s="79">
        <v>20.100000000000001</v>
      </c>
      <c r="J256" s="79">
        <v>13.07</v>
      </c>
      <c r="K256" s="151"/>
      <c r="L256" s="94">
        <f t="shared" si="0"/>
        <v>10.45822178771121</v>
      </c>
      <c r="M256" s="94">
        <f t="shared" si="1"/>
        <v>0.81180148713006428</v>
      </c>
      <c r="N256" s="151">
        <v>7</v>
      </c>
      <c r="O256" s="151"/>
      <c r="P256" s="151"/>
      <c r="Q256" s="151"/>
      <c r="R256" s="151"/>
    </row>
    <row r="257" spans="1:18" ht="15" x14ac:dyDescent="0.2">
      <c r="G257" s="151"/>
      <c r="H257" s="151"/>
      <c r="I257" s="79">
        <v>21.17</v>
      </c>
      <c r="J257" s="79">
        <v>12.45</v>
      </c>
      <c r="K257" s="79">
        <v>8.49</v>
      </c>
      <c r="L257" s="94">
        <f t="shared" si="0"/>
        <v>11.007381864940667</v>
      </c>
      <c r="M257" s="94">
        <f t="shared" si="1"/>
        <v>0.77220905972864762</v>
      </c>
      <c r="N257" s="151"/>
      <c r="O257" s="151"/>
      <c r="P257" s="151"/>
      <c r="Q257" s="151"/>
      <c r="R257" s="151"/>
    </row>
    <row r="258" spans="1:18" ht="15" x14ac:dyDescent="0.2">
      <c r="G258" s="151"/>
      <c r="H258" s="151"/>
      <c r="I258" s="79">
        <v>28.2</v>
      </c>
      <c r="J258" s="79">
        <v>10.220000000000001</v>
      </c>
      <c r="K258" s="79">
        <v>8.5</v>
      </c>
      <c r="L258" s="94">
        <f t="shared" si="0"/>
        <v>11.787211334531573</v>
      </c>
      <c r="M258" s="94">
        <f t="shared" si="1"/>
        <v>0</v>
      </c>
      <c r="N258" s="151"/>
      <c r="O258" s="151"/>
      <c r="P258" s="151"/>
      <c r="Q258" s="151"/>
      <c r="R258" s="151"/>
    </row>
    <row r="259" spans="1:18" ht="15" x14ac:dyDescent="0.2">
      <c r="G259" s="151"/>
      <c r="H259" s="151"/>
      <c r="I259" s="79">
        <v>31</v>
      </c>
      <c r="J259" s="79">
        <v>7.37</v>
      </c>
      <c r="K259" s="151"/>
      <c r="L259" s="151"/>
      <c r="M259" s="151"/>
      <c r="N259" s="151"/>
      <c r="O259" s="151"/>
      <c r="P259" s="151"/>
      <c r="Q259" s="151"/>
      <c r="R259" s="151"/>
    </row>
    <row r="260" spans="1:18" ht="15" x14ac:dyDescent="0.2">
      <c r="G260" s="151"/>
      <c r="H260" s="151"/>
      <c r="I260" s="79">
        <v>40</v>
      </c>
      <c r="J260" s="79">
        <v>6.01</v>
      </c>
      <c r="K260" s="151"/>
      <c r="L260" s="151"/>
      <c r="M260" s="151"/>
      <c r="N260" s="151"/>
      <c r="O260" s="151"/>
      <c r="P260" s="151"/>
      <c r="Q260" s="151"/>
      <c r="R260" s="151"/>
    </row>
    <row r="261" spans="1:18" ht="15" x14ac:dyDescent="0.2">
      <c r="G261" s="151"/>
      <c r="H261" s="151"/>
      <c r="I261" s="79">
        <v>45</v>
      </c>
      <c r="J261" s="79">
        <v>5.33</v>
      </c>
      <c r="K261" s="151"/>
      <c r="L261" s="151"/>
      <c r="M261" s="151"/>
      <c r="N261" s="151"/>
      <c r="O261" s="151"/>
      <c r="P261" s="151"/>
      <c r="Q261" s="151"/>
      <c r="R261" s="151"/>
    </row>
    <row r="262" spans="1:18" ht="15" x14ac:dyDescent="0.2">
      <c r="G262" s="151"/>
      <c r="H262" s="151"/>
      <c r="I262" s="79">
        <v>55</v>
      </c>
      <c r="J262" s="79">
        <v>5.23</v>
      </c>
      <c r="K262" s="151"/>
      <c r="L262" s="151"/>
      <c r="M262" s="151"/>
      <c r="N262" s="151"/>
      <c r="O262" s="151"/>
      <c r="P262" s="151"/>
      <c r="Q262" s="151"/>
      <c r="R262" s="151"/>
    </row>
    <row r="264" spans="1:18" ht="15" x14ac:dyDescent="0.2">
      <c r="A264" s="14">
        <v>42633</v>
      </c>
      <c r="C264" s="9">
        <v>0.64583333333333337</v>
      </c>
      <c r="D264" s="92" t="s">
        <v>559</v>
      </c>
      <c r="E264" s="92" t="s">
        <v>143</v>
      </c>
      <c r="F264" s="92" t="s">
        <v>325</v>
      </c>
      <c r="G264" s="79">
        <v>890</v>
      </c>
      <c r="H264" s="92" t="s">
        <v>338</v>
      </c>
      <c r="I264" s="79">
        <v>0.8</v>
      </c>
      <c r="J264" s="79">
        <v>21.7</v>
      </c>
      <c r="K264" s="79">
        <v>8.1999999999999993</v>
      </c>
      <c r="L264" s="92"/>
      <c r="M264" s="79">
        <v>436.4</v>
      </c>
      <c r="N264" s="92"/>
      <c r="O264" s="92"/>
      <c r="P264" s="92" t="s">
        <v>560</v>
      </c>
      <c r="Q264" s="92"/>
      <c r="R264" s="92"/>
    </row>
    <row r="265" spans="1:18" ht="15" x14ac:dyDescent="0.2">
      <c r="D265" s="92"/>
      <c r="E265" s="92"/>
      <c r="F265" s="92"/>
      <c r="G265" s="92"/>
      <c r="H265" s="92"/>
      <c r="I265" s="79">
        <v>2</v>
      </c>
      <c r="J265" s="79">
        <v>21</v>
      </c>
      <c r="K265" s="79">
        <v>8.32</v>
      </c>
      <c r="L265" s="92"/>
      <c r="M265" s="79">
        <v>403.4</v>
      </c>
      <c r="N265" s="92"/>
      <c r="O265" s="92"/>
      <c r="P265" s="92" t="s">
        <v>561</v>
      </c>
      <c r="Q265" s="92"/>
      <c r="R265" s="92"/>
    </row>
    <row r="266" spans="1:18" ht="15" x14ac:dyDescent="0.2">
      <c r="D266" s="92"/>
      <c r="E266" s="92"/>
      <c r="F266" s="92"/>
      <c r="G266" s="92"/>
      <c r="H266" s="92"/>
      <c r="I266" s="79">
        <v>5</v>
      </c>
      <c r="J266" s="79">
        <v>21</v>
      </c>
      <c r="K266" s="79">
        <v>8.3000000000000007</v>
      </c>
      <c r="L266" s="92"/>
      <c r="M266" s="79">
        <v>403</v>
      </c>
      <c r="N266" s="92"/>
      <c r="O266" s="92"/>
      <c r="P266" s="93" t="s">
        <v>562</v>
      </c>
      <c r="Q266" s="92"/>
      <c r="R266" s="92"/>
    </row>
    <row r="267" spans="1:18" ht="15" x14ac:dyDescent="0.2">
      <c r="D267" s="92"/>
      <c r="E267" s="92"/>
      <c r="F267" s="92"/>
      <c r="G267" s="92"/>
      <c r="H267" s="92"/>
      <c r="I267" s="79">
        <v>10</v>
      </c>
      <c r="J267" s="79">
        <v>19.96</v>
      </c>
      <c r="K267" s="79">
        <v>9.0299999999999994</v>
      </c>
      <c r="L267" s="92"/>
      <c r="M267" s="79">
        <v>406</v>
      </c>
      <c r="N267" s="92"/>
      <c r="O267" s="92"/>
      <c r="P267" s="93" t="s">
        <v>563</v>
      </c>
      <c r="Q267" s="92"/>
      <c r="R267" s="92"/>
    </row>
    <row r="268" spans="1:18" ht="15" x14ac:dyDescent="0.2">
      <c r="D268" s="92"/>
      <c r="E268" s="92"/>
      <c r="F268" s="92"/>
      <c r="G268" s="92"/>
      <c r="H268" s="92"/>
      <c r="I268" s="79">
        <v>15</v>
      </c>
      <c r="J268" s="79">
        <v>19.170000000000002</v>
      </c>
      <c r="K268" s="79">
        <v>8.9700000000000006</v>
      </c>
      <c r="L268" s="92"/>
      <c r="M268" s="79">
        <v>408</v>
      </c>
      <c r="N268" s="92"/>
      <c r="O268" s="92"/>
      <c r="P268" s="92" t="s">
        <v>564</v>
      </c>
      <c r="Q268" s="92"/>
      <c r="R268" s="92"/>
    </row>
    <row r="269" spans="1:18" ht="15" x14ac:dyDescent="0.2">
      <c r="D269" s="92"/>
      <c r="E269" s="92"/>
      <c r="F269" s="92"/>
      <c r="G269" s="92"/>
      <c r="H269" s="92"/>
      <c r="I269" s="79">
        <v>20</v>
      </c>
      <c r="J269" s="79">
        <v>16.07</v>
      </c>
      <c r="K269" s="79">
        <v>8.86</v>
      </c>
      <c r="L269" s="92"/>
      <c r="M269" s="79">
        <v>413</v>
      </c>
      <c r="N269" s="92"/>
      <c r="O269" s="92"/>
      <c r="P269" s="92" t="s">
        <v>565</v>
      </c>
      <c r="Q269" s="92"/>
      <c r="R269" s="92"/>
    </row>
    <row r="270" spans="1:18" ht="15" x14ac:dyDescent="0.2">
      <c r="D270" s="92"/>
      <c r="E270" s="92"/>
      <c r="F270" s="92"/>
      <c r="G270" s="92"/>
      <c r="H270" s="92"/>
      <c r="I270" s="79">
        <v>30</v>
      </c>
      <c r="J270" s="79">
        <v>8.9600000000000009</v>
      </c>
      <c r="K270" s="92"/>
      <c r="L270" s="92"/>
      <c r="M270" s="92"/>
      <c r="N270" s="92"/>
      <c r="O270" s="92"/>
      <c r="P270" s="92" t="s">
        <v>566</v>
      </c>
      <c r="Q270" s="92"/>
      <c r="R270" s="92"/>
    </row>
    <row r="271" spans="1:18" ht="15" x14ac:dyDescent="0.2">
      <c r="D271" s="92"/>
      <c r="E271" s="92"/>
      <c r="F271" s="92"/>
      <c r="G271" s="92"/>
      <c r="H271" s="92"/>
      <c r="I271" s="79">
        <v>40</v>
      </c>
      <c r="J271" s="79">
        <v>7</v>
      </c>
      <c r="K271" s="92"/>
      <c r="L271" s="92"/>
      <c r="M271" s="92"/>
      <c r="N271" s="92"/>
      <c r="O271" s="92"/>
      <c r="P271" s="92"/>
      <c r="Q271" s="92"/>
      <c r="R271" s="92"/>
    </row>
    <row r="272" spans="1:18" ht="15" x14ac:dyDescent="0.2"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</row>
    <row r="273" spans="1:18" ht="15" x14ac:dyDescent="0.2">
      <c r="A273" s="7">
        <v>42640</v>
      </c>
      <c r="C273" s="9">
        <v>0.64583333333333337</v>
      </c>
      <c r="D273" s="8" t="s">
        <v>567</v>
      </c>
      <c r="E273" s="92" t="s">
        <v>143</v>
      </c>
      <c r="F273" s="92" t="s">
        <v>568</v>
      </c>
      <c r="G273" s="79">
        <v>70</v>
      </c>
      <c r="H273" s="79">
        <v>7</v>
      </c>
      <c r="I273" s="92"/>
      <c r="J273" s="92"/>
      <c r="K273" s="92"/>
      <c r="L273" s="92"/>
      <c r="M273" s="92"/>
      <c r="N273" s="92"/>
      <c r="O273" s="92"/>
      <c r="P273" s="93" t="s">
        <v>569</v>
      </c>
      <c r="Q273" s="93"/>
      <c r="R273" s="93"/>
    </row>
    <row r="274" spans="1:18" ht="15" x14ac:dyDescent="0.2"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 t="s">
        <v>525</v>
      </c>
      <c r="Q274" s="92"/>
      <c r="R274" s="92"/>
    </row>
    <row r="275" spans="1:18" ht="15" x14ac:dyDescent="0.2"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3" t="s">
        <v>570</v>
      </c>
      <c r="Q275" s="92"/>
      <c r="R275" s="92"/>
    </row>
    <row r="276" spans="1:18" ht="15" x14ac:dyDescent="0.2"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 t="s">
        <v>571</v>
      </c>
      <c r="Q276" s="92"/>
      <c r="R276" s="92"/>
    </row>
    <row r="277" spans="1:18" ht="15" x14ac:dyDescent="0.2"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 t="s">
        <v>564</v>
      </c>
      <c r="Q277" s="92"/>
      <c r="R277" s="92"/>
    </row>
    <row r="278" spans="1:18" ht="15" x14ac:dyDescent="0.2"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 t="s">
        <v>558</v>
      </c>
      <c r="Q278" s="92"/>
      <c r="R278" s="92"/>
    </row>
    <row r="279" spans="1:18" ht="15" x14ac:dyDescent="0.2"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 t="s">
        <v>572</v>
      </c>
      <c r="Q279" s="92"/>
      <c r="R279" s="92"/>
    </row>
    <row r="280" spans="1:18" ht="15" x14ac:dyDescent="0.2"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 t="s">
        <v>486</v>
      </c>
      <c r="Q280" s="92"/>
      <c r="R280" s="92"/>
    </row>
    <row r="304" spans="1:18" ht="15" x14ac:dyDescent="0.2">
      <c r="A304" s="7">
        <v>42647</v>
      </c>
      <c r="C304" s="9">
        <v>0.41666666666666669</v>
      </c>
      <c r="D304" s="92" t="s">
        <v>573</v>
      </c>
      <c r="E304" s="92" t="s">
        <v>574</v>
      </c>
      <c r="F304" s="92" t="s">
        <v>553</v>
      </c>
      <c r="G304" s="79">
        <v>62</v>
      </c>
      <c r="H304" s="79">
        <v>5</v>
      </c>
      <c r="I304" s="79">
        <v>2</v>
      </c>
      <c r="J304" s="79">
        <v>18.8</v>
      </c>
      <c r="K304" s="79">
        <v>8.5</v>
      </c>
      <c r="L304" s="92"/>
      <c r="M304" s="92"/>
      <c r="N304" s="92"/>
      <c r="O304" s="92"/>
      <c r="P304" s="92" t="s">
        <v>575</v>
      </c>
      <c r="Q304" s="92"/>
      <c r="R304" s="92"/>
    </row>
    <row r="305" spans="1:18" ht="15" x14ac:dyDescent="0.2">
      <c r="D305" s="92"/>
      <c r="E305" s="92"/>
      <c r="F305" s="92"/>
      <c r="G305" s="92"/>
      <c r="H305" s="92"/>
      <c r="I305" s="79">
        <v>5</v>
      </c>
      <c r="J305" s="79">
        <v>18.5</v>
      </c>
      <c r="K305" s="92"/>
      <c r="L305" s="92"/>
      <c r="M305" s="92"/>
      <c r="N305" s="92"/>
      <c r="O305" s="92"/>
      <c r="P305" s="92" t="s">
        <v>525</v>
      </c>
      <c r="Q305" s="92"/>
      <c r="R305" s="92"/>
    </row>
    <row r="306" spans="1:18" ht="15" x14ac:dyDescent="0.2">
      <c r="D306" s="92"/>
      <c r="E306" s="92"/>
      <c r="F306" s="92"/>
      <c r="G306" s="92"/>
      <c r="H306" s="92"/>
      <c r="I306" s="79">
        <v>10</v>
      </c>
      <c r="J306" s="79">
        <v>18.7</v>
      </c>
      <c r="K306" s="92"/>
      <c r="L306" s="92"/>
      <c r="M306" s="92"/>
      <c r="N306" s="92"/>
      <c r="O306" s="92"/>
      <c r="P306" s="93" t="s">
        <v>576</v>
      </c>
      <c r="Q306" s="92"/>
      <c r="R306" s="92"/>
    </row>
    <row r="307" spans="1:18" ht="15" x14ac:dyDescent="0.2">
      <c r="D307" s="92"/>
      <c r="E307" s="92"/>
      <c r="F307" s="92"/>
      <c r="G307" s="92"/>
      <c r="H307" s="92"/>
      <c r="I307" s="79">
        <v>12</v>
      </c>
      <c r="J307" s="79">
        <v>18.600000000000001</v>
      </c>
      <c r="K307" s="92"/>
      <c r="L307" s="92"/>
      <c r="M307" s="92"/>
      <c r="N307" s="92"/>
      <c r="O307" s="92"/>
      <c r="P307" s="93" t="s">
        <v>577</v>
      </c>
      <c r="Q307" s="92"/>
      <c r="R307" s="92"/>
    </row>
    <row r="308" spans="1:18" ht="15" x14ac:dyDescent="0.2">
      <c r="D308" s="92"/>
      <c r="E308" s="92"/>
      <c r="F308" s="92"/>
      <c r="G308" s="92"/>
      <c r="H308" s="92"/>
      <c r="I308" s="79">
        <v>14</v>
      </c>
      <c r="J308" s="79">
        <v>18.600000000000001</v>
      </c>
      <c r="K308" s="92"/>
      <c r="L308" s="92"/>
      <c r="M308" s="92"/>
      <c r="N308" s="92"/>
      <c r="O308" s="92"/>
      <c r="P308" s="92" t="s">
        <v>578</v>
      </c>
      <c r="Q308" s="92"/>
      <c r="R308" s="92"/>
    </row>
    <row r="309" spans="1:18" ht="15" x14ac:dyDescent="0.2">
      <c r="D309" s="92"/>
      <c r="E309" s="92"/>
      <c r="F309" s="92"/>
      <c r="G309" s="92"/>
      <c r="H309" s="92"/>
      <c r="I309" s="79">
        <v>15</v>
      </c>
      <c r="J309" s="79">
        <v>18.3</v>
      </c>
      <c r="K309" s="92"/>
      <c r="L309" s="92"/>
      <c r="M309" s="92"/>
      <c r="N309" s="92"/>
      <c r="O309" s="92"/>
      <c r="P309" s="92" t="s">
        <v>558</v>
      </c>
      <c r="Q309" s="92"/>
      <c r="R309" s="92"/>
    </row>
    <row r="310" spans="1:18" ht="15" x14ac:dyDescent="0.2">
      <c r="D310" s="92"/>
      <c r="E310" s="92"/>
      <c r="F310" s="92"/>
      <c r="G310" s="92"/>
      <c r="H310" s="92"/>
      <c r="I310" s="79">
        <v>16</v>
      </c>
      <c r="J310" s="79">
        <v>17.100000000000001</v>
      </c>
      <c r="K310" s="92"/>
      <c r="L310" s="92"/>
      <c r="M310" s="92"/>
      <c r="N310" s="92"/>
      <c r="O310" s="92"/>
      <c r="P310" s="92" t="s">
        <v>572</v>
      </c>
      <c r="Q310" s="92"/>
      <c r="R310" s="92"/>
    </row>
    <row r="311" spans="1:18" ht="15" x14ac:dyDescent="0.2">
      <c r="D311" s="92"/>
      <c r="E311" s="92"/>
      <c r="F311" s="92"/>
      <c r="G311" s="92"/>
      <c r="H311" s="92"/>
      <c r="I311" s="79">
        <v>18</v>
      </c>
      <c r="J311" s="79">
        <v>14.4</v>
      </c>
      <c r="K311" s="79">
        <v>7.5</v>
      </c>
      <c r="L311" s="92"/>
      <c r="M311" s="92"/>
      <c r="N311" s="92"/>
      <c r="O311" s="92"/>
      <c r="P311" s="92" t="s">
        <v>486</v>
      </c>
      <c r="Q311" s="92"/>
      <c r="R311" s="92"/>
    </row>
    <row r="312" spans="1:18" ht="15" x14ac:dyDescent="0.2">
      <c r="D312" s="92"/>
      <c r="E312" s="92"/>
      <c r="F312" s="92"/>
      <c r="G312" s="92"/>
      <c r="H312" s="92"/>
      <c r="I312" s="79">
        <v>19</v>
      </c>
      <c r="J312" s="79">
        <v>12.5</v>
      </c>
      <c r="K312" s="92"/>
      <c r="L312" s="92"/>
      <c r="M312" s="92"/>
      <c r="N312" s="92"/>
      <c r="O312" s="92"/>
      <c r="P312" s="92"/>
      <c r="Q312" s="92"/>
      <c r="R312" s="92"/>
    </row>
    <row r="313" spans="1:18" ht="15" x14ac:dyDescent="0.2">
      <c r="D313" s="92"/>
      <c r="E313" s="92"/>
      <c r="F313" s="92"/>
      <c r="G313" s="92"/>
      <c r="H313" s="92"/>
      <c r="I313" s="79">
        <v>20</v>
      </c>
      <c r="J313" s="79">
        <v>12.1</v>
      </c>
      <c r="K313" s="92"/>
      <c r="L313" s="92"/>
      <c r="M313" s="92"/>
      <c r="N313" s="92"/>
      <c r="O313" s="92"/>
      <c r="P313" s="92"/>
      <c r="Q313" s="92"/>
      <c r="R313" s="92"/>
    </row>
    <row r="314" spans="1:18" ht="15" x14ac:dyDescent="0.2">
      <c r="D314" s="92"/>
      <c r="E314" s="92"/>
      <c r="F314" s="92"/>
      <c r="G314" s="92"/>
      <c r="H314" s="92"/>
      <c r="I314" s="79">
        <v>25</v>
      </c>
      <c r="J314" s="79">
        <v>10.5</v>
      </c>
      <c r="K314" s="92"/>
      <c r="L314" s="92"/>
      <c r="M314" s="92"/>
      <c r="N314" s="92"/>
      <c r="O314" s="92"/>
      <c r="P314" s="92"/>
      <c r="Q314" s="92"/>
      <c r="R314" s="92"/>
    </row>
    <row r="315" spans="1:18" ht="15" x14ac:dyDescent="0.2">
      <c r="D315" s="92"/>
      <c r="E315" s="92"/>
      <c r="F315" s="92"/>
      <c r="G315" s="92"/>
      <c r="H315" s="92"/>
      <c r="I315" s="79">
        <v>30</v>
      </c>
      <c r="J315" s="79">
        <v>8.6999999999999993</v>
      </c>
      <c r="K315" s="92"/>
      <c r="L315" s="92"/>
      <c r="M315" s="92"/>
      <c r="N315" s="92"/>
      <c r="O315" s="92"/>
      <c r="P315" s="92"/>
      <c r="Q315" s="92"/>
      <c r="R315" s="92"/>
    </row>
    <row r="316" spans="1:18" ht="15" x14ac:dyDescent="0.2">
      <c r="D316" s="92"/>
      <c r="E316" s="92"/>
      <c r="F316" s="92"/>
      <c r="G316" s="92"/>
      <c r="H316" s="92"/>
      <c r="I316" s="79">
        <v>35</v>
      </c>
      <c r="J316" s="79">
        <v>6.3</v>
      </c>
      <c r="K316" s="92"/>
      <c r="L316" s="92"/>
      <c r="M316" s="92"/>
      <c r="N316" s="92"/>
      <c r="O316" s="92"/>
      <c r="P316" s="92"/>
      <c r="Q316" s="92"/>
      <c r="R316" s="92"/>
    </row>
    <row r="317" spans="1:18" ht="15" x14ac:dyDescent="0.2">
      <c r="D317" s="92"/>
      <c r="E317" s="92"/>
      <c r="F317" s="92"/>
      <c r="G317" s="92"/>
      <c r="H317" s="92"/>
      <c r="I317" s="79">
        <v>40</v>
      </c>
      <c r="J317" s="79">
        <v>6.1</v>
      </c>
      <c r="K317" s="92"/>
      <c r="L317" s="92"/>
      <c r="M317" s="92"/>
      <c r="N317" s="92"/>
      <c r="O317" s="92"/>
      <c r="P317" s="92"/>
      <c r="Q317" s="92"/>
      <c r="R317" s="92"/>
    </row>
    <row r="319" spans="1:18" ht="15" x14ac:dyDescent="0.2">
      <c r="A319" s="14">
        <v>42661</v>
      </c>
      <c r="C319" s="9">
        <v>0.45833333333333331</v>
      </c>
      <c r="D319" s="92" t="s">
        <v>531</v>
      </c>
      <c r="E319" s="92" t="s">
        <v>579</v>
      </c>
      <c r="F319" s="92" t="s">
        <v>143</v>
      </c>
      <c r="G319" s="92" t="s">
        <v>580</v>
      </c>
      <c r="H319" s="79">
        <v>76</v>
      </c>
      <c r="I319" s="79">
        <v>6</v>
      </c>
      <c r="J319" s="79">
        <v>0.5</v>
      </c>
      <c r="K319" s="79">
        <v>16.399999999999999</v>
      </c>
      <c r="L319" s="92"/>
      <c r="M319" s="92"/>
      <c r="N319" s="92"/>
      <c r="O319" s="92"/>
      <c r="P319" s="92"/>
      <c r="Q319" s="92" t="s">
        <v>581</v>
      </c>
      <c r="R319" s="92"/>
    </row>
    <row r="320" spans="1:18" ht="15" x14ac:dyDescent="0.2">
      <c r="D320" s="92"/>
      <c r="E320" s="92"/>
      <c r="F320" s="92"/>
      <c r="G320" s="92"/>
      <c r="H320" s="92"/>
      <c r="I320" s="92"/>
      <c r="J320" s="79">
        <v>1.5</v>
      </c>
      <c r="K320" s="79">
        <v>15.8</v>
      </c>
      <c r="L320" s="79">
        <v>8.5</v>
      </c>
      <c r="M320" s="92"/>
      <c r="N320" s="92"/>
      <c r="O320" s="92"/>
      <c r="P320" s="92"/>
      <c r="Q320" s="92" t="s">
        <v>582</v>
      </c>
      <c r="R320" s="92"/>
    </row>
    <row r="321" spans="1:18" ht="15" x14ac:dyDescent="0.2">
      <c r="D321" s="92"/>
      <c r="E321" s="92"/>
      <c r="F321" s="92"/>
      <c r="G321" s="92"/>
      <c r="H321" s="92"/>
      <c r="I321" s="92"/>
      <c r="J321" s="79">
        <v>5</v>
      </c>
      <c r="K321" s="79">
        <v>15.7</v>
      </c>
      <c r="L321" s="92"/>
      <c r="M321" s="92"/>
      <c r="N321" s="92"/>
      <c r="O321" s="92"/>
      <c r="P321" s="92"/>
      <c r="Q321" s="92" t="s">
        <v>583</v>
      </c>
      <c r="R321" s="92"/>
    </row>
    <row r="322" spans="1:18" ht="15" x14ac:dyDescent="0.2">
      <c r="D322" s="92"/>
      <c r="E322" s="92"/>
      <c r="F322" s="92"/>
      <c r="G322" s="92"/>
      <c r="H322" s="92"/>
      <c r="I322" s="92"/>
      <c r="J322" s="79">
        <v>10</v>
      </c>
      <c r="K322" s="79">
        <v>14.8</v>
      </c>
      <c r="L322" s="92"/>
      <c r="M322" s="92"/>
      <c r="N322" s="92"/>
      <c r="O322" s="92"/>
      <c r="P322" s="92"/>
      <c r="Q322" s="92" t="s">
        <v>584</v>
      </c>
      <c r="R322" s="92"/>
    </row>
    <row r="323" spans="1:18" ht="15" x14ac:dyDescent="0.2">
      <c r="D323" s="92"/>
      <c r="E323" s="92"/>
      <c r="F323" s="92"/>
      <c r="G323" s="92"/>
      <c r="H323" s="92"/>
      <c r="I323" s="92"/>
      <c r="J323" s="79">
        <v>15</v>
      </c>
      <c r="K323" s="79">
        <v>14.4</v>
      </c>
      <c r="L323" s="92"/>
      <c r="M323" s="92"/>
      <c r="N323" s="92"/>
      <c r="O323" s="92"/>
      <c r="P323" s="92"/>
      <c r="Q323" s="92" t="s">
        <v>564</v>
      </c>
      <c r="R323" s="92"/>
    </row>
    <row r="324" spans="1:18" ht="15" x14ac:dyDescent="0.2">
      <c r="D324" s="92"/>
      <c r="E324" s="92"/>
      <c r="F324" s="92"/>
      <c r="G324" s="92"/>
      <c r="H324" s="92"/>
      <c r="I324" s="92"/>
      <c r="J324" s="79">
        <v>16</v>
      </c>
      <c r="K324" s="79">
        <v>13.1</v>
      </c>
      <c r="L324" s="92"/>
      <c r="M324" s="92"/>
      <c r="N324" s="92"/>
      <c r="O324" s="92"/>
      <c r="P324" s="92"/>
      <c r="Q324" s="92" t="s">
        <v>558</v>
      </c>
      <c r="R324" s="92"/>
    </row>
    <row r="325" spans="1:18" ht="15" x14ac:dyDescent="0.2">
      <c r="D325" s="92"/>
      <c r="E325" s="92"/>
      <c r="F325" s="92"/>
      <c r="G325" s="92"/>
      <c r="H325" s="92"/>
      <c r="I325" s="92"/>
      <c r="J325" s="79">
        <v>18</v>
      </c>
      <c r="K325" s="79">
        <v>12.4</v>
      </c>
      <c r="L325" s="92"/>
      <c r="M325" s="92"/>
      <c r="N325" s="92"/>
      <c r="O325" s="92"/>
      <c r="P325" s="92"/>
      <c r="Q325" s="92" t="s">
        <v>585</v>
      </c>
      <c r="R325" s="92"/>
    </row>
    <row r="326" spans="1:18" ht="15" x14ac:dyDescent="0.2">
      <c r="D326" s="92"/>
      <c r="E326" s="92"/>
      <c r="F326" s="92"/>
      <c r="G326" s="92"/>
      <c r="H326" s="92"/>
      <c r="I326" s="92"/>
      <c r="J326" s="79">
        <v>20</v>
      </c>
      <c r="K326" s="79">
        <v>11.4</v>
      </c>
      <c r="L326" s="92"/>
      <c r="M326" s="92"/>
      <c r="N326" s="92"/>
      <c r="O326" s="92"/>
      <c r="P326" s="92"/>
      <c r="Q326" s="92" t="s">
        <v>586</v>
      </c>
      <c r="R326" s="92"/>
    </row>
    <row r="327" spans="1:18" ht="15" x14ac:dyDescent="0.2">
      <c r="D327" s="92"/>
      <c r="E327" s="92"/>
      <c r="F327" s="92"/>
      <c r="G327" s="92"/>
      <c r="H327" s="92"/>
      <c r="I327" s="92"/>
      <c r="J327" s="79">
        <v>25</v>
      </c>
      <c r="K327" s="79">
        <v>9.1</v>
      </c>
      <c r="L327" s="92"/>
      <c r="M327" s="92"/>
      <c r="N327" s="92"/>
      <c r="O327" s="92"/>
      <c r="P327" s="92"/>
      <c r="Q327" s="92"/>
      <c r="R327" s="92"/>
    </row>
    <row r="328" spans="1:18" ht="15" x14ac:dyDescent="0.2">
      <c r="D328" s="92"/>
      <c r="E328" s="92"/>
      <c r="F328" s="92"/>
      <c r="G328" s="92"/>
      <c r="H328" s="92"/>
      <c r="I328" s="92"/>
      <c r="J328" s="79">
        <v>30</v>
      </c>
      <c r="K328" s="79">
        <v>6.4</v>
      </c>
      <c r="L328" s="79">
        <v>8</v>
      </c>
      <c r="M328" s="92"/>
      <c r="N328" s="92"/>
      <c r="O328" s="92"/>
      <c r="P328" s="92"/>
      <c r="Q328" s="92"/>
      <c r="R328" s="92"/>
    </row>
    <row r="330" spans="1:18" ht="15" x14ac:dyDescent="0.2">
      <c r="A330" s="14">
        <v>42670</v>
      </c>
      <c r="B330" s="8">
        <v>1</v>
      </c>
      <c r="C330" s="9">
        <v>0.52083333333333337</v>
      </c>
      <c r="D330" s="92" t="s">
        <v>531</v>
      </c>
      <c r="E330" s="92" t="s">
        <v>587</v>
      </c>
      <c r="F330" s="92" t="s">
        <v>588</v>
      </c>
      <c r="G330" s="92" t="s">
        <v>580</v>
      </c>
      <c r="H330" s="79">
        <v>5.0999999999999996</v>
      </c>
      <c r="I330" s="79">
        <v>3.5</v>
      </c>
      <c r="J330" s="79">
        <v>0.5</v>
      </c>
      <c r="K330" s="79">
        <v>13.8</v>
      </c>
      <c r="L330" s="92"/>
      <c r="M330" s="92"/>
      <c r="N330" s="92"/>
      <c r="O330" s="92"/>
      <c r="P330" s="92"/>
      <c r="Q330" s="93" t="s">
        <v>589</v>
      </c>
      <c r="R330" s="92"/>
    </row>
    <row r="331" spans="1:18" ht="15" x14ac:dyDescent="0.2">
      <c r="B331" s="8"/>
      <c r="D331" s="92"/>
      <c r="E331" s="92"/>
      <c r="F331" s="92"/>
      <c r="G331" s="92"/>
      <c r="H331" s="92"/>
      <c r="I331" s="92"/>
      <c r="J331" s="79">
        <v>1</v>
      </c>
      <c r="K331" s="79">
        <v>13.97</v>
      </c>
      <c r="L331" s="79">
        <v>7.5</v>
      </c>
      <c r="M331" s="79">
        <v>407.2</v>
      </c>
      <c r="N331" s="92"/>
      <c r="O331" s="92"/>
      <c r="P331" s="92"/>
      <c r="Q331" s="92" t="s">
        <v>590</v>
      </c>
      <c r="R331" s="92"/>
    </row>
    <row r="332" spans="1:18" ht="15" x14ac:dyDescent="0.2">
      <c r="D332" s="92"/>
      <c r="E332" s="92"/>
      <c r="F332" s="92"/>
      <c r="G332" s="92"/>
      <c r="H332" s="92"/>
      <c r="I332" s="92"/>
      <c r="J332" s="79">
        <v>5</v>
      </c>
      <c r="K332" s="79">
        <v>14</v>
      </c>
      <c r="L332" s="92"/>
      <c r="M332" s="92"/>
      <c r="N332" s="92"/>
      <c r="O332" s="92"/>
      <c r="P332" s="92"/>
      <c r="Q332" s="93" t="s">
        <v>591</v>
      </c>
      <c r="R332" s="93"/>
    </row>
    <row r="333" spans="1:18" ht="15" x14ac:dyDescent="0.2">
      <c r="D333" s="92"/>
      <c r="E333" s="92"/>
      <c r="F333" s="92"/>
      <c r="G333" s="92"/>
      <c r="H333" s="92"/>
      <c r="I333" s="92"/>
      <c r="J333" s="79">
        <v>10</v>
      </c>
      <c r="K333" s="79">
        <v>13.32</v>
      </c>
      <c r="L333" s="92"/>
      <c r="M333" s="92"/>
      <c r="N333" s="92"/>
      <c r="O333" s="92"/>
      <c r="P333" s="92"/>
      <c r="Q333" s="93" t="s">
        <v>592</v>
      </c>
      <c r="R333" s="92"/>
    </row>
    <row r="334" spans="1:18" ht="15" x14ac:dyDescent="0.2">
      <c r="D334" s="92"/>
      <c r="E334" s="92"/>
      <c r="F334" s="92"/>
      <c r="G334" s="92"/>
      <c r="H334" s="92"/>
      <c r="I334" s="92"/>
      <c r="J334" s="79">
        <v>12</v>
      </c>
      <c r="K334" s="79">
        <v>9.26</v>
      </c>
      <c r="L334" s="92"/>
      <c r="M334" s="92"/>
      <c r="N334" s="92"/>
      <c r="O334" s="92"/>
      <c r="P334" s="92"/>
      <c r="Q334" s="92" t="s">
        <v>578</v>
      </c>
      <c r="R334" s="92"/>
    </row>
    <row r="335" spans="1:18" ht="15" x14ac:dyDescent="0.2">
      <c r="D335" s="92"/>
      <c r="E335" s="92"/>
      <c r="F335" s="92"/>
      <c r="G335" s="92"/>
      <c r="H335" s="92"/>
      <c r="I335" s="92"/>
      <c r="J335" s="79">
        <v>13</v>
      </c>
      <c r="K335" s="79">
        <v>8.86</v>
      </c>
      <c r="L335" s="92"/>
      <c r="M335" s="92"/>
      <c r="N335" s="92"/>
      <c r="O335" s="92"/>
      <c r="P335" s="92"/>
      <c r="Q335" s="92" t="s">
        <v>593</v>
      </c>
      <c r="R335" s="92"/>
    </row>
    <row r="336" spans="1:18" ht="15" x14ac:dyDescent="0.2">
      <c r="D336" s="92"/>
      <c r="E336" s="92"/>
      <c r="F336" s="92"/>
      <c r="G336" s="92"/>
      <c r="H336" s="92"/>
      <c r="I336" s="92"/>
      <c r="J336" s="79">
        <v>15</v>
      </c>
      <c r="K336" s="79">
        <v>8.4</v>
      </c>
      <c r="L336" s="92"/>
      <c r="M336" s="92"/>
      <c r="N336" s="92"/>
      <c r="O336" s="92"/>
      <c r="P336" s="92"/>
      <c r="Q336" s="92" t="s">
        <v>594</v>
      </c>
      <c r="R336" s="92"/>
    </row>
    <row r="337" spans="2:18" ht="15" x14ac:dyDescent="0.2">
      <c r="D337" s="92"/>
      <c r="E337" s="92"/>
      <c r="F337" s="92"/>
      <c r="G337" s="92"/>
      <c r="H337" s="92"/>
      <c r="I337" s="92"/>
      <c r="J337" s="79">
        <v>18</v>
      </c>
      <c r="K337" s="79">
        <v>7.6</v>
      </c>
      <c r="L337" s="92"/>
      <c r="M337" s="92"/>
      <c r="N337" s="92"/>
      <c r="O337" s="92"/>
      <c r="P337" s="92"/>
      <c r="Q337" s="92" t="s">
        <v>595</v>
      </c>
      <c r="R337" s="92"/>
    </row>
    <row r="338" spans="2:18" ht="15" x14ac:dyDescent="0.2">
      <c r="D338" s="92"/>
      <c r="E338" s="92"/>
      <c r="F338" s="92"/>
      <c r="G338" s="92"/>
      <c r="H338" s="92"/>
      <c r="I338" s="92"/>
      <c r="J338" s="79">
        <v>20</v>
      </c>
      <c r="K338" s="79">
        <v>7.32</v>
      </c>
      <c r="L338" s="92"/>
      <c r="M338" s="92"/>
      <c r="N338" s="92"/>
      <c r="O338" s="92"/>
      <c r="P338" s="92"/>
      <c r="Q338" s="92"/>
      <c r="R338" s="92"/>
    </row>
    <row r="339" spans="2:18" ht="15" x14ac:dyDescent="0.2">
      <c r="D339" s="92"/>
      <c r="E339" s="92"/>
      <c r="F339" s="92"/>
      <c r="G339" s="92"/>
      <c r="H339" s="92"/>
      <c r="I339" s="92"/>
      <c r="J339" s="79">
        <v>23</v>
      </c>
      <c r="K339" s="79">
        <v>6.8</v>
      </c>
      <c r="L339" s="79">
        <v>7.5</v>
      </c>
      <c r="M339" s="92"/>
      <c r="N339" s="92"/>
      <c r="O339" s="92"/>
      <c r="P339" s="92"/>
      <c r="Q339" s="92"/>
      <c r="R339" s="92"/>
    </row>
    <row r="340" spans="2:18" ht="15" x14ac:dyDescent="0.2">
      <c r="D340" s="92"/>
      <c r="E340" s="92"/>
      <c r="F340" s="92"/>
      <c r="G340" s="92"/>
      <c r="H340" s="92"/>
      <c r="I340" s="92"/>
      <c r="J340" s="79">
        <v>30</v>
      </c>
      <c r="K340" s="79">
        <v>6.1</v>
      </c>
      <c r="L340" s="92"/>
      <c r="M340" s="92"/>
      <c r="N340" s="92"/>
      <c r="O340" s="92"/>
      <c r="P340" s="92"/>
      <c r="Q340" s="92"/>
      <c r="R340" s="92"/>
    </row>
    <row r="341" spans="2:18" ht="15" x14ac:dyDescent="0.2">
      <c r="D341" s="92"/>
      <c r="E341" s="92"/>
      <c r="F341" s="92"/>
      <c r="G341" s="92"/>
      <c r="H341" s="92"/>
      <c r="I341" s="92"/>
      <c r="J341" s="79">
        <v>50</v>
      </c>
      <c r="K341" s="79">
        <v>4.2</v>
      </c>
      <c r="L341" s="79">
        <v>7</v>
      </c>
      <c r="M341" s="79">
        <v>415.8</v>
      </c>
      <c r="N341" s="92"/>
      <c r="O341" s="92"/>
      <c r="P341" s="92"/>
      <c r="Q341" s="92"/>
      <c r="R341" s="92"/>
    </row>
    <row r="342" spans="2:18" ht="15" x14ac:dyDescent="0.2"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</row>
    <row r="343" spans="2:18" ht="15" x14ac:dyDescent="0.2">
      <c r="B343" s="8">
        <v>2</v>
      </c>
      <c r="C343" s="9">
        <v>0.54166666666666663</v>
      </c>
      <c r="D343" s="8" t="s">
        <v>596</v>
      </c>
      <c r="E343" s="92" t="s">
        <v>180</v>
      </c>
      <c r="F343" s="92" t="s">
        <v>597</v>
      </c>
      <c r="G343" s="79">
        <v>5.0999999999999996</v>
      </c>
      <c r="H343" s="79">
        <v>4.5</v>
      </c>
      <c r="I343" s="92"/>
      <c r="J343" s="92"/>
      <c r="K343" s="92"/>
      <c r="L343" s="92"/>
      <c r="M343" s="92"/>
      <c r="N343" s="92"/>
    </row>
    <row r="344" spans="2:18" ht="15" x14ac:dyDescent="0.2">
      <c r="E344" s="92"/>
      <c r="F344" s="92"/>
      <c r="G344" s="92"/>
      <c r="H344" s="92"/>
      <c r="I344" s="92"/>
      <c r="J344" s="92"/>
      <c r="K344" s="92"/>
      <c r="L344" s="92"/>
      <c r="M344" s="92"/>
      <c r="N344" s="92"/>
    </row>
    <row r="345" spans="2:18" ht="15" x14ac:dyDescent="0.2">
      <c r="E345" s="92"/>
      <c r="F345" s="92"/>
      <c r="G345" s="92"/>
      <c r="H345" s="92"/>
      <c r="I345" s="92"/>
      <c r="J345" s="92"/>
      <c r="K345" s="92"/>
      <c r="L345" s="92"/>
      <c r="M345" s="92"/>
      <c r="N345" s="92"/>
    </row>
    <row r="404" spans="3:3" ht="13" x14ac:dyDescent="0.15">
      <c r="C404" s="8" t="s">
        <v>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3"/>
  <sheetViews>
    <sheetView workbookViewId="0"/>
  </sheetViews>
  <sheetFormatPr baseColWidth="10" defaultColWidth="14.5" defaultRowHeight="15.75" customHeight="1" x14ac:dyDescent="0.15"/>
  <sheetData>
    <row r="1" spans="1:17" ht="15.75" customHeight="1" x14ac:dyDescent="0.15">
      <c r="A1" s="1" t="s">
        <v>0</v>
      </c>
      <c r="B1" s="2" t="s">
        <v>599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4" t="s">
        <v>12</v>
      </c>
      <c r="N1" s="4" t="s">
        <v>13</v>
      </c>
      <c r="O1" s="5" t="s">
        <v>14</v>
      </c>
      <c r="P1" s="6" t="s">
        <v>15</v>
      </c>
    </row>
    <row r="3" spans="1:17" ht="15.75" customHeight="1" x14ac:dyDescent="0.15">
      <c r="A3" s="7">
        <v>38567</v>
      </c>
      <c r="B3" s="8" t="s">
        <v>601</v>
      </c>
      <c r="C3" s="9">
        <v>0.5625</v>
      </c>
      <c r="D3" s="8"/>
      <c r="G3" s="8"/>
      <c r="H3" s="8" t="s">
        <v>16</v>
      </c>
      <c r="I3" s="8">
        <v>1</v>
      </c>
      <c r="J3" s="8">
        <v>22</v>
      </c>
      <c r="O3" s="10" t="s">
        <v>17</v>
      </c>
      <c r="P3" s="10" t="s">
        <v>18</v>
      </c>
      <c r="Q3" s="11"/>
    </row>
    <row r="4" spans="1:17" ht="15.75" customHeight="1" x14ac:dyDescent="0.15">
      <c r="O4" s="12"/>
      <c r="P4" s="13" t="s">
        <v>19</v>
      </c>
      <c r="Q4" s="11"/>
    </row>
    <row r="5" spans="1:17" ht="15.75" customHeight="1" x14ac:dyDescent="0.15">
      <c r="O5" s="10"/>
      <c r="P5" s="10" t="s">
        <v>20</v>
      </c>
      <c r="Q5" s="11"/>
    </row>
    <row r="6" spans="1:17" ht="15.75" customHeight="1" x14ac:dyDescent="0.15">
      <c r="O6" s="10"/>
      <c r="P6" s="10" t="s">
        <v>21</v>
      </c>
      <c r="Q6" s="11"/>
    </row>
    <row r="7" spans="1:17" ht="15.75" customHeight="1" x14ac:dyDescent="0.15">
      <c r="O7" s="12"/>
      <c r="P7" s="13" t="s">
        <v>22</v>
      </c>
      <c r="Q7" s="11"/>
    </row>
    <row r="8" spans="1:17" ht="15.75" customHeight="1" x14ac:dyDescent="0.15">
      <c r="O8" s="12"/>
      <c r="P8" s="13" t="s">
        <v>23</v>
      </c>
      <c r="Q8" s="11"/>
    </row>
    <row r="9" spans="1:17" ht="15.75" customHeight="1" x14ac:dyDescent="0.15">
      <c r="O9" s="12"/>
      <c r="P9" s="13" t="s">
        <v>24</v>
      </c>
      <c r="Q9" s="11"/>
    </row>
    <row r="10" spans="1:17" ht="15.75" customHeight="1" x14ac:dyDescent="0.15">
      <c r="A10" s="7">
        <v>38574</v>
      </c>
      <c r="B10" s="8" t="s">
        <v>602</v>
      </c>
      <c r="H10" s="8" t="s">
        <v>25</v>
      </c>
    </row>
    <row r="11" spans="1:17" ht="15.75" customHeight="1" x14ac:dyDescent="0.15">
      <c r="A11" s="7"/>
      <c r="B11" s="8"/>
      <c r="H11" s="8"/>
    </row>
    <row r="12" spans="1:17" ht="15.75" customHeight="1" x14ac:dyDescent="0.15">
      <c r="A12" s="14">
        <v>38643</v>
      </c>
      <c r="B12" s="8" t="s">
        <v>603</v>
      </c>
      <c r="C12" s="9">
        <v>0.4375</v>
      </c>
      <c r="D12" s="8" t="s">
        <v>26</v>
      </c>
      <c r="E12" s="8" t="s">
        <v>604</v>
      </c>
      <c r="G12" s="8">
        <v>12.7</v>
      </c>
      <c r="H12" s="8" t="s">
        <v>28</v>
      </c>
      <c r="I12" s="15">
        <v>0.5</v>
      </c>
      <c r="J12" s="16">
        <v>15.6</v>
      </c>
      <c r="O12" s="8" t="s">
        <v>29</v>
      </c>
      <c r="P12" s="8" t="s">
        <v>30</v>
      </c>
    </row>
    <row r="13" spans="1:17" ht="15.75" customHeight="1" x14ac:dyDescent="0.15">
      <c r="I13" s="17">
        <v>3</v>
      </c>
      <c r="J13" s="16">
        <v>15.8</v>
      </c>
      <c r="P13" s="8" t="s">
        <v>31</v>
      </c>
    </row>
    <row r="14" spans="1:17" ht="15.75" customHeight="1" x14ac:dyDescent="0.15">
      <c r="I14" s="17">
        <v>10</v>
      </c>
      <c r="J14" s="16">
        <v>15.5</v>
      </c>
      <c r="P14" s="8" t="s">
        <v>32</v>
      </c>
    </row>
    <row r="15" spans="1:17" ht="15.75" customHeight="1" x14ac:dyDescent="0.15">
      <c r="P15" s="8" t="s">
        <v>33</v>
      </c>
    </row>
    <row r="16" spans="1:17" ht="15.75" customHeight="1" x14ac:dyDescent="0.15">
      <c r="P16" s="8" t="s">
        <v>34</v>
      </c>
    </row>
    <row r="17" spans="1:16" ht="15.75" customHeight="1" x14ac:dyDescent="0.15">
      <c r="P17" s="8" t="s">
        <v>35</v>
      </c>
    </row>
    <row r="18" spans="1:16" ht="15.75" customHeight="1" x14ac:dyDescent="0.15">
      <c r="P18" s="8" t="s">
        <v>24</v>
      </c>
    </row>
    <row r="19" spans="1:16" ht="15.75" customHeight="1" x14ac:dyDescent="0.15">
      <c r="P19" s="8"/>
    </row>
    <row r="20" spans="1:16" ht="15.75" customHeight="1" x14ac:dyDescent="0.15">
      <c r="C20" s="9">
        <v>0.51388888888888884</v>
      </c>
      <c r="D20" s="8" t="s">
        <v>36</v>
      </c>
      <c r="E20" s="8" t="s">
        <v>605</v>
      </c>
      <c r="G20" s="8">
        <v>13.8</v>
      </c>
      <c r="H20" s="8" t="s">
        <v>38</v>
      </c>
      <c r="I20" s="17">
        <v>0.5</v>
      </c>
      <c r="J20" s="16">
        <v>15.5</v>
      </c>
      <c r="K20" s="8">
        <v>8</v>
      </c>
      <c r="O20" s="18" t="s">
        <v>29</v>
      </c>
      <c r="P20" s="8" t="s">
        <v>39</v>
      </c>
    </row>
    <row r="21" spans="1:16" ht="15.75" customHeight="1" x14ac:dyDescent="0.15">
      <c r="I21" s="17">
        <v>5</v>
      </c>
      <c r="J21" s="16">
        <v>16</v>
      </c>
      <c r="P21" s="8" t="s">
        <v>31</v>
      </c>
    </row>
    <row r="22" spans="1:16" ht="15.75" customHeight="1" x14ac:dyDescent="0.15">
      <c r="I22" s="17">
        <v>10</v>
      </c>
      <c r="J22" s="16">
        <v>15.5</v>
      </c>
      <c r="P22" s="8" t="s">
        <v>32</v>
      </c>
    </row>
    <row r="23" spans="1:16" ht="15.75" customHeight="1" x14ac:dyDescent="0.15">
      <c r="P23" s="8" t="s">
        <v>33</v>
      </c>
    </row>
    <row r="24" spans="1:16" ht="15.75" customHeight="1" x14ac:dyDescent="0.15">
      <c r="P24" s="8" t="s">
        <v>34</v>
      </c>
    </row>
    <row r="25" spans="1:16" ht="15.75" customHeight="1" x14ac:dyDescent="0.15">
      <c r="P25" s="8" t="s">
        <v>23</v>
      </c>
    </row>
    <row r="26" spans="1:16" ht="15.75" customHeight="1" x14ac:dyDescent="0.15">
      <c r="P26" s="8" t="s">
        <v>24</v>
      </c>
    </row>
    <row r="28" spans="1:16" ht="15.75" customHeight="1" x14ac:dyDescent="0.15">
      <c r="C28" s="9">
        <v>0.5625</v>
      </c>
      <c r="D28" s="8" t="s">
        <v>36</v>
      </c>
      <c r="E28" s="8" t="s">
        <v>40</v>
      </c>
      <c r="G28" s="8">
        <v>15.5</v>
      </c>
      <c r="H28" s="8" t="s">
        <v>28</v>
      </c>
      <c r="I28" s="17">
        <v>10</v>
      </c>
      <c r="J28" s="16">
        <v>15.6</v>
      </c>
      <c r="O28" s="8" t="s">
        <v>29</v>
      </c>
    </row>
    <row r="29" spans="1:16" ht="15.75" customHeight="1" x14ac:dyDescent="0.15">
      <c r="I29" s="17">
        <v>15</v>
      </c>
      <c r="J29" s="16">
        <v>15</v>
      </c>
    </row>
    <row r="31" spans="1:16" ht="15.75" customHeight="1" x14ac:dyDescent="0.15">
      <c r="A31" s="14">
        <v>38644</v>
      </c>
      <c r="C31" s="9">
        <v>0.4375</v>
      </c>
      <c r="D31" s="8" t="s">
        <v>26</v>
      </c>
      <c r="E31" s="8" t="s">
        <v>41</v>
      </c>
      <c r="G31" s="8">
        <v>15</v>
      </c>
      <c r="H31" s="8">
        <v>5</v>
      </c>
      <c r="I31" s="17">
        <v>0.5</v>
      </c>
      <c r="J31" s="16">
        <v>15</v>
      </c>
      <c r="O31" s="8" t="s">
        <v>29</v>
      </c>
      <c r="P31" s="10" t="s">
        <v>42</v>
      </c>
    </row>
    <row r="32" spans="1:16" ht="15.75" customHeight="1" x14ac:dyDescent="0.15">
      <c r="I32" s="17">
        <v>5</v>
      </c>
      <c r="J32" s="16">
        <v>15.2</v>
      </c>
      <c r="P32" s="13" t="s">
        <v>19</v>
      </c>
    </row>
    <row r="33" spans="3:16" ht="15.75" customHeight="1" x14ac:dyDescent="0.15">
      <c r="P33" s="10" t="s">
        <v>20</v>
      </c>
    </row>
    <row r="34" spans="3:16" ht="15.75" customHeight="1" x14ac:dyDescent="0.15">
      <c r="P34" s="10" t="s">
        <v>43</v>
      </c>
    </row>
    <row r="35" spans="3:16" ht="15.75" customHeight="1" x14ac:dyDescent="0.15">
      <c r="P35" s="13" t="s">
        <v>44</v>
      </c>
    </row>
    <row r="36" spans="3:16" ht="15.75" customHeight="1" x14ac:dyDescent="0.15">
      <c r="P36" s="13" t="s">
        <v>23</v>
      </c>
    </row>
    <row r="37" spans="3:16" ht="15.75" customHeight="1" x14ac:dyDescent="0.15">
      <c r="P37" s="13" t="s">
        <v>45</v>
      </c>
    </row>
    <row r="38" spans="3:16" ht="13" x14ac:dyDescent="0.15">
      <c r="P38" s="12"/>
    </row>
    <row r="39" spans="3:16" ht="13" x14ac:dyDescent="0.15">
      <c r="C39" s="9">
        <v>0.51388888888888884</v>
      </c>
      <c r="D39" s="8" t="s">
        <v>26</v>
      </c>
      <c r="E39" s="8" t="s">
        <v>46</v>
      </c>
      <c r="G39" s="8">
        <v>16</v>
      </c>
      <c r="H39" s="8" t="s">
        <v>38</v>
      </c>
      <c r="I39" s="17">
        <v>0.5</v>
      </c>
      <c r="J39" s="16">
        <v>15</v>
      </c>
      <c r="O39" s="8" t="s">
        <v>47</v>
      </c>
    </row>
    <row r="40" spans="3:16" ht="13" x14ac:dyDescent="0.15">
      <c r="I40" s="17">
        <v>20</v>
      </c>
      <c r="J40" s="16">
        <v>15.3</v>
      </c>
    </row>
    <row r="42" spans="3:16" ht="13" x14ac:dyDescent="0.15">
      <c r="C42" s="9">
        <v>0.5625</v>
      </c>
      <c r="D42" s="8" t="s">
        <v>26</v>
      </c>
      <c r="E42" s="8" t="s">
        <v>41</v>
      </c>
      <c r="G42" s="8">
        <v>18.2</v>
      </c>
      <c r="H42" s="8">
        <v>5.5</v>
      </c>
      <c r="I42" s="17">
        <v>3</v>
      </c>
      <c r="J42" s="16">
        <v>15</v>
      </c>
      <c r="O42" s="8" t="s">
        <v>47</v>
      </c>
    </row>
    <row r="43" spans="3:16" ht="13" x14ac:dyDescent="0.15">
      <c r="I43" s="17">
        <v>5</v>
      </c>
      <c r="J43" s="16">
        <v>15.1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3"/>
  <sheetViews>
    <sheetView topLeftCell="A23" workbookViewId="0">
      <selection activeCell="F26" sqref="F26"/>
    </sheetView>
  </sheetViews>
  <sheetFormatPr baseColWidth="10" defaultColWidth="14.5" defaultRowHeight="15.75" customHeight="1" x14ac:dyDescent="0.15"/>
  <cols>
    <col min="11" max="11" width="16" customWidth="1"/>
  </cols>
  <sheetData>
    <row r="1" spans="1:12" ht="15.75" customHeight="1" x14ac:dyDescent="0.15">
      <c r="A1" s="1" t="s">
        <v>0</v>
      </c>
      <c r="B1" s="3" t="s">
        <v>2</v>
      </c>
      <c r="C1" s="4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5" t="s">
        <v>9</v>
      </c>
      <c r="I1" s="2" t="s">
        <v>606</v>
      </c>
      <c r="J1" s="5" t="s">
        <v>14</v>
      </c>
      <c r="K1" s="6" t="s">
        <v>15</v>
      </c>
    </row>
    <row r="3" spans="1:12" ht="15.75" customHeight="1" x14ac:dyDescent="0.15">
      <c r="A3" s="7">
        <v>38567</v>
      </c>
      <c r="B3" s="9">
        <v>0.5625</v>
      </c>
      <c r="C3" s="8"/>
      <c r="E3" s="8"/>
      <c r="F3" s="8" t="s">
        <v>16</v>
      </c>
      <c r="G3" s="8">
        <v>1</v>
      </c>
      <c r="H3" s="8">
        <v>22</v>
      </c>
      <c r="J3" s="10" t="s">
        <v>17</v>
      </c>
      <c r="K3" s="10" t="s">
        <v>18</v>
      </c>
      <c r="L3" s="11"/>
    </row>
    <row r="4" spans="1:12" ht="15.75" customHeight="1" x14ac:dyDescent="0.15">
      <c r="J4" s="12"/>
      <c r="K4" s="13" t="s">
        <v>19</v>
      </c>
      <c r="L4" s="11"/>
    </row>
    <row r="5" spans="1:12" ht="15.75" customHeight="1" x14ac:dyDescent="0.15">
      <c r="J5" s="10"/>
      <c r="K5" s="10" t="s">
        <v>20</v>
      </c>
      <c r="L5" s="11"/>
    </row>
    <row r="6" spans="1:12" ht="15.75" customHeight="1" x14ac:dyDescent="0.15">
      <c r="J6" s="10"/>
      <c r="K6" s="10" t="s">
        <v>21</v>
      </c>
      <c r="L6" s="11"/>
    </row>
    <row r="7" spans="1:12" ht="15.75" customHeight="1" x14ac:dyDescent="0.15">
      <c r="J7" s="12"/>
      <c r="K7" s="13" t="s">
        <v>22</v>
      </c>
      <c r="L7" s="11"/>
    </row>
    <row r="8" spans="1:12" ht="15.75" customHeight="1" x14ac:dyDescent="0.15">
      <c r="J8" s="12"/>
      <c r="K8" s="13" t="s">
        <v>23</v>
      </c>
      <c r="L8" s="11"/>
    </row>
    <row r="9" spans="1:12" ht="15.75" customHeight="1" x14ac:dyDescent="0.15">
      <c r="J9" s="12"/>
      <c r="K9" s="13" t="s">
        <v>24</v>
      </c>
      <c r="L9" s="11"/>
    </row>
    <row r="10" spans="1:12" ht="15.75" customHeight="1" x14ac:dyDescent="0.15">
      <c r="A10" s="7">
        <v>38574</v>
      </c>
      <c r="F10" s="8" t="s">
        <v>25</v>
      </c>
    </row>
    <row r="11" spans="1:12" ht="15.75" customHeight="1" x14ac:dyDescent="0.15">
      <c r="A11" s="7"/>
      <c r="F11" s="8"/>
    </row>
    <row r="12" spans="1:12" ht="15.75" customHeight="1" x14ac:dyDescent="0.15">
      <c r="A12" s="14">
        <v>38643</v>
      </c>
      <c r="B12" s="9">
        <v>0.4375</v>
      </c>
      <c r="C12" s="8" t="s">
        <v>26</v>
      </c>
      <c r="D12" s="8" t="s">
        <v>604</v>
      </c>
      <c r="E12" s="8">
        <v>12.7</v>
      </c>
      <c r="F12" s="8" t="s">
        <v>28</v>
      </c>
      <c r="G12" s="15">
        <v>0.5</v>
      </c>
      <c r="H12" s="16">
        <v>15.6</v>
      </c>
      <c r="J12" s="8" t="s">
        <v>29</v>
      </c>
      <c r="K12" s="8" t="s">
        <v>30</v>
      </c>
    </row>
    <row r="13" spans="1:12" ht="15.75" customHeight="1" x14ac:dyDescent="0.15">
      <c r="G13" s="17">
        <v>3</v>
      </c>
      <c r="H13" s="16">
        <v>15.8</v>
      </c>
      <c r="K13" s="8" t="s">
        <v>31</v>
      </c>
    </row>
    <row r="14" spans="1:12" ht="15.75" customHeight="1" x14ac:dyDescent="0.15">
      <c r="G14" s="17">
        <v>10</v>
      </c>
      <c r="H14" s="16">
        <v>15.5</v>
      </c>
      <c r="K14" s="8" t="s">
        <v>32</v>
      </c>
    </row>
    <row r="15" spans="1:12" ht="15.75" customHeight="1" x14ac:dyDescent="0.15">
      <c r="K15" s="8" t="s">
        <v>33</v>
      </c>
    </row>
    <row r="16" spans="1:12" ht="15.75" customHeight="1" x14ac:dyDescent="0.15">
      <c r="K16" s="8" t="s">
        <v>34</v>
      </c>
    </row>
    <row r="17" spans="1:11" ht="15.75" customHeight="1" x14ac:dyDescent="0.15">
      <c r="K17" s="8" t="s">
        <v>35</v>
      </c>
    </row>
    <row r="18" spans="1:11" ht="15.75" customHeight="1" x14ac:dyDescent="0.15">
      <c r="K18" s="8" t="s">
        <v>24</v>
      </c>
    </row>
    <row r="19" spans="1:11" ht="15.75" customHeight="1" x14ac:dyDescent="0.15">
      <c r="K19" s="8"/>
    </row>
    <row r="20" spans="1:11" ht="15.75" customHeight="1" x14ac:dyDescent="0.15">
      <c r="B20" s="9">
        <v>0.51388888888888884</v>
      </c>
      <c r="C20" s="8" t="s">
        <v>36</v>
      </c>
      <c r="D20" s="8" t="s">
        <v>605</v>
      </c>
      <c r="E20" s="8">
        <v>13.8</v>
      </c>
      <c r="F20" s="8" t="s">
        <v>38</v>
      </c>
      <c r="G20" s="17">
        <v>0.5</v>
      </c>
      <c r="H20" s="16">
        <v>15.5</v>
      </c>
      <c r="I20" s="8" t="s">
        <v>607</v>
      </c>
      <c r="J20" s="18" t="s">
        <v>29</v>
      </c>
      <c r="K20" s="8" t="s">
        <v>39</v>
      </c>
    </row>
    <row r="21" spans="1:11" ht="15.75" customHeight="1" x14ac:dyDescent="0.15">
      <c r="G21" s="17">
        <v>5</v>
      </c>
      <c r="H21" s="16">
        <v>16</v>
      </c>
      <c r="K21" s="8" t="s">
        <v>31</v>
      </c>
    </row>
    <row r="22" spans="1:11" ht="15.75" customHeight="1" x14ac:dyDescent="0.15">
      <c r="G22" s="17">
        <v>10</v>
      </c>
      <c r="H22" s="16">
        <v>15.5</v>
      </c>
      <c r="K22" s="8" t="s">
        <v>32</v>
      </c>
    </row>
    <row r="23" spans="1:11" ht="15.75" customHeight="1" x14ac:dyDescent="0.15">
      <c r="K23" s="8" t="s">
        <v>33</v>
      </c>
    </row>
    <row r="24" spans="1:11" ht="15.75" customHeight="1" x14ac:dyDescent="0.15">
      <c r="K24" s="8" t="s">
        <v>34</v>
      </c>
    </row>
    <row r="25" spans="1:11" ht="15.75" customHeight="1" x14ac:dyDescent="0.15">
      <c r="K25" s="8" t="s">
        <v>23</v>
      </c>
    </row>
    <row r="26" spans="1:11" ht="15.75" customHeight="1" x14ac:dyDescent="0.15">
      <c r="K26" s="8" t="s">
        <v>24</v>
      </c>
    </row>
    <row r="28" spans="1:11" ht="15.75" customHeight="1" x14ac:dyDescent="0.15">
      <c r="B28" s="9">
        <v>0.5625</v>
      </c>
      <c r="C28" s="8" t="s">
        <v>36</v>
      </c>
      <c r="D28" s="8" t="s">
        <v>40</v>
      </c>
      <c r="E28" s="8">
        <v>15.5</v>
      </c>
      <c r="F28" s="8" t="s">
        <v>28</v>
      </c>
      <c r="G28" s="17">
        <v>10</v>
      </c>
      <c r="H28" s="16">
        <v>15.6</v>
      </c>
      <c r="J28" s="8" t="s">
        <v>29</v>
      </c>
    </row>
    <row r="29" spans="1:11" ht="15.75" customHeight="1" x14ac:dyDescent="0.15">
      <c r="G29" s="17">
        <v>15</v>
      </c>
      <c r="H29" s="16">
        <v>15</v>
      </c>
    </row>
    <row r="31" spans="1:11" ht="15.75" customHeight="1" x14ac:dyDescent="0.15">
      <c r="A31" s="14">
        <v>38644</v>
      </c>
      <c r="B31" s="9">
        <v>0.4375</v>
      </c>
      <c r="C31" s="8" t="s">
        <v>26</v>
      </c>
      <c r="D31" s="8" t="s">
        <v>41</v>
      </c>
      <c r="E31" s="8">
        <v>15</v>
      </c>
      <c r="F31" s="8">
        <v>5</v>
      </c>
      <c r="G31" s="17">
        <v>0.5</v>
      </c>
      <c r="H31" s="16">
        <v>15</v>
      </c>
      <c r="J31" s="8" t="s">
        <v>29</v>
      </c>
      <c r="K31" s="10" t="s">
        <v>42</v>
      </c>
    </row>
    <row r="32" spans="1:11" ht="15.75" customHeight="1" x14ac:dyDescent="0.15">
      <c r="G32" s="17">
        <v>5</v>
      </c>
      <c r="H32" s="16">
        <v>15.2</v>
      </c>
      <c r="K32" s="13" t="s">
        <v>19</v>
      </c>
    </row>
    <row r="33" spans="2:11" ht="15.75" customHeight="1" x14ac:dyDescent="0.15">
      <c r="K33" s="10" t="s">
        <v>20</v>
      </c>
    </row>
    <row r="34" spans="2:11" ht="15.75" customHeight="1" x14ac:dyDescent="0.15">
      <c r="K34" s="10" t="s">
        <v>43</v>
      </c>
    </row>
    <row r="35" spans="2:11" ht="15.75" customHeight="1" x14ac:dyDescent="0.15">
      <c r="K35" s="13" t="s">
        <v>44</v>
      </c>
    </row>
    <row r="36" spans="2:11" ht="15.75" customHeight="1" x14ac:dyDescent="0.15">
      <c r="K36" s="13" t="s">
        <v>23</v>
      </c>
    </row>
    <row r="37" spans="2:11" ht="15.75" customHeight="1" x14ac:dyDescent="0.15">
      <c r="K37" s="13" t="s">
        <v>45</v>
      </c>
    </row>
    <row r="38" spans="2:11" ht="13" x14ac:dyDescent="0.15">
      <c r="K38" s="12"/>
    </row>
    <row r="39" spans="2:11" ht="13" x14ac:dyDescent="0.15">
      <c r="B39" s="9">
        <v>0.51388888888888884</v>
      </c>
      <c r="C39" s="8" t="s">
        <v>26</v>
      </c>
      <c r="D39" s="8" t="s">
        <v>46</v>
      </c>
      <c r="E39" s="8">
        <v>16</v>
      </c>
      <c r="F39" s="8" t="s">
        <v>38</v>
      </c>
      <c r="G39" s="17">
        <v>0.5</v>
      </c>
      <c r="H39" s="16">
        <v>15</v>
      </c>
      <c r="J39" s="8" t="s">
        <v>47</v>
      </c>
    </row>
    <row r="40" spans="2:11" ht="13" x14ac:dyDescent="0.15">
      <c r="G40" s="17">
        <v>20</v>
      </c>
      <c r="H40" s="16">
        <v>15.3</v>
      </c>
    </row>
    <row r="42" spans="2:11" ht="13" x14ac:dyDescent="0.15">
      <c r="B42" s="9">
        <v>0.5625</v>
      </c>
      <c r="C42" s="8" t="s">
        <v>26</v>
      </c>
      <c r="D42" s="8" t="s">
        <v>41</v>
      </c>
      <c r="E42" s="8">
        <v>18.2</v>
      </c>
      <c r="F42" s="8">
        <v>5.5</v>
      </c>
      <c r="G42" s="17">
        <v>3</v>
      </c>
      <c r="H42" s="16">
        <v>15</v>
      </c>
      <c r="J42" s="8" t="s">
        <v>47</v>
      </c>
    </row>
    <row r="43" spans="2:11" ht="13" x14ac:dyDescent="0.15">
      <c r="G43" s="17">
        <v>5</v>
      </c>
      <c r="H43" s="16">
        <v>15.1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12"/>
  <sheetViews>
    <sheetView workbookViewId="0"/>
  </sheetViews>
  <sheetFormatPr baseColWidth="10" defaultColWidth="14.5" defaultRowHeight="15.75" customHeight="1" x14ac:dyDescent="0.15"/>
  <cols>
    <col min="16" max="16" width="14.1640625" customWidth="1"/>
  </cols>
  <sheetData>
    <row r="1" spans="1:17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4" t="s">
        <v>12</v>
      </c>
      <c r="N1" s="4" t="s">
        <v>13</v>
      </c>
      <c r="O1" s="5" t="s">
        <v>14</v>
      </c>
      <c r="P1" s="6" t="s">
        <v>15</v>
      </c>
    </row>
    <row r="2" spans="1:17" ht="15.75" customHeight="1" x14ac:dyDescent="0.15">
      <c r="A2" s="7">
        <v>38853</v>
      </c>
      <c r="B2" s="8">
        <v>1</v>
      </c>
      <c r="C2" s="9">
        <v>0.54166666666666663</v>
      </c>
      <c r="D2" s="8" t="s">
        <v>48</v>
      </c>
      <c r="E2" s="8" t="s">
        <v>49</v>
      </c>
      <c r="H2" s="8">
        <v>4</v>
      </c>
    </row>
    <row r="4" spans="1:17" ht="15.75" customHeight="1" x14ac:dyDescent="0.15">
      <c r="B4" s="8">
        <v>2</v>
      </c>
      <c r="C4" s="9">
        <v>0.55555555555555558</v>
      </c>
      <c r="D4" s="8" t="s">
        <v>50</v>
      </c>
      <c r="E4" s="8" t="s">
        <v>49</v>
      </c>
      <c r="G4" s="8">
        <v>15</v>
      </c>
      <c r="H4" s="8" t="s">
        <v>51</v>
      </c>
      <c r="I4" s="8">
        <v>1</v>
      </c>
      <c r="J4" s="8">
        <v>11</v>
      </c>
      <c r="K4" s="8">
        <v>8.4</v>
      </c>
      <c r="P4" s="10" t="s">
        <v>42</v>
      </c>
    </row>
    <row r="5" spans="1:17" ht="15.75" customHeight="1" x14ac:dyDescent="0.15">
      <c r="I5" s="8">
        <v>2</v>
      </c>
      <c r="J5" s="8">
        <v>9</v>
      </c>
      <c r="P5" s="13" t="s">
        <v>19</v>
      </c>
    </row>
    <row r="6" spans="1:17" ht="15.75" customHeight="1" x14ac:dyDescent="0.15">
      <c r="I6" s="8">
        <v>4</v>
      </c>
      <c r="J6" s="8">
        <v>8.6</v>
      </c>
      <c r="P6" s="10" t="s">
        <v>52</v>
      </c>
    </row>
    <row r="7" spans="1:17" ht="15.75" customHeight="1" x14ac:dyDescent="0.15">
      <c r="I7" s="8">
        <v>40</v>
      </c>
      <c r="J7" s="8">
        <v>7</v>
      </c>
      <c r="P7" s="10" t="s">
        <v>53</v>
      </c>
    </row>
    <row r="8" spans="1:17" ht="15.75" customHeight="1" x14ac:dyDescent="0.15">
      <c r="P8" s="13" t="s">
        <v>44</v>
      </c>
    </row>
    <row r="9" spans="1:17" ht="15.75" customHeight="1" x14ac:dyDescent="0.15">
      <c r="P9" s="13" t="s">
        <v>23</v>
      </c>
    </row>
    <row r="10" spans="1:17" ht="15.75" customHeight="1" x14ac:dyDescent="0.15">
      <c r="P10" s="13" t="s">
        <v>54</v>
      </c>
    </row>
    <row r="12" spans="1:17" ht="15.75" customHeight="1" x14ac:dyDescent="0.15">
      <c r="A12" s="7">
        <v>38868</v>
      </c>
      <c r="C12" s="9">
        <v>0.4375</v>
      </c>
      <c r="D12" s="8" t="s">
        <v>50</v>
      </c>
      <c r="E12" s="8" t="s">
        <v>49</v>
      </c>
      <c r="F12" s="8" t="s">
        <v>55</v>
      </c>
      <c r="G12" s="8">
        <v>26.6</v>
      </c>
      <c r="I12" s="8">
        <v>5</v>
      </c>
      <c r="J12" s="8">
        <v>10.4</v>
      </c>
      <c r="P12" s="10" t="s">
        <v>42</v>
      </c>
      <c r="Q12" s="10"/>
    </row>
    <row r="13" spans="1:17" ht="15.75" customHeight="1" x14ac:dyDescent="0.15">
      <c r="I13" s="8">
        <v>15</v>
      </c>
      <c r="J13" s="8">
        <v>9.1999999999999993</v>
      </c>
      <c r="P13" s="13" t="s">
        <v>19</v>
      </c>
      <c r="Q13" s="13"/>
    </row>
    <row r="14" spans="1:17" ht="15.75" customHeight="1" x14ac:dyDescent="0.15">
      <c r="I14" s="8">
        <v>30</v>
      </c>
      <c r="J14" s="8">
        <v>5.0999999999999996</v>
      </c>
      <c r="P14" s="10" t="s">
        <v>56</v>
      </c>
      <c r="Q14" s="10"/>
    </row>
    <row r="15" spans="1:17" ht="15.75" customHeight="1" x14ac:dyDescent="0.15">
      <c r="P15" s="10" t="s">
        <v>53</v>
      </c>
      <c r="Q15" s="10"/>
    </row>
    <row r="16" spans="1:17" ht="15.75" customHeight="1" x14ac:dyDescent="0.15">
      <c r="P16" s="13" t="s">
        <v>44</v>
      </c>
      <c r="Q16" s="13"/>
    </row>
    <row r="17" spans="1:17" ht="15.75" customHeight="1" x14ac:dyDescent="0.15">
      <c r="P17" s="13" t="s">
        <v>23</v>
      </c>
      <c r="Q17" s="13"/>
    </row>
    <row r="18" spans="1:17" ht="15.75" customHeight="1" x14ac:dyDescent="0.15">
      <c r="P18" s="13" t="s">
        <v>57</v>
      </c>
      <c r="Q18" s="13"/>
    </row>
    <row r="20" spans="1:17" ht="15.75" customHeight="1" x14ac:dyDescent="0.15">
      <c r="A20" s="7">
        <v>38869</v>
      </c>
      <c r="C20" s="9">
        <v>0.41666666666666669</v>
      </c>
      <c r="D20" s="8" t="s">
        <v>48</v>
      </c>
      <c r="E20" s="8" t="s">
        <v>58</v>
      </c>
      <c r="H20" s="8">
        <v>3.5</v>
      </c>
    </row>
    <row r="22" spans="1:17" ht="15.75" customHeight="1" x14ac:dyDescent="0.15">
      <c r="A22" s="7">
        <v>38873</v>
      </c>
      <c r="B22" s="8">
        <v>1</v>
      </c>
      <c r="C22" s="9">
        <v>0.4375</v>
      </c>
      <c r="D22" s="8" t="s">
        <v>48</v>
      </c>
      <c r="E22" s="8" t="s">
        <v>59</v>
      </c>
      <c r="F22" s="8"/>
      <c r="G22" s="8">
        <v>22.2</v>
      </c>
      <c r="H22" s="8">
        <v>0.4</v>
      </c>
    </row>
    <row r="24" spans="1:17" ht="15.75" customHeight="1" x14ac:dyDescent="0.15">
      <c r="B24" s="8">
        <v>2</v>
      </c>
      <c r="C24" s="9">
        <v>0.5</v>
      </c>
      <c r="D24" s="8" t="s">
        <v>50</v>
      </c>
      <c r="E24" s="8" t="s">
        <v>59</v>
      </c>
      <c r="F24" s="8"/>
      <c r="G24" s="8">
        <v>22.7</v>
      </c>
      <c r="H24" s="8" t="s">
        <v>60</v>
      </c>
      <c r="I24" s="8">
        <v>0</v>
      </c>
      <c r="J24" s="8">
        <v>19</v>
      </c>
      <c r="O24" s="8" t="s">
        <v>61</v>
      </c>
      <c r="P24" s="10" t="s">
        <v>62</v>
      </c>
      <c r="Q24" s="10"/>
    </row>
    <row r="25" spans="1:17" ht="15.75" customHeight="1" x14ac:dyDescent="0.15">
      <c r="I25" s="8">
        <v>30</v>
      </c>
      <c r="J25" s="8">
        <v>8.3000000000000007</v>
      </c>
      <c r="P25" s="13" t="s">
        <v>19</v>
      </c>
      <c r="Q25" s="13"/>
    </row>
    <row r="26" spans="1:17" ht="15.75" customHeight="1" x14ac:dyDescent="0.15">
      <c r="P26" s="10" t="s">
        <v>63</v>
      </c>
      <c r="Q26" s="10"/>
    </row>
    <row r="27" spans="1:17" ht="15.75" customHeight="1" x14ac:dyDescent="0.15">
      <c r="P27" s="10" t="s">
        <v>53</v>
      </c>
      <c r="Q27" s="10"/>
    </row>
    <row r="28" spans="1:17" ht="15.75" customHeight="1" x14ac:dyDescent="0.15">
      <c r="P28" s="13" t="s">
        <v>64</v>
      </c>
      <c r="Q28" s="13"/>
    </row>
    <row r="29" spans="1:17" ht="15.75" customHeight="1" x14ac:dyDescent="0.15">
      <c r="P29" s="13" t="s">
        <v>23</v>
      </c>
      <c r="Q29" s="13"/>
    </row>
    <row r="30" spans="1:17" ht="15.75" customHeight="1" x14ac:dyDescent="0.15">
      <c r="P30" s="13" t="s">
        <v>65</v>
      </c>
      <c r="Q30" s="13"/>
    </row>
    <row r="31" spans="1:17" ht="15.75" customHeight="1" x14ac:dyDescent="0.15">
      <c r="P31" s="10"/>
      <c r="Q31" s="10"/>
    </row>
    <row r="32" spans="1:17" ht="15.75" customHeight="1" x14ac:dyDescent="0.15">
      <c r="A32" s="7">
        <v>38908</v>
      </c>
      <c r="C32" s="9">
        <v>0.45833333333333331</v>
      </c>
      <c r="D32" s="8" t="s">
        <v>66</v>
      </c>
      <c r="E32" s="8" t="s">
        <v>67</v>
      </c>
      <c r="H32" s="8">
        <v>2.5</v>
      </c>
      <c r="I32" s="8">
        <v>1</v>
      </c>
      <c r="J32" s="8">
        <v>20.2</v>
      </c>
      <c r="K32" s="8">
        <v>7.7</v>
      </c>
      <c r="P32" s="13"/>
      <c r="Q32" s="13"/>
    </row>
    <row r="33" spans="1:17" ht="15.75" customHeight="1" x14ac:dyDescent="0.15">
      <c r="P33" s="10"/>
      <c r="Q33" s="10"/>
    </row>
    <row r="34" spans="1:17" ht="15.75" customHeight="1" x14ac:dyDescent="0.15">
      <c r="A34" s="7">
        <v>38909</v>
      </c>
      <c r="C34" s="9">
        <v>0.58333333333333337</v>
      </c>
      <c r="D34" s="8" t="s">
        <v>68</v>
      </c>
      <c r="G34" s="8">
        <v>23.6</v>
      </c>
      <c r="H34" s="8">
        <v>3</v>
      </c>
      <c r="I34" s="8">
        <v>1</v>
      </c>
      <c r="J34" s="8">
        <v>24.83</v>
      </c>
      <c r="O34" s="8" t="s">
        <v>69</v>
      </c>
      <c r="P34" s="10" t="s">
        <v>70</v>
      </c>
      <c r="Q34" s="10"/>
    </row>
    <row r="35" spans="1:17" ht="15.75" customHeight="1" x14ac:dyDescent="0.15">
      <c r="I35" s="8">
        <v>3</v>
      </c>
      <c r="J35" s="8">
        <v>17.829999999999998</v>
      </c>
      <c r="P35" s="13" t="s">
        <v>19</v>
      </c>
      <c r="Q35" s="13"/>
    </row>
    <row r="36" spans="1:17" ht="15.75" customHeight="1" x14ac:dyDescent="0.15">
      <c r="I36" s="8">
        <v>6</v>
      </c>
      <c r="J36" s="8">
        <v>15.78</v>
      </c>
      <c r="P36" s="10" t="s">
        <v>71</v>
      </c>
      <c r="Q36" s="13"/>
    </row>
    <row r="37" spans="1:17" ht="15.75" customHeight="1" x14ac:dyDescent="0.15">
      <c r="I37" s="8">
        <v>10</v>
      </c>
      <c r="J37" s="8">
        <v>14.56</v>
      </c>
      <c r="P37" s="10" t="s">
        <v>72</v>
      </c>
      <c r="Q37" s="13"/>
    </row>
    <row r="38" spans="1:17" ht="13" x14ac:dyDescent="0.15">
      <c r="I38" s="8">
        <v>15</v>
      </c>
      <c r="J38" s="8">
        <v>11.39</v>
      </c>
      <c r="P38" s="13" t="s">
        <v>73</v>
      </c>
    </row>
    <row r="39" spans="1:17" ht="13" x14ac:dyDescent="0.15">
      <c r="I39" s="8">
        <v>20</v>
      </c>
      <c r="J39" s="8">
        <v>12.61</v>
      </c>
      <c r="P39" s="13" t="s">
        <v>74</v>
      </c>
    </row>
    <row r="40" spans="1:17" ht="13" x14ac:dyDescent="0.15">
      <c r="I40" s="8">
        <v>30</v>
      </c>
      <c r="J40" s="8">
        <v>11.56</v>
      </c>
      <c r="P40" s="13"/>
    </row>
    <row r="41" spans="1:17" ht="13" x14ac:dyDescent="0.15">
      <c r="I41" s="8"/>
      <c r="J41" s="8"/>
      <c r="P41" s="13"/>
    </row>
    <row r="42" spans="1:17" ht="13" x14ac:dyDescent="0.15">
      <c r="A42" s="7">
        <v>38910</v>
      </c>
      <c r="B42" s="8">
        <v>1</v>
      </c>
      <c r="C42" s="9">
        <v>0.39583333333333331</v>
      </c>
      <c r="D42" s="8" t="s">
        <v>75</v>
      </c>
      <c r="E42" s="8" t="s">
        <v>76</v>
      </c>
      <c r="G42" s="8">
        <v>21.6</v>
      </c>
      <c r="H42" s="8">
        <v>0.8</v>
      </c>
      <c r="I42" s="8">
        <v>1</v>
      </c>
      <c r="J42" s="8">
        <v>22.5</v>
      </c>
      <c r="K42" s="19">
        <v>7.8</v>
      </c>
      <c r="L42" s="19">
        <v>6</v>
      </c>
      <c r="P42" s="13" t="s">
        <v>24</v>
      </c>
    </row>
    <row r="43" spans="1:17" ht="13" x14ac:dyDescent="0.15">
      <c r="B43" s="8">
        <v>2</v>
      </c>
      <c r="C43" s="9">
        <v>0.45833333333333331</v>
      </c>
      <c r="D43" s="8" t="s">
        <v>77</v>
      </c>
      <c r="E43" s="10" t="s">
        <v>76</v>
      </c>
      <c r="G43" s="8">
        <v>21.6</v>
      </c>
      <c r="H43" s="8">
        <v>2.5</v>
      </c>
      <c r="I43" s="8">
        <v>1</v>
      </c>
      <c r="J43" s="8">
        <v>22</v>
      </c>
      <c r="K43" s="19">
        <v>7.8</v>
      </c>
      <c r="L43" s="11"/>
    </row>
    <row r="44" spans="1:17" ht="13" x14ac:dyDescent="0.15">
      <c r="B44" s="8">
        <v>3</v>
      </c>
      <c r="C44" s="9">
        <v>0.45833333333333331</v>
      </c>
      <c r="D44" s="11" t="s">
        <v>78</v>
      </c>
      <c r="E44" s="10" t="s">
        <v>76</v>
      </c>
      <c r="G44" s="8">
        <v>21.6</v>
      </c>
      <c r="H44" s="8">
        <v>3</v>
      </c>
      <c r="I44" s="8">
        <v>1</v>
      </c>
      <c r="J44" s="8">
        <v>21.7</v>
      </c>
      <c r="K44" s="19">
        <v>8.4</v>
      </c>
      <c r="L44" s="11"/>
    </row>
    <row r="45" spans="1:17" ht="13" x14ac:dyDescent="0.15">
      <c r="B45" s="8">
        <v>4</v>
      </c>
      <c r="C45" s="9">
        <v>0.45833333333333331</v>
      </c>
      <c r="D45" s="11" t="s">
        <v>50</v>
      </c>
      <c r="E45" s="10" t="s">
        <v>76</v>
      </c>
      <c r="G45" s="8">
        <v>21.6</v>
      </c>
      <c r="H45" s="8">
        <v>3</v>
      </c>
      <c r="I45" s="8">
        <v>1</v>
      </c>
      <c r="J45" s="8">
        <v>21.7</v>
      </c>
      <c r="K45" s="19">
        <v>8.5</v>
      </c>
      <c r="L45" s="11"/>
    </row>
    <row r="46" spans="1:17" ht="13" x14ac:dyDescent="0.15">
      <c r="C46" s="9"/>
      <c r="I46" s="20">
        <v>5</v>
      </c>
      <c r="J46" s="8">
        <v>21.3</v>
      </c>
      <c r="K46" s="11"/>
      <c r="L46" s="11"/>
    </row>
    <row r="47" spans="1:17" ht="13" x14ac:dyDescent="0.15">
      <c r="I47" s="20">
        <v>10</v>
      </c>
      <c r="J47" s="8">
        <v>19</v>
      </c>
      <c r="K47" s="11"/>
      <c r="L47" s="11"/>
    </row>
    <row r="48" spans="1:17" ht="13" x14ac:dyDescent="0.15">
      <c r="I48" s="20">
        <v>17</v>
      </c>
      <c r="J48" s="8">
        <v>15.6</v>
      </c>
      <c r="K48" s="11"/>
      <c r="L48" s="11"/>
    </row>
    <row r="49" spans="1:16" ht="13" x14ac:dyDescent="0.15">
      <c r="I49" s="20">
        <v>20</v>
      </c>
      <c r="J49" s="8">
        <v>14.7</v>
      </c>
      <c r="K49" s="19">
        <v>7.9</v>
      </c>
      <c r="L49" s="19">
        <v>8.9</v>
      </c>
    </row>
    <row r="50" spans="1:16" ht="13" x14ac:dyDescent="0.15">
      <c r="A50" s="14"/>
      <c r="C50" s="9">
        <v>0.5</v>
      </c>
      <c r="D50" s="8" t="s">
        <v>26</v>
      </c>
      <c r="E50" s="8" t="s">
        <v>76</v>
      </c>
      <c r="G50" s="8">
        <v>21.6</v>
      </c>
      <c r="H50" s="8">
        <v>4.8</v>
      </c>
      <c r="I50" s="8">
        <v>1</v>
      </c>
      <c r="J50" s="8">
        <v>21.7</v>
      </c>
      <c r="K50" s="8">
        <v>8.4</v>
      </c>
    </row>
    <row r="52" spans="1:16" ht="13" x14ac:dyDescent="0.15">
      <c r="A52" s="7">
        <v>38911</v>
      </c>
      <c r="B52" s="8">
        <v>1</v>
      </c>
      <c r="C52" s="9">
        <v>0.4375</v>
      </c>
      <c r="D52" s="8" t="s">
        <v>79</v>
      </c>
      <c r="E52" s="8" t="s">
        <v>80</v>
      </c>
      <c r="F52" s="8" t="s">
        <v>81</v>
      </c>
      <c r="H52" s="8">
        <v>2</v>
      </c>
      <c r="I52" s="8">
        <v>1</v>
      </c>
      <c r="J52" s="8">
        <v>21.7</v>
      </c>
      <c r="K52" s="8">
        <v>7.8</v>
      </c>
    </row>
    <row r="53" spans="1:16" ht="13" x14ac:dyDescent="0.15">
      <c r="A53" s="7"/>
      <c r="B53" s="8"/>
      <c r="C53" s="9"/>
      <c r="D53" s="8"/>
      <c r="E53" s="8"/>
      <c r="F53" s="8"/>
      <c r="H53" s="8"/>
      <c r="I53" s="8"/>
      <c r="J53" s="8"/>
      <c r="K53" s="8"/>
    </row>
    <row r="54" spans="1:16" ht="13" x14ac:dyDescent="0.15">
      <c r="B54" s="8">
        <v>2</v>
      </c>
      <c r="C54" s="9">
        <v>0.45833333333333331</v>
      </c>
      <c r="D54" s="8" t="s">
        <v>26</v>
      </c>
      <c r="E54" s="8" t="s">
        <v>80</v>
      </c>
      <c r="F54" s="8" t="s">
        <v>81</v>
      </c>
      <c r="H54" s="8">
        <v>4</v>
      </c>
      <c r="I54" s="8">
        <v>1</v>
      </c>
      <c r="J54" s="8">
        <v>21.2</v>
      </c>
      <c r="K54" s="8">
        <v>7.9</v>
      </c>
    </row>
    <row r="55" spans="1:16" ht="13" x14ac:dyDescent="0.15">
      <c r="I55" s="8">
        <v>15</v>
      </c>
      <c r="K55" s="8">
        <v>7</v>
      </c>
    </row>
    <row r="57" spans="1:16" ht="13" x14ac:dyDescent="0.15">
      <c r="A57" s="7">
        <v>38917</v>
      </c>
      <c r="C57" s="9">
        <v>0.58333333333333337</v>
      </c>
      <c r="D57" s="8" t="s">
        <v>26</v>
      </c>
      <c r="E57" s="8" t="s">
        <v>59</v>
      </c>
      <c r="G57" s="8">
        <v>27.5</v>
      </c>
      <c r="H57" s="8">
        <v>3</v>
      </c>
      <c r="I57" s="20">
        <v>1</v>
      </c>
      <c r="J57" s="8">
        <v>26</v>
      </c>
      <c r="K57" s="19">
        <v>8.6999999999999993</v>
      </c>
      <c r="O57" s="8" t="s">
        <v>82</v>
      </c>
      <c r="P57" s="10" t="s">
        <v>70</v>
      </c>
    </row>
    <row r="58" spans="1:16" ht="13" x14ac:dyDescent="0.15">
      <c r="I58" s="20">
        <v>10</v>
      </c>
      <c r="J58" s="8">
        <v>21.8</v>
      </c>
      <c r="K58" s="19">
        <v>8.1999999999999993</v>
      </c>
      <c r="P58" s="13" t="s">
        <v>19</v>
      </c>
    </row>
    <row r="59" spans="1:16" ht="13" x14ac:dyDescent="0.15">
      <c r="I59" s="20">
        <v>15</v>
      </c>
      <c r="J59" s="8">
        <v>20.399999999999999</v>
      </c>
      <c r="K59" s="19">
        <v>8</v>
      </c>
      <c r="P59" s="10" t="s">
        <v>20</v>
      </c>
    </row>
    <row r="60" spans="1:16" ht="13" x14ac:dyDescent="0.15">
      <c r="P60" s="10" t="s">
        <v>83</v>
      </c>
    </row>
    <row r="61" spans="1:16" ht="13" x14ac:dyDescent="0.15">
      <c r="P61" s="13" t="s">
        <v>84</v>
      </c>
    </row>
    <row r="62" spans="1:16" ht="13" x14ac:dyDescent="0.15">
      <c r="P62" s="13" t="s">
        <v>85</v>
      </c>
    </row>
    <row r="63" spans="1:16" ht="13" x14ac:dyDescent="0.15">
      <c r="P63" s="13" t="s">
        <v>24</v>
      </c>
    </row>
    <row r="65" spans="1:19" ht="13" x14ac:dyDescent="0.15">
      <c r="A65" s="7">
        <v>38923</v>
      </c>
      <c r="C65" s="9">
        <v>0.58333333333333337</v>
      </c>
      <c r="D65" s="8" t="s">
        <v>26</v>
      </c>
      <c r="E65" s="8" t="s">
        <v>86</v>
      </c>
      <c r="F65" s="8" t="s">
        <v>55</v>
      </c>
      <c r="G65" s="8">
        <v>30.5</v>
      </c>
      <c r="H65" s="8">
        <v>2</v>
      </c>
      <c r="I65" s="20">
        <v>0</v>
      </c>
      <c r="J65" s="8">
        <v>24</v>
      </c>
      <c r="O65" s="8" t="s">
        <v>82</v>
      </c>
      <c r="P65" s="10" t="s">
        <v>87</v>
      </c>
    </row>
    <row r="66" spans="1:19" ht="13" x14ac:dyDescent="0.15">
      <c r="I66" s="20">
        <v>10</v>
      </c>
      <c r="J66" s="8">
        <v>19.7</v>
      </c>
      <c r="P66" s="13" t="s">
        <v>19</v>
      </c>
    </row>
    <row r="67" spans="1:19" ht="13" x14ac:dyDescent="0.15">
      <c r="I67" s="20">
        <v>20</v>
      </c>
      <c r="J67" s="8">
        <v>12</v>
      </c>
      <c r="P67" s="10" t="s">
        <v>20</v>
      </c>
    </row>
    <row r="68" spans="1:19" ht="13" x14ac:dyDescent="0.15">
      <c r="I68" s="20">
        <v>30</v>
      </c>
      <c r="J68" s="8">
        <v>10.7</v>
      </c>
      <c r="P68" s="10" t="s">
        <v>88</v>
      </c>
    </row>
    <row r="69" spans="1:19" ht="13" x14ac:dyDescent="0.15">
      <c r="I69" s="20">
        <v>40</v>
      </c>
      <c r="J69" s="8">
        <v>9.6</v>
      </c>
      <c r="P69" s="13" t="s">
        <v>89</v>
      </c>
      <c r="S69" s="20"/>
    </row>
    <row r="70" spans="1:19" ht="13" x14ac:dyDescent="0.15">
      <c r="P70" s="13" t="s">
        <v>85</v>
      </c>
      <c r="S70" s="20"/>
    </row>
    <row r="71" spans="1:19" ht="13" x14ac:dyDescent="0.15">
      <c r="P71" s="13" t="s">
        <v>24</v>
      </c>
      <c r="S71" s="20"/>
    </row>
    <row r="73" spans="1:19" ht="13" x14ac:dyDescent="0.15">
      <c r="A73" s="7">
        <v>38924</v>
      </c>
      <c r="C73" s="9">
        <v>0.5625</v>
      </c>
      <c r="D73" s="8" t="s">
        <v>26</v>
      </c>
      <c r="E73" s="8" t="s">
        <v>90</v>
      </c>
      <c r="G73" s="8">
        <v>30.6</v>
      </c>
      <c r="H73" s="8">
        <v>1.3</v>
      </c>
      <c r="I73" s="21">
        <v>0.5</v>
      </c>
      <c r="J73" s="8">
        <v>24.5</v>
      </c>
      <c r="K73" s="8">
        <v>8</v>
      </c>
      <c r="O73" s="8" t="s">
        <v>91</v>
      </c>
    </row>
    <row r="74" spans="1:19" ht="13" x14ac:dyDescent="0.15">
      <c r="I74" s="20"/>
    </row>
    <row r="75" spans="1:19" ht="13" x14ac:dyDescent="0.15">
      <c r="A75" s="7">
        <v>38928</v>
      </c>
      <c r="C75" s="9">
        <v>0.58333333333333337</v>
      </c>
      <c r="D75" s="22" t="s">
        <v>92</v>
      </c>
      <c r="E75" s="22" t="s">
        <v>93</v>
      </c>
      <c r="G75" s="8">
        <v>33.299999999999997</v>
      </c>
      <c r="H75" s="8">
        <v>3</v>
      </c>
      <c r="I75" s="20">
        <v>3</v>
      </c>
      <c r="J75" s="8">
        <v>25.2</v>
      </c>
    </row>
    <row r="76" spans="1:19" ht="13" x14ac:dyDescent="0.15">
      <c r="I76" s="20">
        <v>12</v>
      </c>
      <c r="J76" s="8">
        <v>23.8</v>
      </c>
      <c r="K76" s="8">
        <v>8</v>
      </c>
      <c r="O76" s="8" t="s">
        <v>94</v>
      </c>
    </row>
    <row r="77" spans="1:19" ht="13" x14ac:dyDescent="0.15">
      <c r="I77" s="20">
        <v>45</v>
      </c>
      <c r="J77" s="8">
        <v>8.5</v>
      </c>
    </row>
    <row r="79" spans="1:19" ht="13" x14ac:dyDescent="0.15">
      <c r="A79" s="7">
        <v>38929</v>
      </c>
      <c r="C79" s="9">
        <v>0.58333333333333337</v>
      </c>
      <c r="D79" s="8" t="s">
        <v>95</v>
      </c>
      <c r="E79" s="8" t="s">
        <v>96</v>
      </c>
      <c r="G79" s="8">
        <v>30.1</v>
      </c>
      <c r="H79" s="8">
        <v>3</v>
      </c>
      <c r="I79" s="20">
        <v>0</v>
      </c>
      <c r="J79" s="23">
        <v>28.1</v>
      </c>
      <c r="K79" s="19">
        <v>8.5</v>
      </c>
      <c r="O79" s="8" t="s">
        <v>97</v>
      </c>
    </row>
    <row r="80" spans="1:19" ht="13" x14ac:dyDescent="0.15">
      <c r="I80" s="20">
        <v>1</v>
      </c>
      <c r="J80" s="23">
        <v>26.3</v>
      </c>
      <c r="K80" s="19">
        <v>8.5</v>
      </c>
    </row>
    <row r="81" spans="1:15" ht="13" x14ac:dyDescent="0.15">
      <c r="I81" s="20">
        <v>3</v>
      </c>
      <c r="J81" s="23">
        <v>24.5</v>
      </c>
      <c r="K81" s="11"/>
    </row>
    <row r="82" spans="1:15" ht="13" x14ac:dyDescent="0.15">
      <c r="I82" s="20">
        <v>10</v>
      </c>
      <c r="J82" s="23">
        <v>21.6</v>
      </c>
      <c r="K82" s="11"/>
    </row>
    <row r="83" spans="1:15" ht="13" x14ac:dyDescent="0.15">
      <c r="I83" s="20">
        <v>25</v>
      </c>
      <c r="J83" s="23">
        <v>21.2</v>
      </c>
      <c r="K83" s="19">
        <v>8.5</v>
      </c>
    </row>
    <row r="84" spans="1:15" ht="13" x14ac:dyDescent="0.15">
      <c r="I84" s="20">
        <v>35</v>
      </c>
      <c r="J84" s="23">
        <v>11.1</v>
      </c>
      <c r="K84" s="11"/>
    </row>
    <row r="85" spans="1:15" ht="13" x14ac:dyDescent="0.15">
      <c r="I85" s="20">
        <v>45</v>
      </c>
      <c r="J85" s="23">
        <v>8.5</v>
      </c>
      <c r="K85" s="19">
        <v>7.8</v>
      </c>
    </row>
    <row r="86" spans="1:15" ht="13" x14ac:dyDescent="0.15">
      <c r="I86" s="20"/>
      <c r="J86" s="23"/>
      <c r="K86" s="19"/>
    </row>
    <row r="87" spans="1:15" ht="13" x14ac:dyDescent="0.15">
      <c r="A87" s="7">
        <v>38931</v>
      </c>
      <c r="B87" s="8">
        <v>1</v>
      </c>
      <c r="C87" s="9">
        <v>0.5625</v>
      </c>
      <c r="D87" s="8" t="s">
        <v>98</v>
      </c>
      <c r="E87" s="8" t="s">
        <v>99</v>
      </c>
      <c r="G87" s="8">
        <v>35.5</v>
      </c>
      <c r="H87" s="8">
        <v>2.2999999999999998</v>
      </c>
      <c r="I87" s="20">
        <v>0</v>
      </c>
      <c r="J87" s="23">
        <v>27.3</v>
      </c>
      <c r="K87" s="19">
        <v>8.5</v>
      </c>
      <c r="O87" s="8" t="s">
        <v>100</v>
      </c>
    </row>
    <row r="88" spans="1:15" ht="13" x14ac:dyDescent="0.15">
      <c r="I88" s="20">
        <v>5</v>
      </c>
      <c r="J88" s="23">
        <v>25.4</v>
      </c>
      <c r="K88" s="11"/>
    </row>
    <row r="89" spans="1:15" ht="13" x14ac:dyDescent="0.15">
      <c r="I89" s="20">
        <v>10</v>
      </c>
      <c r="J89" s="23">
        <v>23.2</v>
      </c>
      <c r="K89" s="11"/>
    </row>
    <row r="90" spans="1:15" ht="13" x14ac:dyDescent="0.15">
      <c r="I90" s="20">
        <v>12</v>
      </c>
      <c r="J90" s="23">
        <v>17.7</v>
      </c>
      <c r="K90" s="19">
        <v>7.8</v>
      </c>
    </row>
    <row r="91" spans="1:15" ht="13" x14ac:dyDescent="0.15">
      <c r="I91" s="20">
        <v>15</v>
      </c>
      <c r="J91" s="23">
        <v>15</v>
      </c>
      <c r="K91" s="11"/>
    </row>
    <row r="92" spans="1:15" ht="13" x14ac:dyDescent="0.15">
      <c r="I92" s="20">
        <v>20</v>
      </c>
      <c r="J92" s="23">
        <v>13.2</v>
      </c>
      <c r="K92" s="19">
        <v>8</v>
      </c>
    </row>
    <row r="94" spans="1:15" ht="13" x14ac:dyDescent="0.15">
      <c r="B94" s="8">
        <v>2</v>
      </c>
      <c r="C94" s="9">
        <v>0.625</v>
      </c>
      <c r="D94" s="8" t="s">
        <v>101</v>
      </c>
      <c r="E94" s="8" t="s">
        <v>99</v>
      </c>
      <c r="G94" s="8">
        <v>36.6</v>
      </c>
      <c r="H94" s="8">
        <v>2.8</v>
      </c>
      <c r="I94" s="8">
        <v>1</v>
      </c>
      <c r="J94" s="8">
        <v>26.2</v>
      </c>
      <c r="K94" s="8">
        <v>9</v>
      </c>
      <c r="O94" s="8" t="s">
        <v>97</v>
      </c>
    </row>
    <row r="96" spans="1:15" ht="13" x14ac:dyDescent="0.15">
      <c r="A96" s="14">
        <v>39000</v>
      </c>
      <c r="B96" s="8">
        <v>1</v>
      </c>
      <c r="C96" s="9">
        <v>0.4375</v>
      </c>
      <c r="D96" s="8" t="s">
        <v>101</v>
      </c>
      <c r="E96" s="8" t="s">
        <v>102</v>
      </c>
      <c r="G96" s="8">
        <v>17.2</v>
      </c>
      <c r="H96" s="8">
        <v>5</v>
      </c>
      <c r="I96" s="20">
        <v>1</v>
      </c>
      <c r="J96" s="23">
        <v>16.600000000000001</v>
      </c>
      <c r="K96" s="11"/>
    </row>
    <row r="97" spans="2:16" ht="13" x14ac:dyDescent="0.15">
      <c r="I97" s="20">
        <v>15</v>
      </c>
      <c r="J97" s="23">
        <v>14.8</v>
      </c>
      <c r="K97" s="11"/>
    </row>
    <row r="98" spans="2:16" ht="13" x14ac:dyDescent="0.15">
      <c r="I98" s="20">
        <v>25</v>
      </c>
      <c r="J98" s="23">
        <v>14</v>
      </c>
      <c r="K98" s="19">
        <v>8</v>
      </c>
      <c r="O98" s="8" t="s">
        <v>103</v>
      </c>
      <c r="P98" s="10" t="s">
        <v>42</v>
      </c>
    </row>
    <row r="99" spans="2:16" ht="13" x14ac:dyDescent="0.15">
      <c r="I99" s="20">
        <v>40</v>
      </c>
      <c r="J99" s="23">
        <v>7.5</v>
      </c>
      <c r="K99" s="19">
        <v>8</v>
      </c>
      <c r="P99" s="13" t="s">
        <v>104</v>
      </c>
    </row>
    <row r="100" spans="2:16" ht="13" x14ac:dyDescent="0.15">
      <c r="P100" s="10" t="s">
        <v>105</v>
      </c>
    </row>
    <row r="101" spans="2:16" ht="13" x14ac:dyDescent="0.15">
      <c r="P101" s="10" t="s">
        <v>88</v>
      </c>
    </row>
    <row r="102" spans="2:16" ht="13" x14ac:dyDescent="0.15">
      <c r="P102" s="13" t="s">
        <v>106</v>
      </c>
    </row>
    <row r="103" spans="2:16" ht="13" x14ac:dyDescent="0.15">
      <c r="P103" s="13" t="s">
        <v>23</v>
      </c>
    </row>
    <row r="104" spans="2:16" ht="13" x14ac:dyDescent="0.15">
      <c r="P104" s="13" t="s">
        <v>107</v>
      </c>
    </row>
    <row r="105" spans="2:16" ht="13" x14ac:dyDescent="0.15">
      <c r="P105" s="12"/>
    </row>
    <row r="106" spans="2:16" ht="13" x14ac:dyDescent="0.15">
      <c r="B106" s="8">
        <v>2</v>
      </c>
      <c r="C106" s="9">
        <v>0.52083333333333337</v>
      </c>
      <c r="D106" s="8" t="s">
        <v>101</v>
      </c>
      <c r="E106" s="8" t="s">
        <v>109</v>
      </c>
      <c r="G106" s="8">
        <v>16</v>
      </c>
      <c r="H106" s="8">
        <v>6</v>
      </c>
      <c r="I106" s="20">
        <v>1</v>
      </c>
      <c r="J106" s="23">
        <v>16.3</v>
      </c>
      <c r="O106" s="8" t="s">
        <v>103</v>
      </c>
      <c r="P106" s="10" t="s">
        <v>42</v>
      </c>
    </row>
    <row r="107" spans="2:16" ht="13" x14ac:dyDescent="0.15">
      <c r="I107" s="20">
        <v>10</v>
      </c>
      <c r="J107" s="23">
        <v>15.6</v>
      </c>
      <c r="K107" s="8">
        <v>7.8</v>
      </c>
      <c r="P107" s="13" t="s">
        <v>110</v>
      </c>
    </row>
    <row r="108" spans="2:16" ht="13" x14ac:dyDescent="0.15">
      <c r="I108" s="20">
        <v>40</v>
      </c>
      <c r="J108" s="23">
        <v>15.7</v>
      </c>
      <c r="P108" s="10" t="s">
        <v>20</v>
      </c>
    </row>
    <row r="109" spans="2:16" ht="13" x14ac:dyDescent="0.15">
      <c r="I109" s="20">
        <v>50</v>
      </c>
      <c r="J109" s="23">
        <v>13.5</v>
      </c>
      <c r="P109" s="10" t="s">
        <v>111</v>
      </c>
    </row>
    <row r="110" spans="2:16" ht="13" x14ac:dyDescent="0.15">
      <c r="P110" s="13" t="s">
        <v>44</v>
      </c>
    </row>
    <row r="111" spans="2:16" ht="13" x14ac:dyDescent="0.15">
      <c r="P111" s="13" t="s">
        <v>23</v>
      </c>
    </row>
    <row r="112" spans="2:16" ht="13" x14ac:dyDescent="0.15">
      <c r="P112" s="13" t="s">
        <v>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12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3" t="s">
        <v>2</v>
      </c>
      <c r="C1" s="4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5" t="s">
        <v>9</v>
      </c>
      <c r="I1" s="2" t="s">
        <v>606</v>
      </c>
      <c r="J1" s="6" t="s">
        <v>15</v>
      </c>
    </row>
    <row r="2" spans="1:11" ht="15.75" customHeight="1" x14ac:dyDescent="0.15">
      <c r="A2" s="7">
        <v>38853</v>
      </c>
      <c r="B2" s="9">
        <v>0.54166666666666663</v>
      </c>
      <c r="C2" s="8" t="s">
        <v>48</v>
      </c>
      <c r="D2" s="8" t="s">
        <v>49</v>
      </c>
      <c r="F2" s="8">
        <v>4</v>
      </c>
    </row>
    <row r="4" spans="1:11" ht="15.75" customHeight="1" x14ac:dyDescent="0.15">
      <c r="B4" s="9">
        <v>0.55555555555555558</v>
      </c>
      <c r="C4" s="8" t="s">
        <v>50</v>
      </c>
      <c r="D4" s="8" t="s">
        <v>49</v>
      </c>
      <c r="E4" s="8">
        <v>15</v>
      </c>
      <c r="F4" s="8" t="s">
        <v>51</v>
      </c>
      <c r="G4" s="8">
        <v>1</v>
      </c>
      <c r="H4" s="8">
        <v>11</v>
      </c>
      <c r="I4" s="8" t="s">
        <v>609</v>
      </c>
      <c r="J4" s="10" t="s">
        <v>42</v>
      </c>
    </row>
    <row r="5" spans="1:11" ht="15.75" customHeight="1" x14ac:dyDescent="0.15">
      <c r="G5" s="8">
        <v>2</v>
      </c>
      <c r="H5" s="8">
        <v>9</v>
      </c>
      <c r="J5" s="13" t="s">
        <v>19</v>
      </c>
    </row>
    <row r="6" spans="1:11" ht="15.75" customHeight="1" x14ac:dyDescent="0.15">
      <c r="G6" s="8">
        <v>4</v>
      </c>
      <c r="H6" s="8">
        <v>8.6</v>
      </c>
      <c r="J6" s="10" t="s">
        <v>52</v>
      </c>
    </row>
    <row r="7" spans="1:11" ht="15.75" customHeight="1" x14ac:dyDescent="0.15">
      <c r="G7" s="8">
        <v>40</v>
      </c>
      <c r="H7" s="8">
        <v>7</v>
      </c>
      <c r="J7" s="10" t="s">
        <v>53</v>
      </c>
    </row>
    <row r="8" spans="1:11" ht="15.75" customHeight="1" x14ac:dyDescent="0.15">
      <c r="J8" s="13" t="s">
        <v>44</v>
      </c>
    </row>
    <row r="9" spans="1:11" ht="15.75" customHeight="1" x14ac:dyDescent="0.15">
      <c r="J9" s="13" t="s">
        <v>23</v>
      </c>
    </row>
    <row r="10" spans="1:11" ht="15.75" customHeight="1" x14ac:dyDescent="0.15">
      <c r="J10" s="13" t="s">
        <v>54</v>
      </c>
    </row>
    <row r="12" spans="1:11" ht="15.75" customHeight="1" x14ac:dyDescent="0.15">
      <c r="A12" s="7">
        <v>38868</v>
      </c>
      <c r="B12" s="9">
        <v>0.4375</v>
      </c>
      <c r="C12" s="8" t="s">
        <v>50</v>
      </c>
      <c r="D12" s="8" t="s">
        <v>49</v>
      </c>
      <c r="E12" s="8">
        <v>26.6</v>
      </c>
      <c r="G12" s="8">
        <v>5</v>
      </c>
      <c r="H12" s="8">
        <v>10.4</v>
      </c>
      <c r="J12" s="10" t="s">
        <v>42</v>
      </c>
      <c r="K12" s="10"/>
    </row>
    <row r="13" spans="1:11" ht="15.75" customHeight="1" x14ac:dyDescent="0.15">
      <c r="G13" s="8">
        <v>15</v>
      </c>
      <c r="H13" s="8">
        <v>9.1999999999999993</v>
      </c>
      <c r="J13" s="13" t="s">
        <v>19</v>
      </c>
      <c r="K13" s="13"/>
    </row>
    <row r="14" spans="1:11" ht="15.75" customHeight="1" x14ac:dyDescent="0.15">
      <c r="G14" s="8">
        <v>30</v>
      </c>
      <c r="H14" s="8">
        <v>5.0999999999999996</v>
      </c>
      <c r="J14" s="10" t="s">
        <v>56</v>
      </c>
      <c r="K14" s="10"/>
    </row>
    <row r="15" spans="1:11" ht="15.75" customHeight="1" x14ac:dyDescent="0.15">
      <c r="J15" s="10" t="s">
        <v>53</v>
      </c>
      <c r="K15" s="10"/>
    </row>
    <row r="16" spans="1:11" ht="15.75" customHeight="1" x14ac:dyDescent="0.15">
      <c r="J16" s="13" t="s">
        <v>44</v>
      </c>
      <c r="K16" s="13"/>
    </row>
    <row r="17" spans="1:11" ht="15.75" customHeight="1" x14ac:dyDescent="0.15">
      <c r="J17" s="13" t="s">
        <v>23</v>
      </c>
      <c r="K17" s="13"/>
    </row>
    <row r="18" spans="1:11" ht="15.75" customHeight="1" x14ac:dyDescent="0.15">
      <c r="J18" s="13" t="s">
        <v>57</v>
      </c>
      <c r="K18" s="13"/>
    </row>
    <row r="20" spans="1:11" ht="15.75" customHeight="1" x14ac:dyDescent="0.15">
      <c r="A20" s="7">
        <v>38869</v>
      </c>
      <c r="B20" s="9">
        <v>0.41666666666666669</v>
      </c>
      <c r="C20" s="8" t="s">
        <v>48</v>
      </c>
      <c r="D20" s="8" t="s">
        <v>58</v>
      </c>
      <c r="F20" s="8">
        <v>3.5</v>
      </c>
    </row>
    <row r="22" spans="1:11" ht="15.75" customHeight="1" x14ac:dyDescent="0.15">
      <c r="A22" s="7">
        <v>38873</v>
      </c>
      <c r="B22" s="9">
        <v>0.4375</v>
      </c>
      <c r="C22" s="8" t="s">
        <v>48</v>
      </c>
      <c r="D22" s="8" t="s">
        <v>59</v>
      </c>
      <c r="E22" s="8">
        <v>22.2</v>
      </c>
      <c r="F22" s="8">
        <v>0.4</v>
      </c>
    </row>
    <row r="24" spans="1:11" ht="15.75" customHeight="1" x14ac:dyDescent="0.15">
      <c r="B24" s="9">
        <v>0.5</v>
      </c>
      <c r="C24" s="8" t="s">
        <v>50</v>
      </c>
      <c r="D24" s="8" t="s">
        <v>59</v>
      </c>
      <c r="E24" s="8">
        <v>22.7</v>
      </c>
      <c r="F24" s="8" t="s">
        <v>60</v>
      </c>
      <c r="G24" s="8">
        <v>0</v>
      </c>
      <c r="H24" s="8">
        <v>19</v>
      </c>
      <c r="J24" s="10" t="s">
        <v>62</v>
      </c>
      <c r="K24" s="10"/>
    </row>
    <row r="25" spans="1:11" ht="15.75" customHeight="1" x14ac:dyDescent="0.15">
      <c r="G25" s="8">
        <v>30</v>
      </c>
      <c r="H25" s="8">
        <v>8.3000000000000007</v>
      </c>
      <c r="J25" s="13" t="s">
        <v>19</v>
      </c>
      <c r="K25" s="13"/>
    </row>
    <row r="26" spans="1:11" ht="15.75" customHeight="1" x14ac:dyDescent="0.15">
      <c r="J26" s="10" t="s">
        <v>63</v>
      </c>
      <c r="K26" s="10"/>
    </row>
    <row r="27" spans="1:11" ht="15.75" customHeight="1" x14ac:dyDescent="0.15">
      <c r="J27" s="10" t="s">
        <v>53</v>
      </c>
      <c r="K27" s="10"/>
    </row>
    <row r="28" spans="1:11" ht="15.75" customHeight="1" x14ac:dyDescent="0.15">
      <c r="J28" s="13" t="s">
        <v>64</v>
      </c>
      <c r="K28" s="13"/>
    </row>
    <row r="29" spans="1:11" ht="15.75" customHeight="1" x14ac:dyDescent="0.15">
      <c r="J29" s="13" t="s">
        <v>23</v>
      </c>
      <c r="K29" s="13"/>
    </row>
    <row r="30" spans="1:11" ht="15.75" customHeight="1" x14ac:dyDescent="0.15">
      <c r="J30" s="13" t="s">
        <v>65</v>
      </c>
      <c r="K30" s="13"/>
    </row>
    <row r="31" spans="1:11" ht="15.75" customHeight="1" x14ac:dyDescent="0.15">
      <c r="J31" s="10"/>
      <c r="K31" s="10"/>
    </row>
    <row r="32" spans="1:11" ht="15.75" customHeight="1" x14ac:dyDescent="0.15">
      <c r="A32" s="7">
        <v>38908</v>
      </c>
      <c r="B32" s="9">
        <v>0.45833333333333331</v>
      </c>
      <c r="C32" s="8" t="s">
        <v>66</v>
      </c>
      <c r="D32" s="8" t="s">
        <v>67</v>
      </c>
      <c r="F32" s="8">
        <v>2.5</v>
      </c>
      <c r="G32" s="8">
        <v>1</v>
      </c>
      <c r="H32" s="8">
        <v>20.2</v>
      </c>
      <c r="I32" s="8" t="s">
        <v>610</v>
      </c>
      <c r="J32" s="13"/>
      <c r="K32" s="13"/>
    </row>
    <row r="33" spans="1:11" ht="15.75" customHeight="1" x14ac:dyDescent="0.15">
      <c r="J33" s="10"/>
      <c r="K33" s="10"/>
    </row>
    <row r="34" spans="1:11" ht="15.75" customHeight="1" x14ac:dyDescent="0.15">
      <c r="A34" s="7">
        <v>38909</v>
      </c>
      <c r="B34" s="9">
        <v>0.58333333333333337</v>
      </c>
      <c r="C34" s="8" t="s">
        <v>68</v>
      </c>
      <c r="E34" s="8">
        <v>23.6</v>
      </c>
      <c r="F34" s="8">
        <v>3</v>
      </c>
      <c r="G34" s="8">
        <v>1</v>
      </c>
      <c r="H34" s="8">
        <v>24.83</v>
      </c>
      <c r="J34" s="10" t="s">
        <v>70</v>
      </c>
      <c r="K34" s="10"/>
    </row>
    <row r="35" spans="1:11" ht="15.75" customHeight="1" x14ac:dyDescent="0.15">
      <c r="G35" s="8">
        <v>3</v>
      </c>
      <c r="H35" s="8">
        <v>17.829999999999998</v>
      </c>
      <c r="J35" s="13" t="s">
        <v>19</v>
      </c>
      <c r="K35" s="13"/>
    </row>
    <row r="36" spans="1:11" ht="15.75" customHeight="1" x14ac:dyDescent="0.15">
      <c r="G36" s="8">
        <v>6</v>
      </c>
      <c r="H36" s="8">
        <v>15.78</v>
      </c>
      <c r="J36" s="10" t="s">
        <v>71</v>
      </c>
      <c r="K36" s="13"/>
    </row>
    <row r="37" spans="1:11" ht="15.75" customHeight="1" x14ac:dyDescent="0.15">
      <c r="G37" s="8">
        <v>10</v>
      </c>
      <c r="H37" s="8">
        <v>14.56</v>
      </c>
      <c r="J37" s="10" t="s">
        <v>72</v>
      </c>
      <c r="K37" s="13"/>
    </row>
    <row r="38" spans="1:11" ht="13" x14ac:dyDescent="0.15">
      <c r="G38" s="8">
        <v>15</v>
      </c>
      <c r="H38" s="8">
        <v>11.39</v>
      </c>
      <c r="J38" s="13" t="s">
        <v>73</v>
      </c>
    </row>
    <row r="39" spans="1:11" ht="13" x14ac:dyDescent="0.15">
      <c r="G39" s="8">
        <v>20</v>
      </c>
      <c r="H39" s="8">
        <v>12.61</v>
      </c>
      <c r="J39" s="13" t="s">
        <v>74</v>
      </c>
    </row>
    <row r="40" spans="1:11" ht="13" x14ac:dyDescent="0.15">
      <c r="G40" s="8">
        <v>30</v>
      </c>
      <c r="H40" s="8">
        <v>11.56</v>
      </c>
      <c r="J40" s="13"/>
    </row>
    <row r="41" spans="1:11" ht="13" x14ac:dyDescent="0.15">
      <c r="G41" s="8"/>
      <c r="H41" s="8"/>
      <c r="J41" s="13"/>
    </row>
    <row r="42" spans="1:11" ht="14" x14ac:dyDescent="0.15">
      <c r="A42" s="7">
        <v>38910</v>
      </c>
      <c r="B42" s="9">
        <v>0.39583333333333331</v>
      </c>
      <c r="C42" s="8" t="s">
        <v>75</v>
      </c>
      <c r="D42" s="8" t="s">
        <v>76</v>
      </c>
      <c r="E42" s="8">
        <v>21.6</v>
      </c>
      <c r="F42" s="8">
        <v>0.8</v>
      </c>
      <c r="G42" s="8">
        <v>1</v>
      </c>
      <c r="H42" s="8">
        <v>22.5</v>
      </c>
      <c r="I42" s="23" t="s">
        <v>611</v>
      </c>
      <c r="J42" s="13" t="s">
        <v>24</v>
      </c>
    </row>
    <row r="43" spans="1:11" ht="14" x14ac:dyDescent="0.15">
      <c r="B43" s="9">
        <v>0.45833333333333331</v>
      </c>
      <c r="C43" s="8" t="s">
        <v>77</v>
      </c>
      <c r="D43" s="10" t="s">
        <v>76</v>
      </c>
      <c r="E43" s="8">
        <v>21.6</v>
      </c>
      <c r="F43" s="8">
        <v>2.5</v>
      </c>
      <c r="G43" s="8">
        <v>1</v>
      </c>
      <c r="H43" s="8">
        <v>22</v>
      </c>
      <c r="I43" s="23" t="s">
        <v>611</v>
      </c>
    </row>
    <row r="44" spans="1:11" ht="14" x14ac:dyDescent="0.15">
      <c r="B44" s="9">
        <v>0.45833333333333331</v>
      </c>
      <c r="C44" s="11" t="s">
        <v>78</v>
      </c>
      <c r="D44" s="10" t="s">
        <v>76</v>
      </c>
      <c r="E44" s="8">
        <v>21.6</v>
      </c>
      <c r="F44" s="8">
        <v>3</v>
      </c>
      <c r="G44" s="8">
        <v>1</v>
      </c>
      <c r="H44" s="8">
        <v>21.7</v>
      </c>
      <c r="I44" s="23" t="s">
        <v>609</v>
      </c>
    </row>
    <row r="45" spans="1:11" ht="14" x14ac:dyDescent="0.15">
      <c r="B45" s="9">
        <v>0.45833333333333331</v>
      </c>
      <c r="C45" s="11" t="s">
        <v>50</v>
      </c>
      <c r="D45" s="10" t="s">
        <v>76</v>
      </c>
      <c r="E45" s="8">
        <v>21.6</v>
      </c>
      <c r="F45" s="8">
        <v>3</v>
      </c>
      <c r="G45" s="8">
        <v>1</v>
      </c>
      <c r="H45" s="8">
        <v>21.7</v>
      </c>
      <c r="I45" s="23" t="s">
        <v>612</v>
      </c>
    </row>
    <row r="46" spans="1:11" ht="13" x14ac:dyDescent="0.15">
      <c r="B46" s="9"/>
      <c r="G46" s="20">
        <v>5</v>
      </c>
      <c r="H46" s="8">
        <v>21.3</v>
      </c>
      <c r="I46" s="11"/>
    </row>
    <row r="47" spans="1:11" ht="13" x14ac:dyDescent="0.15">
      <c r="G47" s="20">
        <v>10</v>
      </c>
      <c r="H47" s="8">
        <v>19</v>
      </c>
      <c r="I47" s="11"/>
    </row>
    <row r="48" spans="1:11" ht="13" x14ac:dyDescent="0.15">
      <c r="G48" s="20">
        <v>17</v>
      </c>
      <c r="H48" s="8">
        <v>15.6</v>
      </c>
      <c r="I48" s="11"/>
    </row>
    <row r="49" spans="1:10" ht="14" x14ac:dyDescent="0.15">
      <c r="G49" s="20">
        <v>20</v>
      </c>
      <c r="H49" s="8">
        <v>14.7</v>
      </c>
      <c r="I49" s="23" t="s">
        <v>613</v>
      </c>
    </row>
    <row r="50" spans="1:10" ht="13" x14ac:dyDescent="0.15">
      <c r="A50" s="14"/>
      <c r="B50" s="9">
        <v>0.5</v>
      </c>
      <c r="C50" s="8" t="s">
        <v>26</v>
      </c>
      <c r="D50" s="8" t="s">
        <v>76</v>
      </c>
      <c r="E50" s="8">
        <v>21.6</v>
      </c>
      <c r="F50" s="8">
        <v>4.8</v>
      </c>
      <c r="G50" s="8">
        <v>1</v>
      </c>
      <c r="H50" s="8">
        <v>21.7</v>
      </c>
      <c r="I50" s="8" t="s">
        <v>609</v>
      </c>
    </row>
    <row r="52" spans="1:10" ht="13" x14ac:dyDescent="0.15">
      <c r="A52" s="7">
        <v>38911</v>
      </c>
      <c r="B52" s="9">
        <v>0.4375</v>
      </c>
      <c r="C52" s="8" t="s">
        <v>79</v>
      </c>
      <c r="D52" s="8" t="s">
        <v>80</v>
      </c>
      <c r="F52" s="8">
        <v>2</v>
      </c>
      <c r="G52" s="8">
        <v>1</v>
      </c>
      <c r="H52" s="8">
        <v>21.7</v>
      </c>
      <c r="I52" s="8" t="s">
        <v>611</v>
      </c>
    </row>
    <row r="53" spans="1:10" ht="13" x14ac:dyDescent="0.15">
      <c r="A53" s="7"/>
      <c r="B53" s="9"/>
      <c r="C53" s="8"/>
      <c r="D53" s="8"/>
      <c r="F53" s="8"/>
      <c r="G53" s="8"/>
      <c r="H53" s="8"/>
      <c r="I53" s="8"/>
    </row>
    <row r="54" spans="1:10" ht="13" x14ac:dyDescent="0.15">
      <c r="B54" s="9">
        <v>0.45833333333333331</v>
      </c>
      <c r="C54" s="8" t="s">
        <v>26</v>
      </c>
      <c r="D54" s="8" t="s">
        <v>80</v>
      </c>
      <c r="F54" s="8">
        <v>4</v>
      </c>
      <c r="G54" s="8">
        <v>1</v>
      </c>
      <c r="H54" s="8">
        <v>21.2</v>
      </c>
      <c r="I54" s="8" t="s">
        <v>613</v>
      </c>
    </row>
    <row r="55" spans="1:10" ht="13" x14ac:dyDescent="0.15">
      <c r="G55" s="8">
        <v>15</v>
      </c>
      <c r="I55" s="8" t="s">
        <v>614</v>
      </c>
    </row>
    <row r="57" spans="1:10" ht="14" x14ac:dyDescent="0.15">
      <c r="A57" s="7">
        <v>38917</v>
      </c>
      <c r="B57" s="9">
        <v>0.58333333333333337</v>
      </c>
      <c r="C57" s="8" t="s">
        <v>26</v>
      </c>
      <c r="D57" s="8" t="s">
        <v>59</v>
      </c>
      <c r="E57" s="8">
        <v>27.5</v>
      </c>
      <c r="F57" s="8">
        <v>3</v>
      </c>
      <c r="G57" s="20">
        <v>1</v>
      </c>
      <c r="H57" s="8">
        <v>26</v>
      </c>
      <c r="I57" s="23" t="s">
        <v>615</v>
      </c>
      <c r="J57" s="10" t="s">
        <v>70</v>
      </c>
    </row>
    <row r="58" spans="1:10" ht="14" x14ac:dyDescent="0.15">
      <c r="G58" s="20">
        <v>10</v>
      </c>
      <c r="H58" s="8">
        <v>21.8</v>
      </c>
      <c r="I58" s="23" t="s">
        <v>616</v>
      </c>
      <c r="J58" s="13" t="s">
        <v>19</v>
      </c>
    </row>
    <row r="59" spans="1:10" ht="14" x14ac:dyDescent="0.15">
      <c r="G59" s="20">
        <v>15</v>
      </c>
      <c r="H59" s="8">
        <v>20.399999999999999</v>
      </c>
      <c r="I59" s="23" t="s">
        <v>607</v>
      </c>
      <c r="J59" s="10" t="s">
        <v>20</v>
      </c>
    </row>
    <row r="60" spans="1:10" ht="13" x14ac:dyDescent="0.15">
      <c r="J60" s="10" t="s">
        <v>83</v>
      </c>
    </row>
    <row r="61" spans="1:10" ht="13" x14ac:dyDescent="0.15">
      <c r="J61" s="13" t="s">
        <v>84</v>
      </c>
    </row>
    <row r="62" spans="1:10" ht="13" x14ac:dyDescent="0.15">
      <c r="J62" s="13" t="s">
        <v>85</v>
      </c>
    </row>
    <row r="63" spans="1:10" ht="13" x14ac:dyDescent="0.15">
      <c r="J63" s="13" t="s">
        <v>24</v>
      </c>
    </row>
    <row r="65" spans="1:13" ht="13" x14ac:dyDescent="0.15">
      <c r="A65" s="7">
        <v>38923</v>
      </c>
      <c r="B65" s="9">
        <v>0.58333333333333337</v>
      </c>
      <c r="C65" s="8" t="s">
        <v>26</v>
      </c>
      <c r="D65" s="8" t="s">
        <v>86</v>
      </c>
      <c r="E65" s="8">
        <v>30.5</v>
      </c>
      <c r="F65" s="8">
        <v>2</v>
      </c>
      <c r="G65" s="20">
        <v>0</v>
      </c>
      <c r="H65" s="8">
        <v>24</v>
      </c>
      <c r="J65" s="10" t="s">
        <v>87</v>
      </c>
    </row>
    <row r="66" spans="1:13" ht="13" x14ac:dyDescent="0.15">
      <c r="G66" s="20">
        <v>10</v>
      </c>
      <c r="H66" s="8">
        <v>19.7</v>
      </c>
      <c r="J66" s="13" t="s">
        <v>19</v>
      </c>
    </row>
    <row r="67" spans="1:13" ht="13" x14ac:dyDescent="0.15">
      <c r="G67" s="20">
        <v>20</v>
      </c>
      <c r="H67" s="8">
        <v>12</v>
      </c>
      <c r="J67" s="10" t="s">
        <v>20</v>
      </c>
    </row>
    <row r="68" spans="1:13" ht="13" x14ac:dyDescent="0.15">
      <c r="G68" s="20">
        <v>30</v>
      </c>
      <c r="H68" s="8">
        <v>10.7</v>
      </c>
      <c r="J68" s="10" t="s">
        <v>88</v>
      </c>
    </row>
    <row r="69" spans="1:13" ht="13" x14ac:dyDescent="0.15">
      <c r="G69" s="20">
        <v>40</v>
      </c>
      <c r="H69" s="8">
        <v>9.6</v>
      </c>
      <c r="J69" s="13" t="s">
        <v>89</v>
      </c>
      <c r="M69" s="20"/>
    </row>
    <row r="70" spans="1:13" ht="13" x14ac:dyDescent="0.15">
      <c r="J70" s="13" t="s">
        <v>85</v>
      </c>
      <c r="M70" s="20"/>
    </row>
    <row r="71" spans="1:13" ht="13" x14ac:dyDescent="0.15">
      <c r="J71" s="13" t="s">
        <v>24</v>
      </c>
      <c r="M71" s="20"/>
    </row>
    <row r="73" spans="1:13" ht="13" x14ac:dyDescent="0.15">
      <c r="A73" s="7">
        <v>38924</v>
      </c>
      <c r="B73" s="9">
        <v>0.5625</v>
      </c>
      <c r="C73" s="8" t="s">
        <v>26</v>
      </c>
      <c r="D73" s="8" t="s">
        <v>90</v>
      </c>
      <c r="E73" s="8">
        <v>30.6</v>
      </c>
      <c r="F73" s="8">
        <v>1.3</v>
      </c>
      <c r="G73" s="21">
        <v>0.5</v>
      </c>
      <c r="H73" s="8">
        <v>24.5</v>
      </c>
      <c r="I73" s="8" t="s">
        <v>607</v>
      </c>
    </row>
    <row r="74" spans="1:13" ht="13" x14ac:dyDescent="0.15">
      <c r="G74" s="20"/>
    </row>
    <row r="75" spans="1:13" ht="13" x14ac:dyDescent="0.15">
      <c r="A75" s="7">
        <v>38928</v>
      </c>
      <c r="B75" s="9">
        <v>0.58333333333333337</v>
      </c>
      <c r="C75" s="22" t="s">
        <v>92</v>
      </c>
      <c r="D75" s="22" t="s">
        <v>93</v>
      </c>
      <c r="E75" s="8">
        <v>33.299999999999997</v>
      </c>
      <c r="F75" s="8">
        <v>3</v>
      </c>
      <c r="G75" s="20">
        <v>3</v>
      </c>
      <c r="H75" s="8">
        <v>25.2</v>
      </c>
    </row>
    <row r="76" spans="1:13" ht="13" x14ac:dyDescent="0.15">
      <c r="G76" s="20">
        <v>12</v>
      </c>
      <c r="H76" s="8">
        <v>23.8</v>
      </c>
      <c r="I76" s="8" t="s">
        <v>617</v>
      </c>
    </row>
    <row r="77" spans="1:13" ht="13" x14ac:dyDescent="0.15">
      <c r="G77" s="20">
        <v>45</v>
      </c>
      <c r="H77" s="8">
        <v>8.5</v>
      </c>
    </row>
    <row r="79" spans="1:13" ht="14" x14ac:dyDescent="0.15">
      <c r="A79" s="7">
        <v>38929</v>
      </c>
      <c r="B79" s="9">
        <v>0.58333333333333337</v>
      </c>
      <c r="C79" s="8" t="s">
        <v>95</v>
      </c>
      <c r="D79" s="8" t="s">
        <v>96</v>
      </c>
      <c r="E79" s="8">
        <v>30.1</v>
      </c>
      <c r="F79" s="8">
        <v>3</v>
      </c>
      <c r="G79" s="20">
        <v>0</v>
      </c>
      <c r="H79" s="23">
        <v>28.1</v>
      </c>
      <c r="I79" s="23" t="s">
        <v>618</v>
      </c>
    </row>
    <row r="80" spans="1:13" ht="14" x14ac:dyDescent="0.15">
      <c r="G80" s="20">
        <v>1</v>
      </c>
      <c r="H80" s="23">
        <v>26.3</v>
      </c>
      <c r="I80" s="23" t="s">
        <v>612</v>
      </c>
    </row>
    <row r="81" spans="1:9" ht="13" x14ac:dyDescent="0.15">
      <c r="G81" s="20">
        <v>3</v>
      </c>
      <c r="H81" s="23">
        <v>24.5</v>
      </c>
      <c r="I81" s="11"/>
    </row>
    <row r="82" spans="1:9" ht="13" x14ac:dyDescent="0.15">
      <c r="G82" s="20">
        <v>10</v>
      </c>
      <c r="H82" s="23">
        <v>21.6</v>
      </c>
      <c r="I82" s="11"/>
    </row>
    <row r="83" spans="1:9" ht="14" x14ac:dyDescent="0.15">
      <c r="G83" s="20">
        <v>25</v>
      </c>
      <c r="H83" s="23">
        <v>21.2</v>
      </c>
      <c r="I83" s="23" t="s">
        <v>612</v>
      </c>
    </row>
    <row r="84" spans="1:9" ht="13" x14ac:dyDescent="0.15">
      <c r="G84" s="20">
        <v>35</v>
      </c>
      <c r="H84" s="23">
        <v>11.1</v>
      </c>
      <c r="I84" s="11"/>
    </row>
    <row r="85" spans="1:9" ht="14" x14ac:dyDescent="0.15">
      <c r="G85" s="20">
        <v>45</v>
      </c>
      <c r="H85" s="23">
        <v>8.5</v>
      </c>
      <c r="I85" s="23" t="s">
        <v>611</v>
      </c>
    </row>
    <row r="86" spans="1:9" ht="13" x14ac:dyDescent="0.15">
      <c r="G86" s="20"/>
      <c r="H86" s="23"/>
      <c r="I86" s="19"/>
    </row>
    <row r="87" spans="1:9" ht="14" x14ac:dyDescent="0.15">
      <c r="A87" s="7">
        <v>38931</v>
      </c>
      <c r="B87" s="9">
        <v>0.5625</v>
      </c>
      <c r="C87" s="8" t="s">
        <v>98</v>
      </c>
      <c r="D87" s="8" t="s">
        <v>99</v>
      </c>
      <c r="E87" s="8">
        <v>35.5</v>
      </c>
      <c r="F87" s="8">
        <v>2.2999999999999998</v>
      </c>
      <c r="G87" s="20">
        <v>0</v>
      </c>
      <c r="H87" s="23">
        <v>27.3</v>
      </c>
      <c r="I87" s="23" t="s">
        <v>619</v>
      </c>
    </row>
    <row r="88" spans="1:9" ht="13" x14ac:dyDescent="0.15">
      <c r="G88" s="20">
        <v>5</v>
      </c>
      <c r="H88" s="23">
        <v>25.4</v>
      </c>
      <c r="I88" s="11"/>
    </row>
    <row r="89" spans="1:9" ht="13" x14ac:dyDescent="0.15">
      <c r="G89" s="20">
        <v>10</v>
      </c>
      <c r="H89" s="23">
        <v>23.2</v>
      </c>
      <c r="I89" s="11"/>
    </row>
    <row r="90" spans="1:9" ht="14" x14ac:dyDescent="0.15">
      <c r="G90" s="20">
        <v>12</v>
      </c>
      <c r="H90" s="23">
        <v>17.7</v>
      </c>
      <c r="I90" s="23" t="s">
        <v>611</v>
      </c>
    </row>
    <row r="91" spans="1:9" ht="13" x14ac:dyDescent="0.15">
      <c r="G91" s="20">
        <v>15</v>
      </c>
      <c r="H91" s="23">
        <v>15</v>
      </c>
      <c r="I91" s="11"/>
    </row>
    <row r="92" spans="1:9" ht="14" x14ac:dyDescent="0.15">
      <c r="G92" s="20">
        <v>20</v>
      </c>
      <c r="H92" s="23">
        <v>13.2</v>
      </c>
      <c r="I92" s="23" t="s">
        <v>607</v>
      </c>
    </row>
    <row r="94" spans="1:9" ht="13" x14ac:dyDescent="0.15">
      <c r="B94" s="9">
        <v>0.625</v>
      </c>
      <c r="C94" s="8" t="s">
        <v>101</v>
      </c>
      <c r="D94" s="8" t="s">
        <v>99</v>
      </c>
      <c r="E94" s="8">
        <v>36.6</v>
      </c>
      <c r="F94" s="8">
        <v>2.8</v>
      </c>
      <c r="G94" s="8">
        <v>1</v>
      </c>
      <c r="H94" s="8">
        <v>26.2</v>
      </c>
      <c r="I94" s="8" t="s">
        <v>620</v>
      </c>
    </row>
    <row r="96" spans="1:9" ht="13" x14ac:dyDescent="0.15">
      <c r="A96" s="14">
        <v>39000</v>
      </c>
      <c r="B96" s="9">
        <v>0.4375</v>
      </c>
      <c r="C96" s="8" t="s">
        <v>101</v>
      </c>
      <c r="D96" s="8" t="s">
        <v>102</v>
      </c>
      <c r="E96" s="8">
        <v>17.2</v>
      </c>
      <c r="F96" s="8">
        <v>5</v>
      </c>
      <c r="G96" s="20">
        <v>1</v>
      </c>
      <c r="H96" s="23">
        <v>16.600000000000001</v>
      </c>
      <c r="I96" s="11"/>
    </row>
    <row r="97" spans="2:10" ht="13" x14ac:dyDescent="0.15">
      <c r="G97" s="20">
        <v>15</v>
      </c>
      <c r="H97" s="23">
        <v>14.8</v>
      </c>
      <c r="I97" s="11"/>
    </row>
    <row r="98" spans="2:10" ht="14" x14ac:dyDescent="0.15">
      <c r="G98" s="20">
        <v>25</v>
      </c>
      <c r="H98" s="23">
        <v>14</v>
      </c>
      <c r="I98" s="23" t="s">
        <v>607</v>
      </c>
      <c r="J98" s="10" t="s">
        <v>42</v>
      </c>
    </row>
    <row r="99" spans="2:10" ht="14" x14ac:dyDescent="0.15">
      <c r="G99" s="20">
        <v>40</v>
      </c>
      <c r="H99" s="23">
        <v>7.5</v>
      </c>
      <c r="I99" s="23" t="s">
        <v>607</v>
      </c>
      <c r="J99" s="13" t="s">
        <v>104</v>
      </c>
    </row>
    <row r="100" spans="2:10" ht="13" x14ac:dyDescent="0.15">
      <c r="J100" s="10" t="s">
        <v>105</v>
      </c>
    </row>
    <row r="101" spans="2:10" ht="13" x14ac:dyDescent="0.15">
      <c r="J101" s="10" t="s">
        <v>88</v>
      </c>
    </row>
    <row r="102" spans="2:10" ht="13" x14ac:dyDescent="0.15">
      <c r="J102" s="13" t="s">
        <v>106</v>
      </c>
    </row>
    <row r="103" spans="2:10" ht="13" x14ac:dyDescent="0.15">
      <c r="J103" s="13" t="s">
        <v>23</v>
      </c>
    </row>
    <row r="104" spans="2:10" ht="13" x14ac:dyDescent="0.15">
      <c r="J104" s="13" t="s">
        <v>107</v>
      </c>
    </row>
    <row r="105" spans="2:10" ht="13" x14ac:dyDescent="0.15">
      <c r="J105" s="12"/>
    </row>
    <row r="106" spans="2:10" ht="13" x14ac:dyDescent="0.15">
      <c r="B106" s="9">
        <v>0.52083333333333337</v>
      </c>
      <c r="C106" s="8" t="s">
        <v>101</v>
      </c>
      <c r="D106" s="8" t="s">
        <v>109</v>
      </c>
      <c r="E106" s="8">
        <v>16</v>
      </c>
      <c r="F106" s="8">
        <v>6</v>
      </c>
      <c r="G106" s="20">
        <v>1</v>
      </c>
      <c r="H106" s="23">
        <v>16.3</v>
      </c>
      <c r="J106" s="10" t="s">
        <v>42</v>
      </c>
    </row>
    <row r="107" spans="2:10" ht="13" x14ac:dyDescent="0.15">
      <c r="G107" s="20">
        <v>10</v>
      </c>
      <c r="H107" s="23">
        <v>15.6</v>
      </c>
      <c r="I107" s="8" t="s">
        <v>611</v>
      </c>
      <c r="J107" s="13" t="s">
        <v>110</v>
      </c>
    </row>
    <row r="108" spans="2:10" ht="13" x14ac:dyDescent="0.15">
      <c r="G108" s="20">
        <v>40</v>
      </c>
      <c r="H108" s="23">
        <v>15.7</v>
      </c>
      <c r="J108" s="10" t="s">
        <v>20</v>
      </c>
    </row>
    <row r="109" spans="2:10" ht="13" x14ac:dyDescent="0.15">
      <c r="G109" s="20">
        <v>50</v>
      </c>
      <c r="H109" s="23">
        <v>13.5</v>
      </c>
      <c r="J109" s="10" t="s">
        <v>111</v>
      </c>
    </row>
    <row r="110" spans="2:10" ht="13" x14ac:dyDescent="0.15">
      <c r="J110" s="13" t="s">
        <v>44</v>
      </c>
    </row>
    <row r="111" spans="2:10" ht="13" x14ac:dyDescent="0.15">
      <c r="J111" s="13" t="s">
        <v>23</v>
      </c>
    </row>
    <row r="112" spans="2:10" ht="13" x14ac:dyDescent="0.15">
      <c r="J112" s="13" t="s">
        <v>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226"/>
  <sheetViews>
    <sheetView topLeftCell="A208" zoomScale="150" workbookViewId="0">
      <selection activeCell="J241" sqref="J241"/>
    </sheetView>
  </sheetViews>
  <sheetFormatPr baseColWidth="10" defaultColWidth="14.5" defaultRowHeight="15.75" customHeight="1" x14ac:dyDescent="0.15"/>
  <sheetData>
    <row r="1" spans="1:1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4" t="s">
        <v>12</v>
      </c>
      <c r="N1" s="4" t="s">
        <v>13</v>
      </c>
      <c r="O1" s="5" t="s">
        <v>14</v>
      </c>
      <c r="P1" s="6" t="s">
        <v>15</v>
      </c>
    </row>
    <row r="2" spans="1:16" ht="15.75" customHeight="1" x14ac:dyDescent="0.15">
      <c r="A2" s="7">
        <v>39209</v>
      </c>
      <c r="B2" s="24">
        <v>1</v>
      </c>
      <c r="C2" s="25">
        <v>0.41666666666666669</v>
      </c>
      <c r="D2" s="26" t="s">
        <v>112</v>
      </c>
      <c r="E2" s="27" t="s">
        <v>113</v>
      </c>
      <c r="F2" s="26"/>
      <c r="G2" s="28">
        <v>9</v>
      </c>
      <c r="H2" s="24">
        <v>9</v>
      </c>
      <c r="I2" s="24">
        <v>7</v>
      </c>
      <c r="J2" s="29">
        <v>7</v>
      </c>
      <c r="K2" s="24">
        <v>7.4</v>
      </c>
    </row>
    <row r="3" spans="1:16" ht="15.75" customHeight="1" x14ac:dyDescent="0.15">
      <c r="B3" s="26"/>
      <c r="C3" s="26"/>
      <c r="D3" s="26"/>
      <c r="E3" s="26"/>
      <c r="F3" s="26"/>
      <c r="G3" s="26"/>
      <c r="H3" s="26"/>
      <c r="I3" s="24">
        <v>15</v>
      </c>
      <c r="J3" s="29">
        <v>7</v>
      </c>
      <c r="K3" s="24">
        <v>8.1999999999999993</v>
      </c>
    </row>
    <row r="4" spans="1:16" ht="15.75" customHeight="1" x14ac:dyDescent="0.15">
      <c r="B4" s="26"/>
      <c r="C4" s="26"/>
      <c r="D4" s="26"/>
      <c r="E4" s="26"/>
      <c r="F4" s="26"/>
      <c r="G4" s="26"/>
      <c r="H4" s="26"/>
      <c r="I4" s="24">
        <v>20</v>
      </c>
      <c r="J4" s="29">
        <v>7.5</v>
      </c>
      <c r="K4" s="24">
        <v>8.1999999999999993</v>
      </c>
    </row>
    <row r="6" spans="1:16" ht="15.75" customHeight="1" x14ac:dyDescent="0.15">
      <c r="B6" s="8">
        <v>2</v>
      </c>
      <c r="C6" s="25">
        <v>0.4861111111111111</v>
      </c>
      <c r="D6" s="26" t="s">
        <v>114</v>
      </c>
      <c r="E6" s="27" t="s">
        <v>113</v>
      </c>
      <c r="F6" s="26"/>
      <c r="G6" s="28">
        <v>15.67</v>
      </c>
      <c r="H6" s="24">
        <v>8</v>
      </c>
      <c r="I6" s="24">
        <v>1</v>
      </c>
      <c r="J6" s="29">
        <v>6.6</v>
      </c>
      <c r="K6" s="26"/>
      <c r="L6" s="26"/>
      <c r="M6" s="26"/>
    </row>
    <row r="7" spans="1:16" ht="15.75" customHeight="1" x14ac:dyDescent="0.15">
      <c r="C7" s="26"/>
      <c r="D7" s="26"/>
      <c r="E7" s="26"/>
      <c r="F7" s="26"/>
      <c r="G7" s="26"/>
      <c r="H7" s="26"/>
      <c r="I7" s="24">
        <v>10</v>
      </c>
      <c r="J7" s="29">
        <v>6.5</v>
      </c>
      <c r="K7" s="26"/>
      <c r="L7" s="26"/>
      <c r="M7" s="26"/>
    </row>
    <row r="8" spans="1:16" ht="15.75" customHeight="1" x14ac:dyDescent="0.15">
      <c r="C8" s="26"/>
      <c r="D8" s="26"/>
      <c r="E8" s="26"/>
      <c r="F8" s="26"/>
      <c r="G8" s="26"/>
      <c r="H8" s="26"/>
      <c r="I8" s="24">
        <v>20</v>
      </c>
      <c r="J8" s="29">
        <v>5.8</v>
      </c>
      <c r="K8" s="26"/>
      <c r="L8" s="26"/>
      <c r="M8" s="26"/>
    </row>
    <row r="9" spans="1:16" ht="15.75" customHeight="1" x14ac:dyDescent="0.15">
      <c r="C9" s="26"/>
      <c r="D9" s="26"/>
      <c r="E9" s="26"/>
      <c r="F9" s="26"/>
      <c r="G9" s="26"/>
      <c r="H9" s="26"/>
      <c r="I9" s="24">
        <v>30</v>
      </c>
      <c r="J9" s="29">
        <v>5.5</v>
      </c>
      <c r="K9" s="26"/>
      <c r="L9" s="26"/>
      <c r="M9" s="26"/>
    </row>
    <row r="11" spans="1:16" ht="15.75" customHeight="1" x14ac:dyDescent="0.15">
      <c r="A11" s="7">
        <v>39213</v>
      </c>
      <c r="B11" s="24">
        <v>1</v>
      </c>
      <c r="C11" s="25">
        <v>0.41666666666666669</v>
      </c>
      <c r="D11" s="30" t="s">
        <v>26</v>
      </c>
      <c r="E11" s="27" t="s">
        <v>113</v>
      </c>
      <c r="F11" s="26"/>
      <c r="G11" s="24">
        <f>CONVERT(14.8,"C","F")</f>
        <v>58.64</v>
      </c>
      <c r="H11" s="24">
        <v>5</v>
      </c>
      <c r="I11" s="24">
        <v>1</v>
      </c>
      <c r="J11" s="31">
        <f>CONVERT(12.3,"C","F")</f>
        <v>54.14</v>
      </c>
      <c r="K11" s="24">
        <v>7.7</v>
      </c>
      <c r="L11" s="26"/>
      <c r="M11" s="26"/>
    </row>
    <row r="12" spans="1:16" ht="15.75" customHeight="1" x14ac:dyDescent="0.15">
      <c r="B12" s="26"/>
      <c r="C12" s="26"/>
      <c r="D12" s="26"/>
      <c r="E12" s="26"/>
      <c r="F12" s="26"/>
      <c r="G12" s="26"/>
      <c r="H12" s="26"/>
      <c r="I12" s="24"/>
      <c r="J12" s="31"/>
      <c r="K12" s="26"/>
      <c r="L12" s="26"/>
      <c r="M12" s="26"/>
    </row>
    <row r="13" spans="1:16" ht="15.75" customHeight="1" x14ac:dyDescent="0.15">
      <c r="B13" s="24">
        <v>2</v>
      </c>
      <c r="C13" s="25">
        <v>0.5</v>
      </c>
      <c r="D13" s="26" t="s">
        <v>114</v>
      </c>
      <c r="E13" s="26"/>
      <c r="F13" s="26"/>
      <c r="G13" s="26"/>
      <c r="H13" s="26"/>
      <c r="I13" s="24">
        <v>1</v>
      </c>
      <c r="J13" s="31">
        <v>52</v>
      </c>
      <c r="K13" s="24">
        <v>8</v>
      </c>
      <c r="L13" s="26"/>
      <c r="M13" s="26"/>
    </row>
    <row r="14" spans="1:16" ht="15.75" customHeight="1" x14ac:dyDescent="0.15">
      <c r="B14" s="26"/>
      <c r="C14" s="26"/>
      <c r="D14" s="26"/>
      <c r="E14" s="26"/>
      <c r="F14" s="26"/>
      <c r="G14" s="26"/>
      <c r="H14" s="26"/>
      <c r="I14" s="24">
        <v>5</v>
      </c>
      <c r="J14" s="31">
        <v>49.2</v>
      </c>
      <c r="K14" s="26"/>
      <c r="L14" s="26"/>
      <c r="M14" s="26"/>
    </row>
    <row r="15" spans="1:16" ht="15.75" customHeight="1" x14ac:dyDescent="0.15">
      <c r="B15" s="26"/>
      <c r="C15" s="26"/>
      <c r="D15" s="26"/>
      <c r="E15" s="26"/>
      <c r="F15" s="26"/>
      <c r="G15" s="26"/>
      <c r="H15" s="26"/>
      <c r="I15" s="24">
        <v>10</v>
      </c>
      <c r="J15" s="31">
        <v>48.2</v>
      </c>
      <c r="K15" s="24">
        <v>7.75</v>
      </c>
      <c r="L15" s="26"/>
      <c r="M15" s="26"/>
    </row>
    <row r="16" spans="1:16" ht="15.75" customHeight="1" x14ac:dyDescent="0.15">
      <c r="B16" s="26"/>
      <c r="C16" s="26"/>
      <c r="D16" s="26"/>
      <c r="E16" s="26"/>
      <c r="F16" s="26"/>
      <c r="G16" s="26"/>
      <c r="H16" s="26"/>
      <c r="I16" s="24">
        <v>20</v>
      </c>
      <c r="J16" s="31">
        <v>47</v>
      </c>
      <c r="K16" s="26"/>
      <c r="L16" s="26"/>
      <c r="M16" s="26"/>
    </row>
    <row r="17" spans="1:17" ht="15.75" customHeight="1" x14ac:dyDescent="0.15">
      <c r="B17" s="26"/>
      <c r="C17" s="26"/>
      <c r="D17" s="26"/>
      <c r="E17" s="26"/>
      <c r="F17" s="26"/>
      <c r="G17" s="26"/>
      <c r="H17" s="26"/>
      <c r="I17" s="32"/>
      <c r="J17" s="33"/>
      <c r="K17" s="26"/>
      <c r="L17" s="26"/>
      <c r="M17" s="26"/>
    </row>
    <row r="18" spans="1:17" ht="15.75" customHeight="1" x14ac:dyDescent="0.15">
      <c r="A18" s="7">
        <v>39223</v>
      </c>
      <c r="B18" s="24"/>
      <c r="C18" s="25">
        <v>0.41666666666666669</v>
      </c>
      <c r="D18" s="26" t="s">
        <v>115</v>
      </c>
      <c r="E18" s="27" t="s">
        <v>113</v>
      </c>
      <c r="F18" s="26"/>
      <c r="G18" s="24">
        <f>CONVERT(14.8,"C","F")</f>
        <v>58.64</v>
      </c>
      <c r="H18" s="24">
        <v>5</v>
      </c>
      <c r="I18" s="24">
        <v>1</v>
      </c>
      <c r="J18" s="31">
        <f>CONVERT(12.3,"C","F")</f>
        <v>54.14</v>
      </c>
      <c r="K18" s="24">
        <v>7.7</v>
      </c>
      <c r="L18" s="26"/>
      <c r="M18" s="26"/>
      <c r="N18" s="26"/>
      <c r="O18" s="8" t="s">
        <v>116</v>
      </c>
      <c r="P18" s="10" t="s">
        <v>42</v>
      </c>
    </row>
    <row r="19" spans="1:17" ht="15.75" customHeight="1" x14ac:dyDescent="0.15">
      <c r="A19" s="26"/>
      <c r="B19" s="26"/>
      <c r="C19" s="26"/>
      <c r="D19" s="26"/>
      <c r="E19" s="26"/>
      <c r="F19" s="26"/>
      <c r="G19" s="26"/>
      <c r="H19" s="26"/>
      <c r="I19" s="24">
        <v>6</v>
      </c>
      <c r="J19" s="31">
        <f>CONVERT(10.4,"C","F")</f>
        <v>50.72</v>
      </c>
      <c r="K19" s="24">
        <v>8.6</v>
      </c>
      <c r="L19" s="26"/>
      <c r="M19" s="34"/>
      <c r="N19" s="26"/>
      <c r="P19" s="13" t="s">
        <v>110</v>
      </c>
    </row>
    <row r="20" spans="1:17" ht="15.75" customHeight="1" x14ac:dyDescent="0.15">
      <c r="A20" s="26"/>
      <c r="B20" s="26"/>
      <c r="C20" s="26"/>
      <c r="D20" s="26"/>
      <c r="E20" s="26"/>
      <c r="F20" s="26"/>
      <c r="G20" s="26"/>
      <c r="H20" s="26"/>
      <c r="I20" s="24">
        <v>10</v>
      </c>
      <c r="J20" s="31">
        <f>CONVERT(10.5,"C","F")</f>
        <v>50.900000000000006</v>
      </c>
      <c r="K20" s="24">
        <v>8.6</v>
      </c>
      <c r="L20" s="24">
        <v>4</v>
      </c>
      <c r="M20" s="34"/>
      <c r="N20" s="26"/>
      <c r="P20" s="10" t="s">
        <v>20</v>
      </c>
    </row>
    <row r="21" spans="1:17" ht="15.75" customHeight="1" x14ac:dyDescent="0.15">
      <c r="A21" s="26"/>
      <c r="B21" s="26"/>
      <c r="C21" s="26"/>
      <c r="D21" s="26"/>
      <c r="E21" s="26"/>
      <c r="F21" s="26"/>
      <c r="G21" s="26"/>
      <c r="H21" s="26"/>
      <c r="I21" s="24">
        <v>15</v>
      </c>
      <c r="J21" s="31">
        <v>50.9</v>
      </c>
      <c r="K21" s="24">
        <v>8.5</v>
      </c>
      <c r="L21" s="26"/>
      <c r="M21" s="34"/>
      <c r="N21" s="26"/>
      <c r="P21" s="10" t="s">
        <v>88</v>
      </c>
    </row>
    <row r="22" spans="1:17" ht="15.75" customHeight="1" x14ac:dyDescent="0.15">
      <c r="A22" s="26"/>
      <c r="B22" s="26"/>
      <c r="C22" s="26"/>
      <c r="D22" s="26"/>
      <c r="E22" s="26"/>
      <c r="F22" s="26"/>
      <c r="G22" s="26"/>
      <c r="H22" s="26"/>
      <c r="I22" s="24">
        <v>20</v>
      </c>
      <c r="J22" s="31">
        <v>50.3</v>
      </c>
      <c r="K22" s="26"/>
      <c r="L22" s="26"/>
      <c r="M22" s="34"/>
      <c r="N22" s="26"/>
      <c r="P22" s="13" t="s">
        <v>117</v>
      </c>
    </row>
    <row r="23" spans="1:17" ht="15.75" customHeight="1" x14ac:dyDescent="0.15">
      <c r="A23" s="26"/>
      <c r="B23" s="26"/>
      <c r="C23" s="26"/>
      <c r="D23" s="26"/>
      <c r="E23" s="26"/>
      <c r="F23" s="26"/>
      <c r="G23" s="26"/>
      <c r="H23" s="26"/>
      <c r="I23" s="24"/>
      <c r="J23" s="31"/>
      <c r="K23" s="26"/>
      <c r="L23" s="26"/>
      <c r="M23" s="34"/>
      <c r="N23" s="26"/>
      <c r="P23" s="13" t="s">
        <v>23</v>
      </c>
    </row>
    <row r="24" spans="1:17" ht="15.75" customHeight="1" x14ac:dyDescent="0.15">
      <c r="A24" s="35"/>
      <c r="B24" s="30"/>
      <c r="C24" s="26"/>
      <c r="D24" s="26"/>
      <c r="E24" s="36"/>
      <c r="F24" s="26"/>
      <c r="G24" s="24"/>
      <c r="H24" s="24"/>
      <c r="I24" s="24"/>
      <c r="J24" s="31"/>
      <c r="K24" s="24"/>
      <c r="L24" s="26"/>
      <c r="M24" s="26"/>
      <c r="N24" s="26"/>
      <c r="O24" s="37"/>
      <c r="P24" s="13" t="s">
        <v>24</v>
      </c>
      <c r="Q24" s="37"/>
    </row>
    <row r="25" spans="1:17" ht="15.75" customHeight="1" x14ac:dyDescent="0.15">
      <c r="A25" s="35"/>
      <c r="B25" s="30"/>
      <c r="C25" s="26"/>
      <c r="D25" s="26"/>
      <c r="E25" s="36"/>
      <c r="F25" s="26"/>
      <c r="G25" s="24"/>
      <c r="H25" s="24"/>
      <c r="I25" s="24"/>
      <c r="J25" s="31"/>
      <c r="K25" s="24"/>
      <c r="L25" s="26"/>
      <c r="M25" s="26"/>
      <c r="N25" s="26"/>
      <c r="O25" s="37"/>
      <c r="P25" s="13"/>
      <c r="Q25" s="37"/>
    </row>
    <row r="26" spans="1:17" ht="15.75" customHeight="1" x14ac:dyDescent="0.15">
      <c r="A26" s="35">
        <v>39224</v>
      </c>
      <c r="B26" s="30">
        <v>1</v>
      </c>
      <c r="C26" s="25">
        <v>0.41666666666666669</v>
      </c>
      <c r="D26" s="26" t="s">
        <v>115</v>
      </c>
      <c r="E26" s="36" t="s">
        <v>118</v>
      </c>
      <c r="F26" s="26"/>
      <c r="G26" s="24">
        <v>61</v>
      </c>
      <c r="H26" s="24">
        <v>4.5</v>
      </c>
      <c r="I26" s="24">
        <v>1</v>
      </c>
      <c r="J26" s="31">
        <f>CONVERT(11.1,"C","F")</f>
        <v>51.980000000000004</v>
      </c>
      <c r="K26" s="24">
        <v>8</v>
      </c>
      <c r="L26" s="26"/>
      <c r="M26" s="26"/>
      <c r="N26" s="26"/>
      <c r="O26" s="37"/>
      <c r="P26" s="10" t="s">
        <v>42</v>
      </c>
      <c r="Q26" s="37"/>
    </row>
    <row r="27" spans="1:17" ht="15.75" customHeight="1" x14ac:dyDescent="0.15">
      <c r="A27" s="26"/>
      <c r="B27" s="26"/>
      <c r="C27" s="26"/>
      <c r="D27" s="26"/>
      <c r="E27" s="26"/>
      <c r="F27" s="26"/>
      <c r="G27" s="26"/>
      <c r="H27" s="26"/>
      <c r="I27" s="24">
        <v>5</v>
      </c>
      <c r="J27" s="31">
        <f>CONVERT(10.8,"C","F")</f>
        <v>51.44</v>
      </c>
      <c r="K27" s="24">
        <v>8.6999999999999993</v>
      </c>
      <c r="L27" s="26"/>
      <c r="M27" s="34"/>
      <c r="N27" s="26"/>
      <c r="O27" s="37"/>
      <c r="P27" s="13" t="s">
        <v>119</v>
      </c>
      <c r="Q27" s="37"/>
    </row>
    <row r="28" spans="1:17" ht="15.75" customHeight="1" x14ac:dyDescent="0.15">
      <c r="A28" s="26"/>
      <c r="B28" s="26"/>
      <c r="C28" s="26"/>
      <c r="D28" s="26"/>
      <c r="E28" s="26"/>
      <c r="F28" s="26"/>
      <c r="G28" s="26"/>
      <c r="H28" s="26"/>
      <c r="I28" s="24">
        <v>10</v>
      </c>
      <c r="J28" s="31">
        <f>CONVERT(10.1,"C","F")</f>
        <v>50.18</v>
      </c>
      <c r="K28" s="24">
        <v>8.1999999999999993</v>
      </c>
      <c r="L28" s="26"/>
      <c r="M28" s="34"/>
      <c r="N28" s="26"/>
      <c r="O28" s="37"/>
      <c r="P28" s="10" t="s">
        <v>120</v>
      </c>
      <c r="Q28" s="37"/>
    </row>
    <row r="29" spans="1:17" ht="15.75" customHeight="1" x14ac:dyDescent="0.15">
      <c r="A29" s="26"/>
      <c r="B29" s="26"/>
      <c r="C29" s="26"/>
      <c r="D29" s="26"/>
      <c r="E29" s="26"/>
      <c r="F29" s="26"/>
      <c r="G29" s="26"/>
      <c r="H29" s="26"/>
      <c r="I29" s="24">
        <v>12</v>
      </c>
      <c r="J29" s="31">
        <v>52.3</v>
      </c>
      <c r="K29" s="24">
        <v>8.5</v>
      </c>
      <c r="L29" s="26"/>
      <c r="M29" s="34"/>
      <c r="N29" s="26"/>
      <c r="O29" s="37"/>
      <c r="P29" s="10" t="s">
        <v>88</v>
      </c>
      <c r="Q29" s="37"/>
    </row>
    <row r="30" spans="1:17" ht="15.75" customHeight="1" x14ac:dyDescent="0.15">
      <c r="A30" s="26"/>
      <c r="B30" s="26"/>
      <c r="C30" s="26"/>
      <c r="D30" s="26"/>
      <c r="E30" s="26"/>
      <c r="F30" s="26"/>
      <c r="G30" s="26"/>
      <c r="H30" s="26"/>
      <c r="I30" s="24">
        <v>20</v>
      </c>
      <c r="J30" s="31">
        <v>50</v>
      </c>
      <c r="K30" s="24">
        <v>8</v>
      </c>
      <c r="L30" s="26"/>
      <c r="M30" s="34"/>
      <c r="N30" s="26"/>
      <c r="O30" s="37"/>
      <c r="P30" s="13" t="s">
        <v>117</v>
      </c>
      <c r="Q30" s="37"/>
    </row>
    <row r="31" spans="1:17" ht="15.75" customHeight="1" x14ac:dyDescent="0.15">
      <c r="A31" s="26"/>
      <c r="B31" s="26"/>
      <c r="C31" s="26"/>
      <c r="D31" s="26"/>
      <c r="E31" s="26"/>
      <c r="F31" s="26"/>
      <c r="G31" s="26"/>
      <c r="H31" s="26"/>
      <c r="I31" s="24">
        <v>40</v>
      </c>
      <c r="J31" s="31">
        <f>CONVERT(6.8,"C","F")</f>
        <v>44.24</v>
      </c>
      <c r="K31" s="24">
        <v>7.8</v>
      </c>
      <c r="L31" s="26"/>
      <c r="M31" s="26"/>
      <c r="N31" s="26"/>
      <c r="O31" s="37"/>
      <c r="P31" s="13" t="s">
        <v>23</v>
      </c>
      <c r="Q31" s="37"/>
    </row>
    <row r="32" spans="1:17" ht="15.75" customHeight="1" x14ac:dyDescent="0.15">
      <c r="A32" s="26"/>
      <c r="B32" s="26"/>
      <c r="C32" s="26"/>
      <c r="D32" s="26"/>
      <c r="E32" s="26"/>
      <c r="F32" s="26"/>
      <c r="G32" s="26"/>
      <c r="H32" s="26"/>
      <c r="I32" s="24"/>
      <c r="J32" s="31"/>
      <c r="K32" s="26"/>
      <c r="L32" s="26"/>
      <c r="M32" s="34"/>
      <c r="N32" s="26"/>
      <c r="O32" s="37"/>
      <c r="P32" s="13" t="s">
        <v>121</v>
      </c>
      <c r="Q32" s="37"/>
    </row>
    <row r="33" spans="1:16" ht="15.75" customHeight="1" x14ac:dyDescent="0.15">
      <c r="A33" s="26"/>
      <c r="B33" s="26"/>
      <c r="C33" s="26"/>
      <c r="D33" s="26"/>
      <c r="E33" s="26"/>
      <c r="F33" s="26"/>
      <c r="G33" s="26"/>
      <c r="H33" s="26"/>
      <c r="I33" s="24"/>
      <c r="J33" s="31"/>
      <c r="K33" s="26"/>
      <c r="L33" s="26"/>
      <c r="M33" s="34"/>
      <c r="N33" s="26"/>
    </row>
    <row r="34" spans="1:16" ht="15.75" customHeight="1" x14ac:dyDescent="0.15">
      <c r="A34" s="7"/>
      <c r="B34" s="24">
        <v>2</v>
      </c>
      <c r="C34" s="25">
        <v>0.41666666666666669</v>
      </c>
      <c r="D34" s="26" t="s">
        <v>115</v>
      </c>
      <c r="E34" s="27" t="s">
        <v>113</v>
      </c>
      <c r="F34" s="26"/>
      <c r="G34" s="24">
        <f>CONVERT(14.8,"C","F")</f>
        <v>58.64</v>
      </c>
      <c r="H34" s="24">
        <v>6</v>
      </c>
      <c r="I34" s="24">
        <v>24.5</v>
      </c>
      <c r="J34" s="31">
        <f>CONVERT(12.3,"C","F")</f>
        <v>54.14</v>
      </c>
      <c r="K34" s="24">
        <v>8.9500000000000099</v>
      </c>
      <c r="L34" s="26"/>
      <c r="M34" s="26"/>
      <c r="N34" s="26"/>
      <c r="O34" s="8" t="s">
        <v>116</v>
      </c>
    </row>
    <row r="36" spans="1:16" ht="15.75" customHeight="1" x14ac:dyDescent="0.15">
      <c r="A36" s="7">
        <v>39225</v>
      </c>
      <c r="B36" s="17">
        <v>1</v>
      </c>
      <c r="C36" s="38">
        <v>0.35416666666666669</v>
      </c>
      <c r="D36" s="11" t="s">
        <v>122</v>
      </c>
      <c r="E36" s="39" t="s">
        <v>118</v>
      </c>
      <c r="F36" s="11"/>
      <c r="G36" s="17">
        <v>22.2</v>
      </c>
      <c r="H36" s="17">
        <v>4</v>
      </c>
      <c r="I36" s="17">
        <v>1</v>
      </c>
      <c r="J36" s="19">
        <f>CONVERT(10.8,"C","F")</f>
        <v>51.44</v>
      </c>
      <c r="K36" s="17">
        <v>8</v>
      </c>
      <c r="L36" s="11"/>
      <c r="M36" s="40"/>
      <c r="N36" s="11"/>
      <c r="O36" s="8" t="s">
        <v>123</v>
      </c>
      <c r="P36" s="10" t="s">
        <v>124</v>
      </c>
    </row>
    <row r="37" spans="1:16" ht="15.75" customHeight="1" x14ac:dyDescent="0.15">
      <c r="B37" s="11"/>
      <c r="C37" s="11"/>
      <c r="D37" s="11"/>
      <c r="E37" s="11"/>
      <c r="F37" s="11"/>
      <c r="G37" s="11"/>
      <c r="H37" s="11"/>
      <c r="I37" s="17">
        <v>12</v>
      </c>
      <c r="J37" s="19">
        <f>CONVERT(10.4,"C","F")</f>
        <v>50.72</v>
      </c>
      <c r="K37" s="17">
        <v>8</v>
      </c>
      <c r="L37" s="11"/>
      <c r="M37" s="40"/>
      <c r="N37" s="11"/>
      <c r="P37" s="13" t="s">
        <v>119</v>
      </c>
    </row>
    <row r="38" spans="1:16" ht="13" x14ac:dyDescent="0.15">
      <c r="B38" s="11"/>
      <c r="C38" s="11"/>
      <c r="D38" s="11"/>
      <c r="E38" s="11"/>
      <c r="F38" s="11"/>
      <c r="G38" s="11"/>
      <c r="H38" s="11"/>
      <c r="I38" s="17">
        <v>20</v>
      </c>
      <c r="J38" s="19">
        <f t="shared" ref="J38:J39" si="0">CONVERT(10,"C","F")</f>
        <v>50</v>
      </c>
      <c r="K38" s="17">
        <v>8.5</v>
      </c>
      <c r="L38" s="11"/>
      <c r="M38" s="40"/>
      <c r="N38" s="11"/>
      <c r="P38" s="10" t="s">
        <v>120</v>
      </c>
    </row>
    <row r="39" spans="1:16" ht="13" x14ac:dyDescent="0.15">
      <c r="B39" s="11"/>
      <c r="C39" s="11"/>
      <c r="D39" s="11"/>
      <c r="E39" s="11"/>
      <c r="F39" s="11"/>
      <c r="G39" s="11"/>
      <c r="H39" s="11"/>
      <c r="I39" s="17">
        <v>25</v>
      </c>
      <c r="J39" s="19">
        <f t="shared" si="0"/>
        <v>50</v>
      </c>
      <c r="K39" s="17">
        <v>8.1999999999999993</v>
      </c>
      <c r="L39" s="11"/>
      <c r="M39" s="40"/>
      <c r="N39" s="11"/>
      <c r="P39" s="10" t="s">
        <v>53</v>
      </c>
    </row>
    <row r="40" spans="1:16" ht="13" x14ac:dyDescent="0.15">
      <c r="B40" s="11"/>
      <c r="C40" s="11"/>
      <c r="D40" s="11"/>
      <c r="E40" s="11"/>
      <c r="F40" s="11"/>
      <c r="G40" s="11"/>
      <c r="H40" s="11"/>
      <c r="I40" s="17">
        <v>35</v>
      </c>
      <c r="J40" s="19">
        <f>CONVERT(7.7,"C","F")</f>
        <v>45.86</v>
      </c>
      <c r="K40" s="17">
        <v>8</v>
      </c>
      <c r="L40" s="11"/>
      <c r="M40" s="40"/>
      <c r="N40" s="11"/>
      <c r="P40" s="13" t="s">
        <v>125</v>
      </c>
    </row>
    <row r="41" spans="1:16" ht="13" x14ac:dyDescent="0.1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P41" s="13" t="s">
        <v>23</v>
      </c>
    </row>
    <row r="42" spans="1:16" ht="13" x14ac:dyDescent="0.1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P42" s="13" t="s">
        <v>121</v>
      </c>
    </row>
    <row r="43" spans="1:16" ht="13" x14ac:dyDescent="0.1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6" ht="13" x14ac:dyDescent="0.15">
      <c r="B44" s="17">
        <v>2</v>
      </c>
      <c r="C44" s="38">
        <v>0.45833333333333331</v>
      </c>
      <c r="D44" s="39" t="s">
        <v>122</v>
      </c>
      <c r="E44" s="11"/>
      <c r="F44" s="11"/>
      <c r="G44" s="11"/>
      <c r="H44" s="11"/>
      <c r="I44" s="17">
        <v>6</v>
      </c>
      <c r="J44" s="19">
        <f>CONVERT(11.3,"C","F")</f>
        <v>52.34</v>
      </c>
      <c r="K44" s="17">
        <v>8.5</v>
      </c>
      <c r="L44" s="17">
        <v>8</v>
      </c>
      <c r="M44" s="11"/>
      <c r="N44" s="11"/>
      <c r="O44" s="8" t="s">
        <v>123</v>
      </c>
    </row>
    <row r="45" spans="1:16" ht="13" x14ac:dyDescent="0.15">
      <c r="B45" s="11"/>
      <c r="C45" s="11"/>
      <c r="D45" s="11"/>
      <c r="E45" s="11"/>
      <c r="F45" s="11"/>
      <c r="G45" s="11"/>
      <c r="H45" s="11"/>
      <c r="I45" s="17">
        <v>10</v>
      </c>
      <c r="J45" s="19">
        <f>CONVERT(12,"C","F")</f>
        <v>53.6</v>
      </c>
      <c r="K45" s="17">
        <v>8</v>
      </c>
      <c r="L45" s="17">
        <v>6</v>
      </c>
      <c r="M45" s="11"/>
      <c r="N45" s="11"/>
    </row>
    <row r="46" spans="1:16" ht="13" x14ac:dyDescent="0.15">
      <c r="B46" s="11"/>
      <c r="C46" s="11"/>
      <c r="D46" s="11"/>
      <c r="E46" s="11"/>
      <c r="F46" s="11"/>
      <c r="G46" s="11"/>
      <c r="H46" s="11"/>
      <c r="I46" s="17">
        <v>15</v>
      </c>
      <c r="J46" s="19">
        <f>CONVERT(10.7,"C","F")</f>
        <v>51.26</v>
      </c>
      <c r="K46" s="17">
        <v>8.5</v>
      </c>
      <c r="L46" s="17">
        <v>6</v>
      </c>
      <c r="M46" s="11"/>
      <c r="N46" s="11"/>
    </row>
    <row r="47" spans="1:16" ht="13" x14ac:dyDescent="0.15">
      <c r="B47" s="11"/>
      <c r="C47" s="11"/>
      <c r="D47" s="11"/>
      <c r="E47" s="11"/>
      <c r="F47" s="11"/>
      <c r="G47" s="11"/>
      <c r="H47" s="11"/>
      <c r="I47" s="17">
        <v>30</v>
      </c>
      <c r="J47" s="19">
        <f>CONVERT(10.1,"C","F")</f>
        <v>50.18</v>
      </c>
      <c r="K47" s="17">
        <v>8</v>
      </c>
      <c r="L47" s="17">
        <v>8</v>
      </c>
      <c r="M47" s="11"/>
      <c r="N47" s="11"/>
    </row>
    <row r="48" spans="1:16" ht="13" x14ac:dyDescent="0.15">
      <c r="B48" s="11"/>
      <c r="C48" s="11"/>
      <c r="D48" s="11"/>
      <c r="E48" s="11"/>
      <c r="F48" s="11"/>
      <c r="G48" s="11"/>
      <c r="H48" s="11"/>
      <c r="I48" s="17">
        <v>40</v>
      </c>
      <c r="J48" s="19">
        <f>CONVERT(8,"C","F")</f>
        <v>46.4</v>
      </c>
      <c r="K48" s="17">
        <v>8.5</v>
      </c>
      <c r="L48" s="17">
        <v>6</v>
      </c>
      <c r="M48" s="11"/>
      <c r="N48" s="11"/>
    </row>
    <row r="49" spans="1:17" ht="13" x14ac:dyDescent="0.1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7" ht="13" x14ac:dyDescent="0.15">
      <c r="B50" s="17">
        <v>3</v>
      </c>
      <c r="C50" s="41">
        <v>0.52083333333333337</v>
      </c>
      <c r="D50" s="11" t="s">
        <v>114</v>
      </c>
      <c r="E50" s="39" t="s">
        <v>126</v>
      </c>
      <c r="F50" s="11"/>
      <c r="G50" s="17">
        <v>79.3</v>
      </c>
      <c r="H50" s="17">
        <v>4</v>
      </c>
      <c r="I50" s="11"/>
      <c r="J50" s="11"/>
      <c r="K50" s="11"/>
      <c r="L50" s="11"/>
    </row>
    <row r="51" spans="1:17" ht="13" x14ac:dyDescent="0.15">
      <c r="B51" s="11"/>
      <c r="C51" s="42"/>
      <c r="D51" s="11"/>
      <c r="E51" s="11"/>
      <c r="F51" s="11"/>
      <c r="G51" s="11"/>
      <c r="H51" s="11"/>
      <c r="I51" s="17">
        <v>2</v>
      </c>
      <c r="J51" s="19">
        <f>CONVERT(11.6,"C","F")</f>
        <v>52.879999999999995</v>
      </c>
      <c r="K51" s="17">
        <v>8</v>
      </c>
      <c r="L51" s="17">
        <v>9</v>
      </c>
      <c r="O51" s="8" t="s">
        <v>127</v>
      </c>
      <c r="P51" s="10" t="s">
        <v>70</v>
      </c>
      <c r="Q51" s="10"/>
    </row>
    <row r="52" spans="1:17" ht="13" x14ac:dyDescent="0.15">
      <c r="B52" s="11"/>
      <c r="C52" s="11"/>
      <c r="D52" s="11"/>
      <c r="E52" s="11"/>
      <c r="F52" s="11"/>
      <c r="G52" s="11"/>
      <c r="H52" s="11"/>
      <c r="I52" s="17">
        <v>10</v>
      </c>
      <c r="J52" s="19">
        <f>CONVERT(10.8,"C","F")</f>
        <v>51.44</v>
      </c>
      <c r="K52" s="17">
        <v>8</v>
      </c>
      <c r="L52" s="17">
        <v>9</v>
      </c>
      <c r="O52" s="8" t="s">
        <v>128</v>
      </c>
      <c r="P52" s="13" t="s">
        <v>129</v>
      </c>
      <c r="Q52" s="13"/>
    </row>
    <row r="53" spans="1:17" ht="13" x14ac:dyDescent="0.15">
      <c r="B53" s="11"/>
      <c r="C53" s="11"/>
      <c r="D53" s="11"/>
      <c r="E53" s="11"/>
      <c r="F53" s="11"/>
      <c r="G53" s="11"/>
      <c r="H53" s="11"/>
      <c r="I53" s="17">
        <v>50</v>
      </c>
      <c r="J53" s="19">
        <f>CONVERT(6.4,"C","F")</f>
        <v>43.52</v>
      </c>
      <c r="K53" s="17">
        <v>8</v>
      </c>
      <c r="L53" s="17">
        <v>8</v>
      </c>
      <c r="P53" s="10" t="s">
        <v>120</v>
      </c>
      <c r="Q53" s="10"/>
    </row>
    <row r="54" spans="1:17" ht="13" x14ac:dyDescent="0.15">
      <c r="B54" s="11"/>
      <c r="C54" s="11"/>
      <c r="D54" s="11"/>
      <c r="E54" s="11"/>
      <c r="F54" s="11"/>
      <c r="G54" s="11"/>
      <c r="H54" s="11"/>
      <c r="I54" s="17">
        <v>60</v>
      </c>
      <c r="J54" s="19">
        <f>CONVERT(5.9,"C","F")</f>
        <v>42.620000000000005</v>
      </c>
      <c r="K54" s="17">
        <v>7.8</v>
      </c>
      <c r="L54" s="17">
        <v>10</v>
      </c>
      <c r="P54" s="10" t="s">
        <v>88</v>
      </c>
      <c r="Q54" s="10"/>
    </row>
    <row r="55" spans="1:17" ht="13" x14ac:dyDescent="0.15">
      <c r="B55" s="11"/>
      <c r="C55" s="11"/>
      <c r="D55" s="11"/>
      <c r="E55" s="11"/>
      <c r="F55" s="11"/>
      <c r="G55" s="11"/>
      <c r="H55" s="11"/>
      <c r="I55" s="17">
        <v>80</v>
      </c>
      <c r="J55" s="19">
        <f>CONVERT(7.6,"C","F")</f>
        <v>45.68</v>
      </c>
      <c r="K55" s="17">
        <v>8</v>
      </c>
      <c r="L55" s="17">
        <v>10</v>
      </c>
      <c r="P55" s="13" t="s">
        <v>44</v>
      </c>
      <c r="Q55" s="13"/>
    </row>
    <row r="56" spans="1:17" ht="13" x14ac:dyDescent="0.15">
      <c r="P56" s="13" t="s">
        <v>23</v>
      </c>
      <c r="Q56" s="13"/>
    </row>
    <row r="57" spans="1:17" ht="13" x14ac:dyDescent="0.15">
      <c r="P57" s="13" t="s">
        <v>130</v>
      </c>
      <c r="Q57" s="13"/>
    </row>
    <row r="58" spans="1:17" ht="13" x14ac:dyDescent="0.15">
      <c r="A58" s="7"/>
      <c r="B58" s="17"/>
      <c r="C58" s="41"/>
      <c r="D58" s="43"/>
      <c r="E58" s="11"/>
      <c r="F58" s="11"/>
      <c r="G58" s="11"/>
      <c r="H58" s="11"/>
      <c r="I58" s="17"/>
      <c r="J58" s="19"/>
      <c r="K58" s="17"/>
      <c r="P58" s="10"/>
      <c r="Q58" s="10"/>
    </row>
    <row r="59" spans="1:17" ht="13" x14ac:dyDescent="0.15">
      <c r="A59" s="7">
        <v>39226</v>
      </c>
      <c r="B59" s="17">
        <v>1</v>
      </c>
      <c r="C59" s="41">
        <v>0.35416666666666669</v>
      </c>
      <c r="D59" s="39" t="s">
        <v>131</v>
      </c>
      <c r="E59" s="11"/>
      <c r="F59" s="11"/>
      <c r="G59" s="11"/>
      <c r="H59" s="11"/>
      <c r="I59" s="17">
        <v>0</v>
      </c>
      <c r="J59" s="19">
        <v>54.6</v>
      </c>
      <c r="K59" s="17">
        <v>8.3000000000000007</v>
      </c>
      <c r="P59" s="10"/>
      <c r="Q59" s="10"/>
    </row>
    <row r="60" spans="1:17" ht="13" x14ac:dyDescent="0.15">
      <c r="B60" s="11"/>
      <c r="C60" s="11"/>
      <c r="D60" s="11"/>
      <c r="E60" s="11"/>
      <c r="F60" s="11"/>
      <c r="G60" s="11"/>
      <c r="H60" s="11"/>
      <c r="I60" s="17">
        <v>2</v>
      </c>
      <c r="J60" s="19">
        <v>53</v>
      </c>
      <c r="K60" s="17">
        <v>8.6999999999999993</v>
      </c>
      <c r="P60" s="13"/>
      <c r="Q60" s="13"/>
    </row>
    <row r="61" spans="1:17" ht="13" x14ac:dyDescent="0.15">
      <c r="B61" s="11"/>
      <c r="C61" s="11"/>
      <c r="D61" s="11"/>
      <c r="E61" s="11"/>
      <c r="F61" s="11"/>
      <c r="G61" s="11"/>
      <c r="H61" s="11"/>
      <c r="I61" s="17">
        <v>6</v>
      </c>
      <c r="J61" s="19">
        <v>51.8</v>
      </c>
      <c r="K61" s="17">
        <v>8.6999999999999993</v>
      </c>
      <c r="P61" s="10"/>
      <c r="Q61" s="10"/>
    </row>
    <row r="62" spans="1:17" ht="13" x14ac:dyDescent="0.15">
      <c r="B62" s="11"/>
      <c r="C62" s="11"/>
      <c r="D62" s="11"/>
      <c r="E62" s="11"/>
      <c r="F62" s="11"/>
      <c r="G62" s="11"/>
      <c r="H62" s="11"/>
      <c r="I62" s="17">
        <v>10</v>
      </c>
      <c r="J62" s="19">
        <v>51.6</v>
      </c>
      <c r="K62" s="17">
        <v>8.1999999999999993</v>
      </c>
      <c r="P62" s="10"/>
      <c r="Q62" s="10"/>
    </row>
    <row r="63" spans="1:17" ht="13" x14ac:dyDescent="0.15">
      <c r="B63" s="11"/>
      <c r="C63" s="11"/>
      <c r="D63" s="11"/>
      <c r="E63" s="11"/>
      <c r="F63" s="11"/>
      <c r="G63" s="11"/>
      <c r="H63" s="11"/>
      <c r="I63" s="17">
        <v>15</v>
      </c>
      <c r="J63" s="19">
        <v>48.2</v>
      </c>
      <c r="K63" s="17">
        <v>8</v>
      </c>
      <c r="P63" s="13"/>
      <c r="Q63" s="13"/>
    </row>
    <row r="64" spans="1:17" ht="13" x14ac:dyDescent="0.15">
      <c r="B64" s="11"/>
      <c r="C64" s="11"/>
      <c r="D64" s="11"/>
      <c r="E64" s="11"/>
      <c r="F64" s="11"/>
      <c r="G64" s="11"/>
      <c r="H64" s="11"/>
      <c r="I64" s="17">
        <v>30</v>
      </c>
      <c r="J64" s="19">
        <v>42.6</v>
      </c>
      <c r="K64" s="17">
        <v>7.5</v>
      </c>
      <c r="P64" s="13"/>
      <c r="Q64" s="13"/>
    </row>
    <row r="65" spans="1:17" ht="13" x14ac:dyDescent="0.15">
      <c r="B65" s="11"/>
      <c r="C65" s="11"/>
      <c r="D65" s="11"/>
      <c r="E65" s="11"/>
      <c r="F65" s="11"/>
      <c r="G65" s="11"/>
      <c r="H65" s="11"/>
      <c r="I65" s="17">
        <v>40</v>
      </c>
      <c r="J65" s="19">
        <v>43.1</v>
      </c>
      <c r="K65" s="17">
        <v>8.1999999999999993</v>
      </c>
      <c r="P65" s="13"/>
      <c r="Q65" s="13"/>
    </row>
    <row r="66" spans="1:17" ht="13" x14ac:dyDescent="0.15">
      <c r="B66" s="11"/>
      <c r="C66" s="11"/>
      <c r="D66" s="11"/>
      <c r="E66" s="11"/>
      <c r="F66" s="11"/>
      <c r="G66" s="11"/>
      <c r="H66" s="11"/>
      <c r="I66" s="17">
        <v>60</v>
      </c>
      <c r="J66" s="19">
        <v>46.4</v>
      </c>
      <c r="K66" s="17">
        <v>8</v>
      </c>
    </row>
    <row r="67" spans="1:17" ht="13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7" ht="13" x14ac:dyDescent="0.15">
      <c r="B68" s="17">
        <v>2</v>
      </c>
      <c r="C68" s="44">
        <v>0.45833333333333331</v>
      </c>
      <c r="D68" s="39" t="s">
        <v>132</v>
      </c>
      <c r="E68" s="11"/>
      <c r="F68" s="11"/>
      <c r="G68" s="11"/>
      <c r="H68" s="11"/>
      <c r="I68" s="17">
        <v>0</v>
      </c>
      <c r="J68" s="19">
        <v>55.8</v>
      </c>
      <c r="K68" s="17">
        <v>8.25</v>
      </c>
    </row>
    <row r="69" spans="1:17" ht="13" x14ac:dyDescent="0.15">
      <c r="B69" s="11"/>
      <c r="C69" s="11"/>
      <c r="D69" s="11"/>
      <c r="E69" s="11"/>
      <c r="F69" s="11"/>
      <c r="G69" s="11"/>
      <c r="H69" s="11"/>
      <c r="I69" s="45">
        <v>5</v>
      </c>
      <c r="J69" s="46">
        <f>CONVERT(11.2,"C","F")</f>
        <v>52.16</v>
      </c>
      <c r="K69" s="45">
        <v>8</v>
      </c>
    </row>
    <row r="70" spans="1:17" ht="13" x14ac:dyDescent="0.15">
      <c r="B70" s="11"/>
      <c r="C70" s="11"/>
      <c r="D70" s="11"/>
      <c r="E70" s="11"/>
      <c r="F70" s="11"/>
      <c r="G70" s="11"/>
      <c r="H70" s="11"/>
      <c r="I70" s="45">
        <v>10</v>
      </c>
      <c r="J70" s="46">
        <f>CONVERT(10.5,"C","F")</f>
        <v>50.900000000000006</v>
      </c>
      <c r="K70" s="45">
        <v>8</v>
      </c>
    </row>
    <row r="71" spans="1:17" ht="13" x14ac:dyDescent="0.15">
      <c r="B71" s="11"/>
      <c r="C71" s="11"/>
      <c r="D71" s="11"/>
      <c r="E71" s="11"/>
      <c r="F71" s="11"/>
      <c r="G71" s="11"/>
      <c r="H71" s="11"/>
      <c r="I71" s="45">
        <v>15</v>
      </c>
      <c r="J71" s="46">
        <v>52.2</v>
      </c>
      <c r="K71" s="45">
        <v>8</v>
      </c>
    </row>
    <row r="72" spans="1:17" ht="13" x14ac:dyDescent="0.15">
      <c r="B72" s="11"/>
      <c r="C72" s="11"/>
      <c r="D72" s="11"/>
      <c r="E72" s="11"/>
      <c r="F72" s="11"/>
      <c r="G72" s="11"/>
      <c r="H72" s="11"/>
      <c r="I72" s="45">
        <v>20</v>
      </c>
      <c r="J72" s="46">
        <f>CONVERT(7.5,"C","F")</f>
        <v>45.5</v>
      </c>
      <c r="K72" s="45">
        <v>8</v>
      </c>
    </row>
    <row r="73" spans="1:17" ht="13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7" ht="13" x14ac:dyDescent="0.15">
      <c r="B74" s="17">
        <v>3</v>
      </c>
      <c r="C74" s="44">
        <v>0.52083333333333337</v>
      </c>
      <c r="D74" s="39" t="s">
        <v>133</v>
      </c>
      <c r="E74" s="11"/>
      <c r="F74" s="11"/>
      <c r="G74" s="11"/>
      <c r="H74" s="17">
        <v>11</v>
      </c>
      <c r="I74" s="45">
        <v>0</v>
      </c>
      <c r="J74" s="19">
        <f>CONVERT(13.6,"C","F")</f>
        <v>56.480000000000004</v>
      </c>
      <c r="K74" s="45">
        <v>8</v>
      </c>
    </row>
    <row r="75" spans="1:17" ht="13" x14ac:dyDescent="0.15">
      <c r="B75" s="11"/>
      <c r="C75" s="11"/>
      <c r="D75" s="11"/>
      <c r="E75" s="11"/>
      <c r="F75" s="11"/>
      <c r="G75" s="11"/>
      <c r="H75" s="11"/>
      <c r="I75" s="45">
        <v>7</v>
      </c>
      <c r="J75" s="19">
        <f>CONVERT(12.2,"C","F")</f>
        <v>53.96</v>
      </c>
      <c r="K75" s="45">
        <v>8.25</v>
      </c>
    </row>
    <row r="76" spans="1:17" ht="13" x14ac:dyDescent="0.15">
      <c r="B76" s="11"/>
      <c r="C76" s="11"/>
      <c r="D76" s="11"/>
      <c r="E76" s="11"/>
      <c r="F76" s="11"/>
      <c r="G76" s="11"/>
      <c r="H76" s="11"/>
      <c r="I76" s="45">
        <v>15</v>
      </c>
      <c r="J76" s="19">
        <f>CONVERT(8,"C","F")</f>
        <v>46.4</v>
      </c>
      <c r="K76" s="45">
        <v>8</v>
      </c>
    </row>
    <row r="77" spans="1:17" ht="13" x14ac:dyDescent="0.15">
      <c r="B77" s="11"/>
      <c r="C77" s="11"/>
      <c r="D77" s="11"/>
      <c r="E77" s="11"/>
      <c r="F77" s="11"/>
      <c r="G77" s="11"/>
      <c r="H77" s="11"/>
      <c r="I77" s="45">
        <v>35</v>
      </c>
      <c r="J77" s="46">
        <f>CONVERT(6.4,"C","F")</f>
        <v>43.52</v>
      </c>
      <c r="K77" s="45">
        <v>8.3000000000000007</v>
      </c>
    </row>
    <row r="78" spans="1:17" ht="13" x14ac:dyDescent="0.15">
      <c r="B78" s="11"/>
      <c r="C78" s="11"/>
      <c r="D78" s="11"/>
      <c r="E78" s="11"/>
      <c r="F78" s="11"/>
      <c r="G78" s="11"/>
      <c r="H78" s="11"/>
      <c r="I78" s="45">
        <v>70</v>
      </c>
      <c r="J78" s="46">
        <v>44</v>
      </c>
      <c r="K78" s="45">
        <v>8</v>
      </c>
    </row>
    <row r="80" spans="1:17" ht="13" x14ac:dyDescent="0.15">
      <c r="A80" s="7">
        <v>39232</v>
      </c>
      <c r="B80" s="17">
        <v>1</v>
      </c>
      <c r="C80" s="38">
        <v>0.4375</v>
      </c>
      <c r="D80" s="11" t="s">
        <v>134</v>
      </c>
      <c r="E80" s="39" t="s">
        <v>118</v>
      </c>
      <c r="F80" s="11"/>
      <c r="G80" s="17">
        <v>70.5</v>
      </c>
      <c r="H80" s="17">
        <v>3</v>
      </c>
      <c r="I80" s="45">
        <v>5</v>
      </c>
      <c r="J80" s="19">
        <v>59.9</v>
      </c>
      <c r="K80" s="45">
        <v>8.5</v>
      </c>
      <c r="O80" s="8" t="s">
        <v>135</v>
      </c>
    </row>
    <row r="81" spans="1:15" ht="13" x14ac:dyDescent="0.15">
      <c r="B81" s="11"/>
      <c r="C81" s="11"/>
      <c r="D81" s="11"/>
      <c r="E81" s="11"/>
      <c r="F81" s="11"/>
      <c r="G81" s="11"/>
      <c r="H81" s="11"/>
      <c r="I81" s="45">
        <v>10</v>
      </c>
      <c r="J81" s="19">
        <v>52.8</v>
      </c>
      <c r="K81" s="45">
        <v>8</v>
      </c>
      <c r="O81" s="8" t="s">
        <v>136</v>
      </c>
    </row>
    <row r="82" spans="1:15" ht="13" x14ac:dyDescent="0.15">
      <c r="B82" s="11"/>
      <c r="C82" s="11"/>
      <c r="D82" s="11"/>
      <c r="E82" s="11"/>
      <c r="F82" s="11"/>
      <c r="G82" s="11"/>
      <c r="H82" s="11"/>
      <c r="I82" s="45">
        <v>20</v>
      </c>
      <c r="J82" s="19">
        <v>53</v>
      </c>
      <c r="K82" s="45">
        <v>8.5</v>
      </c>
    </row>
    <row r="83" spans="1:15" ht="13" x14ac:dyDescent="0.15">
      <c r="B83" s="11"/>
      <c r="C83" s="11"/>
      <c r="D83" s="11"/>
      <c r="E83" s="11"/>
      <c r="F83" s="11"/>
      <c r="G83" s="11"/>
      <c r="H83" s="11"/>
      <c r="I83" s="45">
        <v>50</v>
      </c>
      <c r="J83" s="46">
        <v>46.5</v>
      </c>
      <c r="K83" s="45">
        <v>8</v>
      </c>
    </row>
    <row r="84" spans="1:15" ht="13" x14ac:dyDescent="0.15">
      <c r="B84" s="11"/>
      <c r="C84" s="11"/>
      <c r="D84" s="11"/>
      <c r="E84" s="11"/>
      <c r="F84" s="11"/>
      <c r="G84" s="11"/>
      <c r="H84" s="11"/>
      <c r="I84" s="45">
        <v>60</v>
      </c>
      <c r="J84" s="46">
        <v>46</v>
      </c>
      <c r="K84" s="45">
        <v>7.5</v>
      </c>
    </row>
    <row r="85" spans="1:15" ht="13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5" ht="13" x14ac:dyDescent="0.15">
      <c r="B86" s="17">
        <v>2</v>
      </c>
      <c r="C86" s="38">
        <v>0.52083333333333337</v>
      </c>
      <c r="D86" s="11" t="s">
        <v>114</v>
      </c>
      <c r="E86" s="39" t="s">
        <v>126</v>
      </c>
      <c r="F86" s="11"/>
      <c r="G86" s="17">
        <v>73.7</v>
      </c>
      <c r="H86" s="17">
        <v>2.5</v>
      </c>
      <c r="I86" s="45">
        <v>0.3</v>
      </c>
      <c r="J86" s="19">
        <v>60.8</v>
      </c>
      <c r="K86" s="11"/>
    </row>
    <row r="87" spans="1:15" ht="13" x14ac:dyDescent="0.15">
      <c r="B87" s="11"/>
      <c r="C87" s="11"/>
      <c r="D87" s="11"/>
      <c r="E87" s="11"/>
      <c r="F87" s="11"/>
      <c r="G87" s="11"/>
      <c r="H87" s="11"/>
      <c r="I87" s="45">
        <v>1</v>
      </c>
      <c r="J87" s="19">
        <v>59.3</v>
      </c>
      <c r="K87" s="11"/>
    </row>
    <row r="88" spans="1:15" ht="13" x14ac:dyDescent="0.15">
      <c r="B88" s="11"/>
      <c r="C88" s="11"/>
      <c r="D88" s="11"/>
      <c r="E88" s="11"/>
      <c r="F88" s="11"/>
      <c r="G88" s="11"/>
      <c r="H88" s="11"/>
      <c r="I88" s="45">
        <v>2</v>
      </c>
      <c r="J88" s="19">
        <v>58.2</v>
      </c>
      <c r="K88" s="11"/>
    </row>
    <row r="89" spans="1:15" ht="13" x14ac:dyDescent="0.15">
      <c r="B89" s="11"/>
      <c r="C89" s="11"/>
      <c r="D89" s="11"/>
      <c r="E89" s="11"/>
      <c r="F89" s="11"/>
      <c r="G89" s="11"/>
      <c r="H89" s="11"/>
      <c r="I89" s="45">
        <v>3</v>
      </c>
      <c r="J89" s="46">
        <v>56</v>
      </c>
      <c r="K89" s="11"/>
    </row>
    <row r="90" spans="1:15" ht="13" x14ac:dyDescent="0.15">
      <c r="B90" s="11"/>
      <c r="C90" s="11"/>
      <c r="D90" s="11"/>
      <c r="E90" s="11"/>
      <c r="F90" s="11"/>
      <c r="G90" s="11"/>
      <c r="H90" s="11"/>
      <c r="I90" s="45">
        <v>5</v>
      </c>
      <c r="J90" s="46">
        <v>60</v>
      </c>
      <c r="K90" s="45">
        <v>8.5</v>
      </c>
    </row>
    <row r="91" spans="1:15" ht="13" x14ac:dyDescent="0.15">
      <c r="B91" s="11"/>
      <c r="C91" s="11"/>
      <c r="D91" s="11"/>
      <c r="E91" s="11"/>
      <c r="F91" s="11"/>
      <c r="G91" s="11"/>
      <c r="H91" s="11"/>
      <c r="I91" s="45">
        <v>8</v>
      </c>
      <c r="J91" s="19">
        <v>60.2</v>
      </c>
      <c r="K91" s="11"/>
    </row>
    <row r="92" spans="1:15" ht="13" x14ac:dyDescent="0.15">
      <c r="B92" s="11"/>
      <c r="C92" s="11"/>
      <c r="D92" s="11"/>
      <c r="E92" s="11"/>
      <c r="F92" s="11"/>
      <c r="G92" s="11"/>
      <c r="H92" s="11"/>
      <c r="I92" s="45">
        <v>25</v>
      </c>
      <c r="J92" s="19">
        <v>46.5</v>
      </c>
      <c r="K92" s="17">
        <v>8</v>
      </c>
    </row>
    <row r="93" spans="1:15" ht="13" x14ac:dyDescent="0.15">
      <c r="B93" s="11"/>
      <c r="C93" s="11"/>
      <c r="D93" s="11"/>
      <c r="E93" s="11"/>
      <c r="F93" s="11"/>
      <c r="G93" s="11"/>
      <c r="H93" s="11"/>
      <c r="I93" s="45">
        <v>42</v>
      </c>
      <c r="J93" s="19">
        <v>45.5</v>
      </c>
      <c r="K93" s="17">
        <v>8</v>
      </c>
    </row>
    <row r="95" spans="1:15" ht="13" x14ac:dyDescent="0.15">
      <c r="A95" s="7">
        <v>39293</v>
      </c>
      <c r="B95" s="17">
        <v>1</v>
      </c>
      <c r="C95" s="41">
        <v>0.47916666666666669</v>
      </c>
      <c r="D95" s="11" t="s">
        <v>114</v>
      </c>
      <c r="E95" s="11" t="s">
        <v>137</v>
      </c>
      <c r="F95" s="11" t="s">
        <v>138</v>
      </c>
      <c r="G95" s="17">
        <v>78</v>
      </c>
      <c r="H95" s="17">
        <v>2.5</v>
      </c>
      <c r="I95" s="17">
        <v>1</v>
      </c>
      <c r="J95" s="19">
        <v>74.3</v>
      </c>
      <c r="K95" s="17">
        <v>8.6999999999999993</v>
      </c>
    </row>
    <row r="96" spans="1:15" ht="13" x14ac:dyDescent="0.15">
      <c r="B96" s="11"/>
      <c r="C96" s="11"/>
      <c r="D96" s="11"/>
      <c r="E96" s="11"/>
      <c r="F96" s="11"/>
      <c r="G96" s="11"/>
      <c r="H96" s="11"/>
      <c r="I96" s="17">
        <v>9</v>
      </c>
      <c r="J96" s="19">
        <v>68</v>
      </c>
      <c r="K96" s="17">
        <v>8.1</v>
      </c>
    </row>
    <row r="97" spans="1:15" ht="13" x14ac:dyDescent="0.15">
      <c r="B97" s="11"/>
      <c r="C97" s="11"/>
      <c r="D97" s="11"/>
      <c r="E97" s="11"/>
      <c r="F97" s="11"/>
      <c r="G97" s="11"/>
      <c r="H97" s="11"/>
      <c r="I97" s="17">
        <v>15</v>
      </c>
      <c r="J97" s="19">
        <v>67.900000000000006</v>
      </c>
      <c r="K97" s="17">
        <v>8.1999999999999993</v>
      </c>
    </row>
    <row r="98" spans="1:15" ht="13" x14ac:dyDescent="0.15">
      <c r="B98" s="11"/>
      <c r="C98" s="11"/>
      <c r="D98" s="11"/>
      <c r="E98" s="11"/>
      <c r="F98" s="11"/>
      <c r="G98" s="11"/>
      <c r="H98" s="11"/>
      <c r="I98" s="17">
        <v>30</v>
      </c>
      <c r="J98" s="19">
        <v>55.8</v>
      </c>
      <c r="K98" s="17">
        <v>8.3000000000000007</v>
      </c>
    </row>
    <row r="99" spans="1:15" ht="13" x14ac:dyDescent="0.15">
      <c r="B99" s="11"/>
      <c r="C99" s="11"/>
      <c r="D99" s="11"/>
      <c r="E99" s="11"/>
      <c r="F99" s="11"/>
      <c r="G99" s="11"/>
      <c r="H99" s="11"/>
      <c r="I99" s="17">
        <v>38</v>
      </c>
      <c r="J99" s="19">
        <v>50.1</v>
      </c>
      <c r="K99" s="17">
        <v>8.6</v>
      </c>
    </row>
    <row r="100" spans="1:15" ht="13" x14ac:dyDescent="0.15">
      <c r="B100" s="11"/>
      <c r="C100" s="11"/>
      <c r="D100" s="11"/>
      <c r="E100" s="11"/>
      <c r="F100" s="11"/>
      <c r="G100" s="11"/>
      <c r="H100" s="11"/>
      <c r="I100" s="17"/>
      <c r="J100" s="19"/>
      <c r="K100" s="17"/>
    </row>
    <row r="101" spans="1:15" ht="13" x14ac:dyDescent="0.15">
      <c r="A101" s="7">
        <v>39294</v>
      </c>
      <c r="B101" s="17">
        <v>1</v>
      </c>
      <c r="C101" s="41">
        <v>0.40138888888888885</v>
      </c>
      <c r="D101" s="11" t="s">
        <v>139</v>
      </c>
      <c r="E101" s="11" t="s">
        <v>140</v>
      </c>
      <c r="F101" s="11" t="s">
        <v>141</v>
      </c>
      <c r="G101" s="17">
        <v>71.2</v>
      </c>
      <c r="H101" s="17">
        <v>2</v>
      </c>
      <c r="I101" s="17">
        <v>2</v>
      </c>
      <c r="J101" s="19">
        <v>74.099999999999994</v>
      </c>
      <c r="K101" s="17">
        <v>8.1999999999999993</v>
      </c>
      <c r="O101" s="8" t="s">
        <v>82</v>
      </c>
    </row>
    <row r="102" spans="1:15" ht="13" x14ac:dyDescent="0.15">
      <c r="A102" s="7"/>
      <c r="B102" s="17"/>
      <c r="C102" s="41"/>
      <c r="D102" s="11"/>
      <c r="E102" s="11"/>
      <c r="F102" s="11"/>
      <c r="G102" s="17"/>
      <c r="H102" s="17"/>
      <c r="I102" s="17"/>
      <c r="J102" s="19"/>
      <c r="K102" s="17"/>
    </row>
    <row r="103" spans="1:15" ht="13" x14ac:dyDescent="0.15">
      <c r="B103" s="17">
        <v>2</v>
      </c>
      <c r="C103" s="41">
        <v>0.45833333333333331</v>
      </c>
      <c r="D103" s="11" t="s">
        <v>142</v>
      </c>
      <c r="E103" s="11" t="s">
        <v>143</v>
      </c>
      <c r="F103" s="11" t="s">
        <v>141</v>
      </c>
      <c r="G103" s="17">
        <v>73</v>
      </c>
      <c r="H103" s="11"/>
      <c r="I103" s="17">
        <v>0</v>
      </c>
      <c r="J103" s="19">
        <v>75.5</v>
      </c>
      <c r="K103" s="17">
        <v>8.6</v>
      </c>
    </row>
    <row r="104" spans="1:15" ht="13" x14ac:dyDescent="0.15">
      <c r="B104" s="11"/>
      <c r="C104" s="42"/>
      <c r="D104" s="11"/>
      <c r="E104" s="11"/>
      <c r="F104" s="11"/>
      <c r="G104" s="11"/>
      <c r="H104" s="11"/>
      <c r="I104" s="17">
        <v>5</v>
      </c>
      <c r="J104" s="19">
        <v>74.599999999999994</v>
      </c>
      <c r="K104" s="17">
        <v>8.5</v>
      </c>
    </row>
    <row r="105" spans="1:15" ht="13" x14ac:dyDescent="0.15">
      <c r="B105" s="11"/>
      <c r="C105" s="42"/>
      <c r="D105" s="11"/>
      <c r="E105" s="11"/>
      <c r="F105" s="11"/>
      <c r="G105" s="11"/>
      <c r="H105" s="11"/>
      <c r="I105" s="17">
        <v>10</v>
      </c>
      <c r="J105" s="19">
        <v>74.599999999999994</v>
      </c>
      <c r="K105" s="17">
        <v>8</v>
      </c>
    </row>
    <row r="106" spans="1:15" ht="13" x14ac:dyDescent="0.15">
      <c r="B106" s="11"/>
      <c r="C106" s="42"/>
      <c r="D106" s="11"/>
      <c r="E106" s="11"/>
      <c r="F106" s="11"/>
      <c r="G106" s="11"/>
      <c r="H106" s="11"/>
      <c r="I106" s="17">
        <v>15</v>
      </c>
      <c r="J106" s="19">
        <v>68.3</v>
      </c>
      <c r="K106" s="11"/>
    </row>
    <row r="107" spans="1:15" ht="13" x14ac:dyDescent="0.15">
      <c r="B107" s="11"/>
      <c r="C107" s="42"/>
      <c r="D107" s="11"/>
      <c r="E107" s="11"/>
      <c r="F107" s="11"/>
      <c r="G107" s="11"/>
      <c r="H107" s="11"/>
      <c r="I107" s="17">
        <v>17</v>
      </c>
      <c r="J107" s="19">
        <v>73</v>
      </c>
      <c r="K107" s="17">
        <v>8.5</v>
      </c>
    </row>
    <row r="108" spans="1:15" ht="13" x14ac:dyDescent="0.15">
      <c r="B108" s="11"/>
      <c r="C108" s="42"/>
      <c r="D108" s="11"/>
      <c r="E108" s="11"/>
      <c r="F108" s="11"/>
      <c r="G108" s="11"/>
      <c r="H108" s="11"/>
      <c r="I108" s="17">
        <v>20</v>
      </c>
      <c r="J108" s="19">
        <v>55</v>
      </c>
      <c r="K108" s="17">
        <v>8</v>
      </c>
    </row>
    <row r="109" spans="1:15" ht="13" x14ac:dyDescent="0.15">
      <c r="B109" s="11"/>
      <c r="C109" s="42"/>
      <c r="D109" s="11"/>
      <c r="E109" s="11"/>
      <c r="F109" s="11"/>
      <c r="G109" s="11"/>
      <c r="H109" s="11"/>
      <c r="I109" s="17">
        <v>25</v>
      </c>
      <c r="J109" s="19">
        <v>50.3</v>
      </c>
      <c r="K109" s="17">
        <v>7.7</v>
      </c>
    </row>
    <row r="110" spans="1:15" ht="13" x14ac:dyDescent="0.15">
      <c r="B110" s="11"/>
      <c r="C110" s="42"/>
      <c r="D110" s="11"/>
      <c r="E110" s="11"/>
      <c r="F110" s="11"/>
      <c r="G110" s="11"/>
      <c r="H110" s="11"/>
      <c r="I110" s="17">
        <v>30</v>
      </c>
      <c r="J110" s="19">
        <v>52.7</v>
      </c>
      <c r="K110" s="11"/>
    </row>
    <row r="111" spans="1:15" ht="13" x14ac:dyDescent="0.15">
      <c r="B111" s="11"/>
      <c r="C111" s="42"/>
      <c r="D111" s="11"/>
      <c r="E111" s="11"/>
      <c r="F111" s="11"/>
      <c r="G111" s="11"/>
      <c r="H111" s="11"/>
      <c r="I111" s="17">
        <v>35</v>
      </c>
      <c r="J111" s="19">
        <v>50.5</v>
      </c>
      <c r="K111" s="17">
        <v>8</v>
      </c>
    </row>
    <row r="112" spans="1:15" ht="13" x14ac:dyDescent="0.15">
      <c r="B112" s="11"/>
      <c r="C112" s="42"/>
      <c r="D112" s="11"/>
      <c r="E112" s="11"/>
      <c r="F112" s="11"/>
      <c r="G112" s="11"/>
      <c r="H112" s="11"/>
      <c r="I112" s="11"/>
      <c r="J112" s="11"/>
      <c r="K112" s="11"/>
    </row>
    <row r="113" spans="1:17" ht="14" x14ac:dyDescent="0.15">
      <c r="B113" s="8">
        <v>3</v>
      </c>
      <c r="C113" s="9">
        <v>0.60416666666666663</v>
      </c>
      <c r="D113" s="11" t="s">
        <v>144</v>
      </c>
      <c r="E113" s="11" t="s">
        <v>145</v>
      </c>
      <c r="F113" s="11"/>
      <c r="G113" s="11" t="s">
        <v>146</v>
      </c>
      <c r="H113" s="11" t="s">
        <v>147</v>
      </c>
      <c r="I113" s="17">
        <v>0</v>
      </c>
      <c r="J113" s="47" t="s">
        <v>148</v>
      </c>
      <c r="K113" s="11"/>
      <c r="L113" s="11"/>
      <c r="P113" s="10" t="s">
        <v>149</v>
      </c>
      <c r="Q113" s="10"/>
    </row>
    <row r="114" spans="1:17" ht="14" x14ac:dyDescent="0.15">
      <c r="D114" s="11"/>
      <c r="E114" s="11"/>
      <c r="F114" s="11"/>
      <c r="G114" s="11"/>
      <c r="H114" s="11"/>
      <c r="I114" s="17">
        <v>3</v>
      </c>
      <c r="J114" s="47" t="s">
        <v>150</v>
      </c>
      <c r="K114" s="17">
        <v>8.5</v>
      </c>
      <c r="L114" s="17">
        <v>8</v>
      </c>
      <c r="P114" s="13" t="s">
        <v>110</v>
      </c>
      <c r="Q114" s="13"/>
    </row>
    <row r="115" spans="1:17" ht="14" x14ac:dyDescent="0.15">
      <c r="D115" s="11"/>
      <c r="E115" s="11"/>
      <c r="F115" s="11"/>
      <c r="G115" s="11"/>
      <c r="H115" s="11"/>
      <c r="I115" s="17">
        <v>10</v>
      </c>
      <c r="J115" s="47" t="s">
        <v>151</v>
      </c>
      <c r="K115" s="11"/>
      <c r="L115" s="11"/>
      <c r="P115" s="10" t="s">
        <v>152</v>
      </c>
      <c r="Q115" s="10"/>
    </row>
    <row r="116" spans="1:17" ht="14" x14ac:dyDescent="0.15">
      <c r="D116" s="11"/>
      <c r="E116" s="11"/>
      <c r="F116" s="11"/>
      <c r="G116" s="11"/>
      <c r="H116" s="11"/>
      <c r="I116" s="17">
        <v>12</v>
      </c>
      <c r="J116" s="47" t="s">
        <v>153</v>
      </c>
      <c r="K116" s="17">
        <v>7.9</v>
      </c>
      <c r="L116" s="11"/>
      <c r="P116" s="10" t="s">
        <v>154</v>
      </c>
      <c r="Q116" s="10"/>
    </row>
    <row r="117" spans="1:17" ht="14" x14ac:dyDescent="0.15">
      <c r="D117" s="11"/>
      <c r="E117" s="11"/>
      <c r="F117" s="11"/>
      <c r="G117" s="11"/>
      <c r="H117" s="11"/>
      <c r="I117" s="17">
        <v>15</v>
      </c>
      <c r="J117" s="47" t="s">
        <v>155</v>
      </c>
      <c r="K117" s="17">
        <v>7.7</v>
      </c>
      <c r="L117" s="11"/>
      <c r="P117" s="13" t="s">
        <v>156</v>
      </c>
      <c r="Q117" s="13"/>
    </row>
    <row r="118" spans="1:17" ht="14" x14ac:dyDescent="0.15">
      <c r="D118" s="11"/>
      <c r="E118" s="11"/>
      <c r="F118" s="11"/>
      <c r="G118" s="11"/>
      <c r="H118" s="11"/>
      <c r="I118" s="17">
        <v>20</v>
      </c>
      <c r="J118" s="47" t="s">
        <v>157</v>
      </c>
      <c r="K118" s="11"/>
      <c r="L118" s="11"/>
      <c r="P118" s="13" t="s">
        <v>23</v>
      </c>
      <c r="Q118" s="13"/>
    </row>
    <row r="119" spans="1:17" ht="14" x14ac:dyDescent="0.15">
      <c r="D119" s="11"/>
      <c r="E119" s="11"/>
      <c r="F119" s="11"/>
      <c r="G119" s="11"/>
      <c r="H119" s="11"/>
      <c r="I119" s="17">
        <v>28</v>
      </c>
      <c r="J119" s="47" t="s">
        <v>158</v>
      </c>
      <c r="K119" s="11"/>
      <c r="L119" s="11"/>
      <c r="P119" s="13" t="s">
        <v>54</v>
      </c>
      <c r="Q119" s="13"/>
    </row>
    <row r="120" spans="1:17" ht="14" x14ac:dyDescent="0.15">
      <c r="D120" s="11"/>
      <c r="E120" s="11"/>
      <c r="F120" s="11"/>
      <c r="G120" s="11"/>
      <c r="H120" s="11"/>
      <c r="I120" s="17">
        <v>35</v>
      </c>
      <c r="J120" s="47" t="s">
        <v>159</v>
      </c>
      <c r="K120" s="17">
        <v>7.6</v>
      </c>
      <c r="L120" s="11"/>
      <c r="P120" s="10"/>
      <c r="Q120" s="10"/>
    </row>
    <row r="121" spans="1:17" ht="13" x14ac:dyDescent="0.15">
      <c r="D121" s="11"/>
      <c r="E121" s="11"/>
      <c r="F121" s="11"/>
      <c r="G121" s="11"/>
      <c r="H121" s="11"/>
      <c r="I121" s="11"/>
      <c r="J121" s="47"/>
      <c r="K121" s="11"/>
      <c r="L121" s="11"/>
      <c r="P121" s="13"/>
      <c r="Q121" s="13"/>
    </row>
    <row r="122" spans="1:17" ht="13" x14ac:dyDescent="0.15">
      <c r="A122" s="7">
        <v>39300</v>
      </c>
      <c r="B122" s="8">
        <v>1</v>
      </c>
      <c r="C122" s="38">
        <v>0.39583333333333331</v>
      </c>
      <c r="D122" s="11" t="s">
        <v>160</v>
      </c>
      <c r="E122" s="11" t="s">
        <v>161</v>
      </c>
      <c r="F122" s="11"/>
      <c r="G122" s="17">
        <v>78.2</v>
      </c>
      <c r="H122" s="17">
        <v>0.6</v>
      </c>
      <c r="I122" s="17">
        <v>0.2</v>
      </c>
      <c r="J122" s="19">
        <v>75.8</v>
      </c>
      <c r="K122" s="17">
        <v>8.6</v>
      </c>
      <c r="L122" s="11"/>
      <c r="M122" s="11"/>
      <c r="N122" s="11"/>
      <c r="O122" s="8" t="s">
        <v>97</v>
      </c>
      <c r="P122" s="10"/>
      <c r="Q122" s="10"/>
    </row>
    <row r="123" spans="1:17" ht="13" x14ac:dyDescent="0.15">
      <c r="P123" s="10"/>
      <c r="Q123" s="10"/>
    </row>
    <row r="124" spans="1:17" ht="13" x14ac:dyDescent="0.15">
      <c r="B124" s="8">
        <v>2</v>
      </c>
      <c r="C124" s="38">
        <v>0.44444444444444442</v>
      </c>
      <c r="D124" s="11" t="s">
        <v>162</v>
      </c>
      <c r="E124" s="39" t="s">
        <v>163</v>
      </c>
      <c r="F124" s="11"/>
      <c r="G124" s="17">
        <v>80.3</v>
      </c>
      <c r="H124" s="17">
        <v>2</v>
      </c>
      <c r="I124" s="17">
        <v>1</v>
      </c>
      <c r="J124" s="19">
        <v>73.900000000000006</v>
      </c>
      <c r="K124" s="17">
        <v>8.6</v>
      </c>
      <c r="O124" s="8" t="s">
        <v>164</v>
      </c>
      <c r="P124" s="10" t="s">
        <v>165</v>
      </c>
      <c r="Q124" s="10"/>
    </row>
    <row r="125" spans="1:17" ht="13" x14ac:dyDescent="0.15">
      <c r="C125" s="11"/>
      <c r="D125" s="11"/>
      <c r="E125" s="11"/>
      <c r="F125" s="11"/>
      <c r="G125" s="11"/>
      <c r="H125" s="11"/>
      <c r="I125" s="17">
        <v>2</v>
      </c>
      <c r="J125" s="19">
        <v>73.400000000000006</v>
      </c>
      <c r="K125" s="17">
        <v>8.5</v>
      </c>
      <c r="P125" s="13" t="s">
        <v>110</v>
      </c>
      <c r="Q125" s="13"/>
    </row>
    <row r="126" spans="1:17" ht="13" x14ac:dyDescent="0.15">
      <c r="P126" s="10" t="s">
        <v>166</v>
      </c>
      <c r="Q126" s="10"/>
    </row>
    <row r="127" spans="1:17" ht="13" x14ac:dyDescent="0.15">
      <c r="P127" s="10" t="s">
        <v>88</v>
      </c>
      <c r="Q127" s="10"/>
    </row>
    <row r="128" spans="1:17" ht="13" x14ac:dyDescent="0.15">
      <c r="P128" s="13" t="s">
        <v>64</v>
      </c>
      <c r="Q128" s="13"/>
    </row>
    <row r="129" spans="1:17" ht="13" x14ac:dyDescent="0.15">
      <c r="P129" s="13" t="s">
        <v>23</v>
      </c>
      <c r="Q129" s="13"/>
    </row>
    <row r="130" spans="1:17" ht="13" x14ac:dyDescent="0.15">
      <c r="P130" s="13" t="s">
        <v>54</v>
      </c>
      <c r="Q130" s="13"/>
    </row>
    <row r="131" spans="1:17" ht="13" x14ac:dyDescent="0.15">
      <c r="B131" s="8"/>
      <c r="C131" s="38"/>
      <c r="D131" s="11"/>
      <c r="E131" s="43"/>
      <c r="F131" s="11"/>
      <c r="G131" s="17"/>
      <c r="H131" s="17"/>
      <c r="I131" s="17"/>
      <c r="J131" s="19"/>
      <c r="K131" s="17"/>
      <c r="L131" s="11"/>
      <c r="P131" s="13"/>
      <c r="Q131" s="13"/>
    </row>
    <row r="132" spans="1:17" ht="13" x14ac:dyDescent="0.15">
      <c r="B132" s="8">
        <v>3</v>
      </c>
      <c r="C132" s="38">
        <v>0.47222222222222221</v>
      </c>
      <c r="D132" s="11" t="s">
        <v>114</v>
      </c>
      <c r="E132" s="39" t="s">
        <v>163</v>
      </c>
      <c r="F132" s="11"/>
      <c r="G132" s="17">
        <v>82.2</v>
      </c>
      <c r="H132" s="17">
        <v>3</v>
      </c>
      <c r="I132" s="17">
        <v>0</v>
      </c>
      <c r="J132" s="19">
        <v>73.599999999999994</v>
      </c>
      <c r="K132" s="17">
        <v>8.4</v>
      </c>
      <c r="L132" s="11"/>
      <c r="O132" s="8" t="s">
        <v>167</v>
      </c>
      <c r="P132" s="10" t="s">
        <v>39</v>
      </c>
      <c r="Q132" s="13"/>
    </row>
    <row r="133" spans="1:17" ht="13" x14ac:dyDescent="0.15">
      <c r="C133" s="11"/>
      <c r="D133" s="11"/>
      <c r="E133" s="11"/>
      <c r="F133" s="11"/>
      <c r="G133" s="11"/>
      <c r="H133" s="11"/>
      <c r="I133" s="17">
        <v>5</v>
      </c>
      <c r="J133" s="19">
        <v>68</v>
      </c>
      <c r="K133" s="17">
        <v>8</v>
      </c>
      <c r="L133" s="11"/>
      <c r="P133" s="13" t="s">
        <v>110</v>
      </c>
      <c r="Q133" s="13"/>
    </row>
    <row r="134" spans="1:17" ht="13" x14ac:dyDescent="0.15">
      <c r="C134" s="11"/>
      <c r="D134" s="11"/>
      <c r="E134" s="11"/>
      <c r="F134" s="11"/>
      <c r="G134" s="11"/>
      <c r="H134" s="11"/>
      <c r="I134" s="17">
        <v>10</v>
      </c>
      <c r="J134" s="19">
        <v>68</v>
      </c>
      <c r="K134" s="17">
        <v>7.8</v>
      </c>
      <c r="L134" s="11"/>
      <c r="P134" s="10" t="s">
        <v>168</v>
      </c>
      <c r="Q134" s="13"/>
    </row>
    <row r="135" spans="1:17" ht="13" x14ac:dyDescent="0.15">
      <c r="C135" s="11"/>
      <c r="D135" s="11"/>
      <c r="E135" s="11"/>
      <c r="F135" s="11"/>
      <c r="G135" s="11"/>
      <c r="H135" s="11"/>
      <c r="I135" s="17">
        <v>15</v>
      </c>
      <c r="J135" s="19">
        <v>52</v>
      </c>
      <c r="K135" s="17">
        <v>7.8</v>
      </c>
      <c r="L135" s="11"/>
      <c r="P135" s="10" t="s">
        <v>169</v>
      </c>
    </row>
    <row r="136" spans="1:17" ht="13" x14ac:dyDescent="0.15">
      <c r="C136" s="11"/>
      <c r="D136" s="11"/>
      <c r="E136" s="11"/>
      <c r="F136" s="11"/>
      <c r="G136" s="11"/>
      <c r="H136" s="11"/>
      <c r="I136" s="17">
        <v>40</v>
      </c>
      <c r="J136" s="19">
        <v>50</v>
      </c>
      <c r="K136" s="17">
        <v>7.8</v>
      </c>
      <c r="L136" s="11"/>
      <c r="P136" s="13" t="s">
        <v>64</v>
      </c>
    </row>
    <row r="137" spans="1:17" ht="13" x14ac:dyDescent="0.15">
      <c r="C137" s="11"/>
      <c r="D137" s="11"/>
      <c r="E137" s="11"/>
      <c r="F137" s="11"/>
      <c r="G137" s="11"/>
      <c r="H137" s="11"/>
      <c r="I137" s="17">
        <v>50</v>
      </c>
      <c r="J137" s="19">
        <v>50</v>
      </c>
      <c r="K137" s="17">
        <v>7.8</v>
      </c>
      <c r="L137" s="11"/>
      <c r="P137" s="13" t="s">
        <v>23</v>
      </c>
    </row>
    <row r="138" spans="1:17" ht="13" x14ac:dyDescent="0.15">
      <c r="P138" s="13" t="s">
        <v>54</v>
      </c>
    </row>
    <row r="140" spans="1:17" ht="13" x14ac:dyDescent="0.15">
      <c r="A140" s="7">
        <v>39301</v>
      </c>
      <c r="B140" s="8">
        <v>1</v>
      </c>
      <c r="C140" s="42">
        <v>0.375</v>
      </c>
      <c r="D140" s="11" t="s">
        <v>170</v>
      </c>
      <c r="E140" s="11" t="s">
        <v>171</v>
      </c>
      <c r="F140" s="11"/>
      <c r="G140" s="17">
        <v>78.2</v>
      </c>
      <c r="H140" s="17">
        <v>0.5</v>
      </c>
      <c r="I140" s="11"/>
      <c r="J140" s="11"/>
      <c r="K140" s="11"/>
      <c r="L140" s="11"/>
      <c r="M140" s="11"/>
    </row>
    <row r="142" spans="1:17" ht="13" x14ac:dyDescent="0.15">
      <c r="B142" s="8">
        <v>2</v>
      </c>
      <c r="C142" s="38">
        <v>0.40625</v>
      </c>
      <c r="D142" s="11" t="s">
        <v>172</v>
      </c>
      <c r="E142" s="12" t="s">
        <v>173</v>
      </c>
      <c r="F142" s="10" t="s">
        <v>174</v>
      </c>
      <c r="G142" s="17">
        <v>80.3</v>
      </c>
      <c r="H142" s="17">
        <v>3</v>
      </c>
      <c r="I142" s="17">
        <v>0.1</v>
      </c>
      <c r="J142" s="19">
        <v>78</v>
      </c>
      <c r="K142" s="17">
        <v>8.8000000000000007</v>
      </c>
      <c r="L142" s="10">
        <v>7</v>
      </c>
      <c r="M142" s="47"/>
      <c r="N142" s="11"/>
      <c r="O142" s="8" t="s">
        <v>175</v>
      </c>
    </row>
    <row r="143" spans="1:17" ht="13" x14ac:dyDescent="0.15">
      <c r="I143" s="17">
        <v>3</v>
      </c>
      <c r="J143" s="19">
        <v>74.8</v>
      </c>
      <c r="K143" s="17">
        <v>8.5</v>
      </c>
    </row>
    <row r="145" spans="1:16" ht="13" x14ac:dyDescent="0.15">
      <c r="B145" s="8">
        <v>3</v>
      </c>
      <c r="C145" s="9">
        <v>0.44791666666666669</v>
      </c>
      <c r="D145" s="11" t="s">
        <v>50</v>
      </c>
      <c r="E145" s="12" t="s">
        <v>173</v>
      </c>
      <c r="F145" s="10" t="s">
        <v>174</v>
      </c>
      <c r="G145" s="17">
        <v>82.2</v>
      </c>
      <c r="H145" s="17">
        <v>3</v>
      </c>
      <c r="I145" s="17">
        <v>0</v>
      </c>
      <c r="J145" s="19">
        <v>73.599999999999994</v>
      </c>
      <c r="K145" s="17">
        <v>8.4</v>
      </c>
      <c r="L145" s="11"/>
      <c r="M145" s="40"/>
      <c r="N145" s="11"/>
      <c r="O145" s="8" t="s">
        <v>176</v>
      </c>
      <c r="P145" s="10" t="s">
        <v>177</v>
      </c>
    </row>
    <row r="146" spans="1:16" ht="13" x14ac:dyDescent="0.15">
      <c r="D146" s="11"/>
      <c r="E146" s="11"/>
      <c r="F146" s="11"/>
      <c r="G146" s="11"/>
      <c r="H146" s="11"/>
      <c r="I146" s="17">
        <v>10</v>
      </c>
      <c r="J146" s="19">
        <v>77</v>
      </c>
      <c r="K146" s="17">
        <v>8.6999999999999993</v>
      </c>
      <c r="L146" s="10">
        <v>7</v>
      </c>
      <c r="M146" s="40"/>
      <c r="N146" s="11"/>
      <c r="P146" s="13" t="s">
        <v>110</v>
      </c>
    </row>
    <row r="147" spans="1:16" ht="13" x14ac:dyDescent="0.15">
      <c r="D147" s="11"/>
      <c r="E147" s="11"/>
      <c r="F147" s="11"/>
      <c r="G147" s="11"/>
      <c r="H147" s="11"/>
      <c r="I147" s="17">
        <v>12</v>
      </c>
      <c r="J147" s="19">
        <v>75.400000000000006</v>
      </c>
      <c r="K147" s="17">
        <v>8.6</v>
      </c>
      <c r="L147" s="11"/>
      <c r="M147" s="40"/>
      <c r="N147" s="11"/>
      <c r="P147" s="10" t="s">
        <v>178</v>
      </c>
    </row>
    <row r="148" spans="1:16" ht="13" x14ac:dyDescent="0.15">
      <c r="D148" s="11"/>
      <c r="E148" s="11"/>
      <c r="F148" s="11"/>
      <c r="G148" s="11"/>
      <c r="H148" s="11"/>
      <c r="I148" s="17">
        <v>14</v>
      </c>
      <c r="J148" s="19">
        <v>74.400000000000006</v>
      </c>
      <c r="K148" s="17">
        <v>8.6999999999999993</v>
      </c>
      <c r="L148" s="11"/>
      <c r="M148" s="40"/>
      <c r="N148" s="11"/>
      <c r="P148" s="10" t="s">
        <v>111</v>
      </c>
    </row>
    <row r="149" spans="1:16" ht="13" x14ac:dyDescent="0.15">
      <c r="D149" s="11"/>
      <c r="E149" s="11"/>
      <c r="F149" s="11"/>
      <c r="G149" s="11"/>
      <c r="H149" s="11"/>
      <c r="I149" s="17">
        <v>25</v>
      </c>
      <c r="J149" s="19">
        <v>48.8</v>
      </c>
      <c r="K149" s="17">
        <v>8.1</v>
      </c>
      <c r="L149" s="11"/>
      <c r="M149" s="11"/>
      <c r="N149" s="11"/>
      <c r="P149" s="13" t="s">
        <v>179</v>
      </c>
    </row>
    <row r="150" spans="1:16" ht="13" x14ac:dyDescent="0.15">
      <c r="D150" s="11"/>
      <c r="E150" s="11"/>
      <c r="F150" s="11"/>
      <c r="G150" s="11"/>
      <c r="H150" s="11"/>
      <c r="I150" s="17">
        <v>60</v>
      </c>
      <c r="J150" s="19">
        <v>55</v>
      </c>
      <c r="K150" s="17">
        <v>8.1999999999999993</v>
      </c>
      <c r="L150" s="11"/>
      <c r="M150" s="11"/>
      <c r="N150" s="11"/>
      <c r="P150" s="13" t="s">
        <v>35</v>
      </c>
    </row>
    <row r="151" spans="1:16" ht="13" x14ac:dyDescent="0.15">
      <c r="P151" s="13" t="s">
        <v>54</v>
      </c>
    </row>
    <row r="153" spans="1:16" ht="13" x14ac:dyDescent="0.15">
      <c r="A153" s="7">
        <v>39303</v>
      </c>
      <c r="C153" s="9">
        <v>0.50694444444444442</v>
      </c>
      <c r="D153" s="11" t="s">
        <v>142</v>
      </c>
      <c r="E153" s="11" t="s">
        <v>180</v>
      </c>
      <c r="F153" s="11" t="s">
        <v>181</v>
      </c>
      <c r="G153" s="17">
        <v>79</v>
      </c>
      <c r="H153" s="17">
        <v>4.5</v>
      </c>
      <c r="I153" s="17">
        <v>0.5</v>
      </c>
      <c r="J153" s="19">
        <v>76.400000000000006</v>
      </c>
      <c r="K153" s="11"/>
      <c r="L153" s="11"/>
      <c r="M153" s="11"/>
    </row>
    <row r="154" spans="1:16" ht="13" x14ac:dyDescent="0.15">
      <c r="D154" s="11"/>
      <c r="E154" s="11"/>
      <c r="F154" s="11"/>
      <c r="G154" s="11"/>
      <c r="H154" s="11"/>
      <c r="I154" s="17">
        <v>15</v>
      </c>
      <c r="J154" s="19">
        <v>73.099999999999994</v>
      </c>
      <c r="K154" s="17">
        <v>8</v>
      </c>
      <c r="L154" s="11"/>
      <c r="M154" s="11"/>
    </row>
    <row r="155" spans="1:16" ht="13" x14ac:dyDescent="0.15">
      <c r="D155" s="11"/>
      <c r="E155" s="11"/>
      <c r="F155" s="11"/>
      <c r="G155" s="11"/>
      <c r="H155" s="11"/>
      <c r="I155" s="17">
        <v>25</v>
      </c>
      <c r="J155" s="19">
        <v>59</v>
      </c>
      <c r="K155" s="17">
        <v>7.8</v>
      </c>
      <c r="L155" s="11"/>
      <c r="M155" s="11"/>
    </row>
    <row r="156" spans="1:16" ht="13" x14ac:dyDescent="0.15">
      <c r="D156" s="11"/>
      <c r="E156" s="11"/>
      <c r="F156" s="11"/>
      <c r="G156" s="11"/>
      <c r="H156" s="11"/>
      <c r="I156" s="17">
        <v>60</v>
      </c>
      <c r="J156" s="19">
        <v>46.8</v>
      </c>
      <c r="K156" s="11"/>
      <c r="L156" s="11"/>
      <c r="M156" s="11"/>
    </row>
    <row r="158" spans="1:16" ht="13" x14ac:dyDescent="0.15">
      <c r="A158" s="14">
        <v>39356</v>
      </c>
      <c r="C158" s="9">
        <v>0.52083333333333337</v>
      </c>
      <c r="D158" s="11" t="s">
        <v>114</v>
      </c>
      <c r="E158" s="13" t="s">
        <v>182</v>
      </c>
      <c r="F158" s="10" t="s">
        <v>183</v>
      </c>
      <c r="G158" s="11"/>
      <c r="H158" s="17">
        <v>6</v>
      </c>
      <c r="I158" s="17">
        <v>0.5</v>
      </c>
      <c r="J158" s="19">
        <v>64.8</v>
      </c>
      <c r="K158" s="17">
        <v>7.5</v>
      </c>
      <c r="L158" s="11"/>
      <c r="M158" s="11"/>
    </row>
    <row r="159" spans="1:16" ht="13" x14ac:dyDescent="0.15">
      <c r="D159" s="11"/>
      <c r="E159" s="11"/>
      <c r="F159" s="11"/>
      <c r="G159" s="11"/>
      <c r="H159" s="11"/>
      <c r="I159" s="17">
        <v>20</v>
      </c>
      <c r="J159" s="19">
        <v>53</v>
      </c>
      <c r="K159" s="17">
        <v>7.5</v>
      </c>
      <c r="L159" s="11"/>
      <c r="M159" s="11"/>
    </row>
    <row r="161" spans="1:16" ht="13" x14ac:dyDescent="0.15">
      <c r="A161" s="14">
        <v>39358</v>
      </c>
      <c r="C161" s="48">
        <v>0.64583333333333337</v>
      </c>
      <c r="D161" s="49" t="s">
        <v>26</v>
      </c>
      <c r="E161" s="12" t="s">
        <v>184</v>
      </c>
      <c r="F161" s="10" t="s">
        <v>185</v>
      </c>
      <c r="G161" s="17">
        <v>75.5</v>
      </c>
      <c r="H161" s="17">
        <v>6</v>
      </c>
      <c r="I161" s="17">
        <v>0.5</v>
      </c>
      <c r="J161" s="19">
        <v>61.9</v>
      </c>
      <c r="K161" s="11"/>
      <c r="O161" s="8" t="s">
        <v>186</v>
      </c>
      <c r="P161" s="10" t="s">
        <v>187</v>
      </c>
    </row>
    <row r="162" spans="1:16" ht="13" x14ac:dyDescent="0.15">
      <c r="C162" s="11"/>
      <c r="D162" s="11"/>
      <c r="E162" s="11"/>
      <c r="F162" s="11"/>
      <c r="G162" s="11"/>
      <c r="H162" s="11"/>
      <c r="I162" s="17">
        <v>1</v>
      </c>
      <c r="J162" s="19">
        <v>62</v>
      </c>
      <c r="K162" s="11"/>
      <c r="O162" s="8" t="s">
        <v>188</v>
      </c>
      <c r="P162" s="13" t="s">
        <v>110</v>
      </c>
    </row>
    <row r="163" spans="1:16" ht="13" x14ac:dyDescent="0.15">
      <c r="C163" s="11"/>
      <c r="D163" s="11"/>
      <c r="E163" s="11"/>
      <c r="F163" s="11"/>
      <c r="G163" s="11"/>
      <c r="H163" s="11"/>
      <c r="I163" s="17">
        <v>2</v>
      </c>
      <c r="J163" s="19">
        <v>62.1</v>
      </c>
      <c r="K163" s="11"/>
      <c r="P163" s="10" t="s">
        <v>189</v>
      </c>
    </row>
    <row r="164" spans="1:16" ht="13" x14ac:dyDescent="0.15">
      <c r="C164" s="11"/>
      <c r="D164" s="11"/>
      <c r="E164" s="11"/>
      <c r="F164" s="11"/>
      <c r="G164" s="11"/>
      <c r="H164" s="11"/>
      <c r="I164" s="17">
        <v>9</v>
      </c>
      <c r="J164" s="19">
        <v>61.2</v>
      </c>
      <c r="K164" s="11"/>
      <c r="P164" s="10" t="s">
        <v>83</v>
      </c>
    </row>
    <row r="165" spans="1:16" ht="13" x14ac:dyDescent="0.15">
      <c r="C165" s="11"/>
      <c r="D165" s="11"/>
      <c r="E165" s="11"/>
      <c r="F165" s="11"/>
      <c r="G165" s="11"/>
      <c r="H165" s="11"/>
      <c r="I165" s="17">
        <v>10</v>
      </c>
      <c r="J165" s="19">
        <v>61.2</v>
      </c>
      <c r="K165" s="17">
        <v>8.1</v>
      </c>
      <c r="P165" s="13" t="s">
        <v>179</v>
      </c>
    </row>
    <row r="166" spans="1:16" ht="13" x14ac:dyDescent="0.15">
      <c r="C166" s="11"/>
      <c r="D166" s="11"/>
      <c r="E166" s="11"/>
      <c r="F166" s="11"/>
      <c r="G166" s="11"/>
      <c r="H166" s="11"/>
      <c r="I166" s="17">
        <v>16</v>
      </c>
      <c r="J166" s="19">
        <v>59.9</v>
      </c>
      <c r="K166" s="17">
        <v>7.9</v>
      </c>
      <c r="P166" s="13" t="s">
        <v>35</v>
      </c>
    </row>
    <row r="167" spans="1:16" ht="13" x14ac:dyDescent="0.15">
      <c r="C167" s="11"/>
      <c r="D167" s="11"/>
      <c r="E167" s="11"/>
      <c r="F167" s="11"/>
      <c r="G167" s="11"/>
      <c r="H167" s="11"/>
      <c r="I167" s="17">
        <v>20</v>
      </c>
      <c r="J167" s="19">
        <v>60.6</v>
      </c>
      <c r="K167" s="17">
        <v>8</v>
      </c>
      <c r="P167" s="13" t="s">
        <v>190</v>
      </c>
    </row>
    <row r="169" spans="1:16" ht="13" x14ac:dyDescent="0.15">
      <c r="A169" s="14">
        <v>39359</v>
      </c>
      <c r="B169" s="8">
        <v>1</v>
      </c>
      <c r="C169" s="41">
        <v>0.42708333333333331</v>
      </c>
      <c r="D169" s="11" t="s">
        <v>191</v>
      </c>
      <c r="E169" s="12" t="s">
        <v>192</v>
      </c>
      <c r="F169" s="10" t="s">
        <v>193</v>
      </c>
      <c r="G169" s="17">
        <v>67.2</v>
      </c>
      <c r="H169" s="11" t="s">
        <v>194</v>
      </c>
      <c r="I169" s="17">
        <v>2</v>
      </c>
      <c r="J169" s="19">
        <v>66.7</v>
      </c>
      <c r="K169" s="17">
        <v>7.8</v>
      </c>
      <c r="L169" s="11"/>
      <c r="M169" s="11"/>
      <c r="O169" s="8" t="s">
        <v>195</v>
      </c>
    </row>
    <row r="171" spans="1:16" ht="13" x14ac:dyDescent="0.15">
      <c r="B171" s="8">
        <v>2</v>
      </c>
      <c r="C171" s="41">
        <v>0.44791666666666669</v>
      </c>
      <c r="D171" s="49" t="s">
        <v>26</v>
      </c>
      <c r="E171" s="12" t="s">
        <v>192</v>
      </c>
      <c r="F171" s="10" t="s">
        <v>193</v>
      </c>
      <c r="G171" s="17">
        <v>68</v>
      </c>
      <c r="H171" s="17">
        <v>6.5</v>
      </c>
      <c r="I171" s="17">
        <v>0.1</v>
      </c>
      <c r="J171" s="19">
        <v>68.599999999999994</v>
      </c>
      <c r="K171" s="17">
        <v>8</v>
      </c>
      <c r="L171" s="17">
        <v>8</v>
      </c>
    </row>
    <row r="172" spans="1:16" ht="13" x14ac:dyDescent="0.15">
      <c r="C172" s="11"/>
      <c r="D172" s="11"/>
      <c r="E172" s="11"/>
      <c r="F172" s="11"/>
      <c r="G172" s="11"/>
      <c r="H172" s="11"/>
      <c r="I172" s="17">
        <v>1</v>
      </c>
      <c r="J172" s="19">
        <v>66.400000000000006</v>
      </c>
      <c r="K172" s="17">
        <v>7.8</v>
      </c>
      <c r="L172" s="11"/>
      <c r="O172" s="8" t="s">
        <v>196</v>
      </c>
    </row>
    <row r="173" spans="1:16" ht="13" x14ac:dyDescent="0.15">
      <c r="C173" s="11"/>
      <c r="D173" s="11"/>
      <c r="E173" s="11"/>
      <c r="F173" s="11"/>
      <c r="G173" s="11"/>
      <c r="H173" s="11"/>
      <c r="I173" s="17">
        <v>6</v>
      </c>
      <c r="J173" s="19">
        <v>65.8</v>
      </c>
      <c r="K173" s="17">
        <v>7.8</v>
      </c>
      <c r="L173" s="11"/>
      <c r="O173" s="8" t="s">
        <v>197</v>
      </c>
    </row>
    <row r="174" spans="1:16" ht="13" x14ac:dyDescent="0.15">
      <c r="C174" s="11"/>
      <c r="D174" s="11"/>
      <c r="E174" s="11"/>
      <c r="F174" s="11"/>
      <c r="G174" s="11"/>
      <c r="H174" s="11"/>
      <c r="I174" s="17">
        <v>20</v>
      </c>
      <c r="J174" s="19">
        <v>65.3</v>
      </c>
      <c r="K174" s="17">
        <v>7.8</v>
      </c>
      <c r="L174" s="11"/>
    </row>
    <row r="175" spans="1:16" ht="13" x14ac:dyDescent="0.15">
      <c r="C175" s="11"/>
      <c r="D175" s="11"/>
      <c r="E175" s="11"/>
      <c r="F175" s="11"/>
      <c r="G175" s="11"/>
      <c r="H175" s="11"/>
      <c r="I175" s="17">
        <v>30</v>
      </c>
      <c r="J175" s="19">
        <v>59.4</v>
      </c>
      <c r="K175" s="17">
        <v>7.7</v>
      </c>
      <c r="L175" s="11"/>
    </row>
    <row r="176" spans="1:16" ht="13" x14ac:dyDescent="0.15">
      <c r="C176" s="11"/>
      <c r="D176" s="11"/>
      <c r="E176" s="11"/>
      <c r="F176" s="11"/>
      <c r="G176" s="11"/>
      <c r="H176" s="11"/>
      <c r="I176" s="17">
        <v>40</v>
      </c>
      <c r="J176" s="19">
        <v>54.5</v>
      </c>
      <c r="K176" s="17">
        <v>7.6</v>
      </c>
      <c r="L176" s="17">
        <v>8</v>
      </c>
    </row>
    <row r="178" spans="1:15" ht="13" x14ac:dyDescent="0.15">
      <c r="B178" s="8">
        <v>3</v>
      </c>
      <c r="C178" s="41">
        <v>0.53472222222222221</v>
      </c>
      <c r="D178" s="11" t="s">
        <v>191</v>
      </c>
      <c r="E178" s="12" t="s">
        <v>192</v>
      </c>
      <c r="F178" s="10" t="s">
        <v>198</v>
      </c>
      <c r="G178" s="17">
        <v>73.2</v>
      </c>
      <c r="H178" s="11" t="s">
        <v>194</v>
      </c>
      <c r="I178" s="17">
        <v>2</v>
      </c>
      <c r="J178" s="19">
        <v>67</v>
      </c>
      <c r="K178" s="17">
        <v>7.8</v>
      </c>
      <c r="L178" s="11"/>
    </row>
    <row r="180" spans="1:15" ht="13" x14ac:dyDescent="0.15">
      <c r="B180" s="8">
        <v>4</v>
      </c>
      <c r="C180" s="41">
        <v>4.8611111111111112E-2</v>
      </c>
      <c r="D180" s="49" t="s">
        <v>199</v>
      </c>
      <c r="E180" s="39" t="s">
        <v>200</v>
      </c>
      <c r="F180" s="11"/>
      <c r="G180" s="17">
        <v>73.400000000000006</v>
      </c>
      <c r="H180" s="11" t="s">
        <v>201</v>
      </c>
      <c r="I180" s="17">
        <v>0.1</v>
      </c>
      <c r="J180" s="19">
        <v>68</v>
      </c>
      <c r="K180" s="17">
        <v>8</v>
      </c>
      <c r="O180" s="8" t="s">
        <v>202</v>
      </c>
    </row>
    <row r="181" spans="1:15" ht="13" x14ac:dyDescent="0.15">
      <c r="C181" s="11"/>
      <c r="D181" s="11"/>
      <c r="E181" s="11"/>
      <c r="F181" s="11"/>
      <c r="G181" s="11"/>
      <c r="H181" s="11"/>
      <c r="I181" s="17">
        <v>2</v>
      </c>
      <c r="J181" s="19">
        <v>67</v>
      </c>
      <c r="K181" s="17">
        <v>7.8</v>
      </c>
    </row>
    <row r="182" spans="1:15" ht="13" x14ac:dyDescent="0.15">
      <c r="C182" s="11"/>
      <c r="D182" s="11"/>
      <c r="E182" s="11"/>
      <c r="F182" s="11"/>
      <c r="G182" s="11"/>
      <c r="H182" s="11"/>
      <c r="I182" s="17">
        <v>5</v>
      </c>
      <c r="J182" s="19">
        <v>66.7</v>
      </c>
      <c r="K182" s="17">
        <v>7.8</v>
      </c>
    </row>
    <row r="183" spans="1:15" ht="13" x14ac:dyDescent="0.15">
      <c r="C183" s="11"/>
      <c r="D183" s="11"/>
      <c r="E183" s="11"/>
      <c r="F183" s="11"/>
      <c r="G183" s="11"/>
      <c r="H183" s="11"/>
      <c r="I183" s="17">
        <v>20</v>
      </c>
      <c r="J183" s="19">
        <v>65.2</v>
      </c>
      <c r="K183" s="17">
        <v>7.8</v>
      </c>
    </row>
    <row r="184" spans="1:15" ht="13" x14ac:dyDescent="0.15">
      <c r="C184" s="11"/>
      <c r="D184" s="11"/>
      <c r="E184" s="11"/>
      <c r="F184" s="11"/>
      <c r="G184" s="11"/>
      <c r="H184" s="11"/>
      <c r="I184" s="17">
        <v>40</v>
      </c>
      <c r="J184" s="19">
        <v>55.1</v>
      </c>
      <c r="K184" s="17">
        <v>7.6</v>
      </c>
    </row>
    <row r="186" spans="1:15" ht="13" x14ac:dyDescent="0.15">
      <c r="A186" s="14">
        <v>39373</v>
      </c>
      <c r="B186" s="8">
        <v>1</v>
      </c>
      <c r="C186" s="41">
        <v>0.4375</v>
      </c>
      <c r="D186" s="50" t="s">
        <v>203</v>
      </c>
      <c r="E186" s="12" t="s">
        <v>204</v>
      </c>
      <c r="F186" s="10" t="s">
        <v>205</v>
      </c>
      <c r="G186" s="17">
        <v>68.599999999999994</v>
      </c>
      <c r="H186" s="17">
        <v>4</v>
      </c>
      <c r="I186" s="17">
        <v>0</v>
      </c>
      <c r="J186" s="19">
        <v>63.4</v>
      </c>
      <c r="K186" s="11"/>
      <c r="O186" s="8" t="s">
        <v>206</v>
      </c>
    </row>
    <row r="187" spans="1:15" ht="13" x14ac:dyDescent="0.15">
      <c r="C187" s="11"/>
      <c r="D187" s="11"/>
      <c r="E187" s="11"/>
      <c r="F187" s="11"/>
      <c r="G187" s="11"/>
      <c r="H187" s="11"/>
      <c r="I187" s="17">
        <v>1</v>
      </c>
      <c r="J187" s="19">
        <v>64.2</v>
      </c>
      <c r="K187" s="17">
        <v>8.5</v>
      </c>
    </row>
    <row r="188" spans="1:15" ht="13" x14ac:dyDescent="0.15">
      <c r="C188" s="11"/>
      <c r="D188" s="11"/>
      <c r="E188" s="11"/>
      <c r="F188" s="11"/>
      <c r="G188" s="11"/>
      <c r="H188" s="11"/>
      <c r="I188" s="17">
        <v>3</v>
      </c>
      <c r="J188" s="19">
        <v>63.4</v>
      </c>
      <c r="K188" s="17">
        <v>8</v>
      </c>
    </row>
    <row r="189" spans="1:15" ht="13" x14ac:dyDescent="0.15">
      <c r="C189" s="11"/>
      <c r="D189" s="11"/>
      <c r="E189" s="11"/>
      <c r="F189" s="11"/>
      <c r="G189" s="11"/>
      <c r="H189" s="11"/>
      <c r="I189" s="17">
        <v>3</v>
      </c>
      <c r="J189" s="19">
        <v>63.6</v>
      </c>
      <c r="K189" s="17">
        <v>8</v>
      </c>
    </row>
    <row r="191" spans="1:15" ht="13" x14ac:dyDescent="0.15">
      <c r="B191" s="8">
        <v>2</v>
      </c>
      <c r="C191" s="41">
        <v>0.5</v>
      </c>
      <c r="D191" s="49" t="s">
        <v>26</v>
      </c>
      <c r="E191" s="11" t="s">
        <v>204</v>
      </c>
      <c r="F191" s="11" t="s">
        <v>207</v>
      </c>
      <c r="G191" s="17">
        <v>72</v>
      </c>
      <c r="H191" s="17">
        <v>5</v>
      </c>
      <c r="I191" s="17">
        <v>0</v>
      </c>
      <c r="J191" s="19">
        <v>64.2</v>
      </c>
      <c r="K191" s="11"/>
      <c r="L191" s="11"/>
      <c r="M191" s="11"/>
      <c r="N191" s="11"/>
      <c r="O191" s="51"/>
    </row>
    <row r="192" spans="1:15" ht="13" x14ac:dyDescent="0.15">
      <c r="C192" s="11"/>
      <c r="D192" s="11"/>
      <c r="E192" s="11"/>
      <c r="F192" s="11"/>
      <c r="G192" s="11"/>
      <c r="H192" s="11"/>
      <c r="I192" s="17">
        <v>10</v>
      </c>
      <c r="J192" s="19">
        <v>66.2</v>
      </c>
      <c r="K192" s="17">
        <v>8</v>
      </c>
      <c r="L192" s="11"/>
      <c r="M192" s="11"/>
      <c r="N192" s="11"/>
      <c r="O192" s="51"/>
    </row>
    <row r="193" spans="1:16" ht="13" x14ac:dyDescent="0.15">
      <c r="C193" s="11"/>
      <c r="D193" s="11"/>
      <c r="E193" s="11"/>
      <c r="F193" s="11"/>
      <c r="G193" s="11"/>
      <c r="H193" s="11"/>
      <c r="I193" s="17">
        <v>20</v>
      </c>
      <c r="J193" s="19">
        <v>59</v>
      </c>
      <c r="K193" s="17">
        <v>8</v>
      </c>
      <c r="L193" s="11"/>
      <c r="M193" s="11"/>
      <c r="N193" s="11"/>
      <c r="O193" s="51"/>
    </row>
    <row r="194" spans="1:16" ht="13" x14ac:dyDescent="0.15">
      <c r="C194" s="11"/>
      <c r="D194" s="11"/>
      <c r="E194" s="11"/>
      <c r="F194" s="11"/>
      <c r="G194" s="11"/>
      <c r="H194" s="11"/>
      <c r="I194" s="17">
        <v>30</v>
      </c>
      <c r="J194" s="19">
        <v>49.3</v>
      </c>
      <c r="K194" s="17">
        <v>7.5</v>
      </c>
      <c r="L194" s="11"/>
      <c r="M194" s="11"/>
      <c r="N194" s="11"/>
      <c r="O194" s="51"/>
    </row>
    <row r="195" spans="1:16" ht="13" x14ac:dyDescent="0.15">
      <c r="B195" s="8"/>
      <c r="C195" s="41"/>
      <c r="D195" s="11"/>
      <c r="E195" s="11"/>
      <c r="F195" s="11"/>
      <c r="G195" s="17"/>
      <c r="H195" s="17"/>
      <c r="I195" s="17"/>
      <c r="J195" s="19"/>
      <c r="K195" s="17"/>
      <c r="L195" s="11"/>
    </row>
    <row r="196" spans="1:16" ht="13" x14ac:dyDescent="0.15">
      <c r="B196" s="8">
        <v>3</v>
      </c>
      <c r="C196" s="48">
        <v>0.5625</v>
      </c>
      <c r="D196" s="11" t="s">
        <v>208</v>
      </c>
      <c r="E196" s="11" t="s">
        <v>204</v>
      </c>
      <c r="F196" s="11" t="s">
        <v>209</v>
      </c>
      <c r="G196" s="17">
        <v>60</v>
      </c>
      <c r="H196" s="17">
        <v>4.5</v>
      </c>
      <c r="I196" s="17">
        <v>1</v>
      </c>
      <c r="J196" s="19">
        <v>65.400000000000006</v>
      </c>
      <c r="K196" s="17">
        <v>8</v>
      </c>
      <c r="L196" s="11"/>
      <c r="P196" s="10" t="s">
        <v>70</v>
      </c>
    </row>
    <row r="197" spans="1:16" ht="13" x14ac:dyDescent="0.15">
      <c r="C197" s="11"/>
      <c r="D197" s="11"/>
      <c r="E197" s="11"/>
      <c r="F197" s="11"/>
      <c r="G197" s="11"/>
      <c r="H197" s="11"/>
      <c r="I197" s="17">
        <v>2</v>
      </c>
      <c r="J197" s="19">
        <v>65.5</v>
      </c>
      <c r="K197" s="17">
        <v>8.1</v>
      </c>
      <c r="L197" s="11"/>
      <c r="P197" s="13" t="s">
        <v>110</v>
      </c>
    </row>
    <row r="198" spans="1:16" ht="13" x14ac:dyDescent="0.15">
      <c r="C198" s="11"/>
      <c r="D198" s="11"/>
      <c r="E198" s="11"/>
      <c r="F198" s="11"/>
      <c r="G198" s="11"/>
      <c r="H198" s="11"/>
      <c r="I198" s="17">
        <v>7</v>
      </c>
      <c r="J198" s="19">
        <v>65.7</v>
      </c>
      <c r="K198" s="17">
        <v>8.3000000000000007</v>
      </c>
      <c r="L198" s="11"/>
      <c r="P198" s="10" t="s">
        <v>20</v>
      </c>
    </row>
    <row r="199" spans="1:16" ht="13" x14ac:dyDescent="0.15">
      <c r="C199" s="11"/>
      <c r="D199" s="11"/>
      <c r="E199" s="11"/>
      <c r="F199" s="11"/>
      <c r="G199" s="11"/>
      <c r="H199" s="11"/>
      <c r="I199" s="17">
        <v>15</v>
      </c>
      <c r="J199" s="19">
        <v>63.9</v>
      </c>
      <c r="K199" s="17">
        <v>8</v>
      </c>
      <c r="L199" s="11"/>
      <c r="P199" s="10" t="s">
        <v>210</v>
      </c>
    </row>
    <row r="200" spans="1:16" ht="13" x14ac:dyDescent="0.15">
      <c r="P200" s="13" t="s">
        <v>106</v>
      </c>
    </row>
    <row r="201" spans="1:16" ht="13" x14ac:dyDescent="0.15">
      <c r="A201" s="14"/>
      <c r="B201" s="8"/>
      <c r="C201" s="41"/>
      <c r="D201" s="49"/>
      <c r="E201" s="11"/>
      <c r="F201" s="11"/>
      <c r="G201" s="17"/>
      <c r="H201" s="17"/>
      <c r="I201" s="17"/>
      <c r="J201" s="19"/>
      <c r="K201" s="11"/>
      <c r="P201" s="13" t="s">
        <v>211</v>
      </c>
    </row>
    <row r="202" spans="1:16" ht="13" x14ac:dyDescent="0.15">
      <c r="A202" s="14"/>
      <c r="B202" s="8"/>
      <c r="C202" s="41"/>
      <c r="D202" s="49"/>
      <c r="E202" s="11"/>
      <c r="F202" s="11"/>
      <c r="G202" s="17"/>
      <c r="H202" s="17"/>
      <c r="I202" s="17"/>
      <c r="J202" s="19"/>
      <c r="K202" s="11"/>
      <c r="P202" s="13" t="s">
        <v>24</v>
      </c>
    </row>
    <row r="203" spans="1:16" ht="13" x14ac:dyDescent="0.15">
      <c r="A203" s="14"/>
      <c r="B203" s="8"/>
      <c r="C203" s="41"/>
      <c r="D203" s="49"/>
      <c r="E203" s="11"/>
      <c r="F203" s="11"/>
      <c r="G203" s="17"/>
      <c r="H203" s="17"/>
      <c r="I203" s="17"/>
      <c r="J203" s="19"/>
      <c r="K203" s="11"/>
      <c r="P203" s="13"/>
    </row>
    <row r="204" spans="1:16" ht="13" x14ac:dyDescent="0.15">
      <c r="A204" s="14">
        <v>39374</v>
      </c>
      <c r="B204" s="8">
        <v>1</v>
      </c>
      <c r="C204" s="41">
        <v>0.4375</v>
      </c>
      <c r="D204" s="49" t="s">
        <v>212</v>
      </c>
      <c r="E204" s="11" t="s">
        <v>204</v>
      </c>
      <c r="F204" s="11" t="s">
        <v>209</v>
      </c>
      <c r="G204" s="17">
        <v>73</v>
      </c>
      <c r="H204" s="17">
        <v>5</v>
      </c>
      <c r="I204" s="17">
        <v>0</v>
      </c>
      <c r="J204" s="19">
        <v>63.9</v>
      </c>
      <c r="K204" s="11"/>
      <c r="O204" s="8" t="s">
        <v>213</v>
      </c>
    </row>
    <row r="205" spans="1:16" ht="13" x14ac:dyDescent="0.15">
      <c r="C205" s="11"/>
      <c r="D205" s="11"/>
      <c r="E205" s="11"/>
      <c r="F205" s="11"/>
      <c r="G205" s="11"/>
      <c r="H205" s="11"/>
      <c r="I205" s="17">
        <v>10</v>
      </c>
      <c r="J205" s="19">
        <v>65.5</v>
      </c>
      <c r="K205" s="17">
        <v>8</v>
      </c>
    </row>
    <row r="206" spans="1:16" ht="13" x14ac:dyDescent="0.15">
      <c r="C206" s="11"/>
      <c r="D206" s="11"/>
      <c r="E206" s="11"/>
      <c r="F206" s="11"/>
      <c r="G206" s="11"/>
      <c r="H206" s="11"/>
      <c r="I206" s="17">
        <v>20</v>
      </c>
      <c r="J206" s="19">
        <v>61</v>
      </c>
      <c r="K206" s="17">
        <v>7.5</v>
      </c>
    </row>
    <row r="207" spans="1:16" ht="13" x14ac:dyDescent="0.15">
      <c r="C207" s="11"/>
      <c r="D207" s="11"/>
      <c r="E207" s="11"/>
      <c r="F207" s="11"/>
      <c r="G207" s="11"/>
      <c r="H207" s="11"/>
      <c r="I207" s="17">
        <v>40</v>
      </c>
      <c r="J207" s="19">
        <v>46</v>
      </c>
      <c r="K207" s="17">
        <v>7.5</v>
      </c>
    </row>
    <row r="209" spans="1:15" ht="13" x14ac:dyDescent="0.15">
      <c r="B209" s="8">
        <v>2</v>
      </c>
      <c r="C209" s="41">
        <v>0.5</v>
      </c>
      <c r="D209" s="49" t="s">
        <v>212</v>
      </c>
      <c r="E209" s="11" t="s">
        <v>214</v>
      </c>
      <c r="F209" s="11" t="s">
        <v>209</v>
      </c>
      <c r="G209" s="17">
        <v>74.900000000000006</v>
      </c>
      <c r="H209" s="17">
        <v>4</v>
      </c>
      <c r="I209" s="17">
        <v>0</v>
      </c>
      <c r="J209" s="19">
        <v>63.9</v>
      </c>
      <c r="K209" s="11"/>
      <c r="L209" s="11"/>
      <c r="M209" s="11"/>
      <c r="N209" s="11"/>
    </row>
    <row r="210" spans="1:15" ht="13" x14ac:dyDescent="0.15">
      <c r="C210" s="11"/>
      <c r="D210" s="11"/>
      <c r="E210" s="11"/>
      <c r="F210" s="11"/>
      <c r="G210" s="11"/>
      <c r="H210" s="11"/>
      <c r="I210" s="17">
        <v>1</v>
      </c>
      <c r="J210" s="19">
        <v>65.099999999999994</v>
      </c>
      <c r="K210" s="17">
        <v>8</v>
      </c>
      <c r="L210" s="11"/>
      <c r="M210" s="11"/>
      <c r="N210" s="11"/>
    </row>
    <row r="211" spans="1:15" ht="13" x14ac:dyDescent="0.15">
      <c r="C211" s="11"/>
      <c r="D211" s="11"/>
      <c r="E211" s="11"/>
      <c r="F211" s="11"/>
      <c r="G211" s="11"/>
      <c r="H211" s="11"/>
      <c r="I211" s="17">
        <v>5</v>
      </c>
      <c r="J211" s="19">
        <v>66.5</v>
      </c>
      <c r="K211" s="17">
        <v>8</v>
      </c>
      <c r="L211" s="11"/>
      <c r="M211" s="11"/>
      <c r="N211" s="11"/>
    </row>
    <row r="212" spans="1:15" ht="13" x14ac:dyDescent="0.15">
      <c r="C212" s="11"/>
      <c r="D212" s="11"/>
      <c r="E212" s="11"/>
      <c r="F212" s="11"/>
      <c r="G212" s="11"/>
      <c r="H212" s="11"/>
      <c r="I212" s="17">
        <v>15</v>
      </c>
      <c r="J212" s="19">
        <v>63.7</v>
      </c>
      <c r="K212" s="17">
        <v>8</v>
      </c>
      <c r="L212" s="11"/>
      <c r="M212" s="11"/>
      <c r="N212" s="11"/>
    </row>
    <row r="213" spans="1:15" ht="13" x14ac:dyDescent="0.15">
      <c r="C213" s="11"/>
      <c r="D213" s="11"/>
      <c r="E213" s="11"/>
      <c r="F213" s="11"/>
      <c r="G213" s="11"/>
      <c r="H213" s="11"/>
      <c r="I213" s="17">
        <v>15</v>
      </c>
      <c r="J213" s="19">
        <v>64.2</v>
      </c>
      <c r="K213" s="17">
        <v>7.9</v>
      </c>
      <c r="L213" s="11"/>
      <c r="M213" s="11"/>
      <c r="N213" s="11"/>
    </row>
    <row r="214" spans="1:15" ht="13" x14ac:dyDescent="0.15">
      <c r="C214" s="11"/>
      <c r="D214" s="11"/>
      <c r="E214" s="11"/>
      <c r="F214" s="11"/>
      <c r="G214" s="11"/>
      <c r="H214" s="11"/>
      <c r="I214" s="17">
        <v>30</v>
      </c>
      <c r="J214" s="19">
        <v>57.8</v>
      </c>
      <c r="K214" s="17">
        <v>7.5</v>
      </c>
      <c r="L214" s="11"/>
      <c r="M214" s="11"/>
      <c r="N214" s="11"/>
    </row>
    <row r="215" spans="1:15" ht="13" x14ac:dyDescent="0.15">
      <c r="C215" s="11"/>
      <c r="D215" s="11"/>
      <c r="E215" s="11"/>
      <c r="F215" s="11"/>
      <c r="G215" s="11"/>
      <c r="H215" s="11"/>
      <c r="I215" s="17">
        <v>40</v>
      </c>
      <c r="J215" s="19">
        <v>59.3</v>
      </c>
      <c r="K215" s="17">
        <v>7.7</v>
      </c>
      <c r="L215" s="11"/>
      <c r="M215" s="11"/>
      <c r="N215" s="11"/>
    </row>
    <row r="216" spans="1:15" ht="13" x14ac:dyDescent="0.15">
      <c r="C216" s="11"/>
      <c r="D216" s="11"/>
      <c r="E216" s="11"/>
      <c r="F216" s="11"/>
      <c r="G216" s="11"/>
      <c r="H216" s="11"/>
      <c r="I216" s="17"/>
      <c r="J216" s="19"/>
      <c r="K216" s="17"/>
      <c r="L216" s="11"/>
      <c r="M216" s="11"/>
      <c r="N216" s="11"/>
    </row>
    <row r="217" spans="1:15" ht="13" x14ac:dyDescent="0.15">
      <c r="B217" s="8">
        <v>3</v>
      </c>
      <c r="C217" s="9">
        <v>0.5625</v>
      </c>
      <c r="D217" s="49" t="s">
        <v>212</v>
      </c>
      <c r="E217" s="11" t="s">
        <v>214</v>
      </c>
      <c r="F217" s="11" t="s">
        <v>209</v>
      </c>
      <c r="G217" s="17">
        <v>73.099999999999994</v>
      </c>
      <c r="H217" s="11" t="s">
        <v>215</v>
      </c>
      <c r="I217" s="17">
        <v>0</v>
      </c>
      <c r="J217" s="19">
        <v>63.9</v>
      </c>
      <c r="K217" s="11"/>
      <c r="L217" s="11"/>
      <c r="M217" s="11"/>
    </row>
    <row r="218" spans="1:15" ht="13" x14ac:dyDescent="0.15">
      <c r="D218" s="11"/>
      <c r="E218" s="11"/>
      <c r="F218" s="11"/>
      <c r="G218" s="11"/>
      <c r="H218" s="11"/>
      <c r="I218" s="17">
        <v>10</v>
      </c>
      <c r="J218" s="19">
        <v>64.8</v>
      </c>
      <c r="K218" s="17">
        <v>8</v>
      </c>
      <c r="L218" s="11"/>
      <c r="M218" s="11"/>
    </row>
    <row r="219" spans="1:15" ht="13" x14ac:dyDescent="0.15">
      <c r="D219" s="11"/>
      <c r="E219" s="11"/>
      <c r="F219" s="11"/>
      <c r="G219" s="11"/>
      <c r="H219" s="11"/>
      <c r="I219" s="17">
        <v>15</v>
      </c>
      <c r="J219" s="10">
        <v>65.599999999999994</v>
      </c>
      <c r="K219" s="17">
        <v>8.1999999999999993</v>
      </c>
      <c r="L219" s="11"/>
      <c r="M219" s="11"/>
    </row>
    <row r="220" spans="1:15" ht="13" x14ac:dyDescent="0.15">
      <c r="D220" s="11"/>
      <c r="E220" s="11"/>
      <c r="F220" s="11"/>
      <c r="G220" s="11"/>
      <c r="H220" s="11"/>
      <c r="I220" s="17">
        <v>15</v>
      </c>
      <c r="J220" s="19">
        <v>63.3</v>
      </c>
      <c r="K220" s="17">
        <v>7.7</v>
      </c>
      <c r="L220" s="11"/>
      <c r="M220" s="11"/>
    </row>
    <row r="221" spans="1:15" ht="13" x14ac:dyDescent="0.15">
      <c r="D221" s="11"/>
      <c r="E221" s="11"/>
      <c r="F221" s="11"/>
      <c r="G221" s="11"/>
      <c r="H221" s="11"/>
      <c r="I221" s="17">
        <v>40</v>
      </c>
      <c r="J221" s="19">
        <v>62</v>
      </c>
      <c r="K221" s="17">
        <v>8</v>
      </c>
      <c r="L221" s="11"/>
      <c r="M221" s="11"/>
    </row>
    <row r="223" spans="1:15" ht="13" x14ac:dyDescent="0.15">
      <c r="A223" s="14">
        <v>39381</v>
      </c>
      <c r="B223" s="8">
        <v>1</v>
      </c>
      <c r="C223" s="41">
        <v>0.40972222222222227</v>
      </c>
      <c r="D223" s="11" t="s">
        <v>79</v>
      </c>
      <c r="E223" s="11" t="s">
        <v>216</v>
      </c>
      <c r="F223" s="11" t="s">
        <v>209</v>
      </c>
      <c r="G223" s="17">
        <v>57</v>
      </c>
      <c r="H223" s="17">
        <v>3.5</v>
      </c>
      <c r="I223" s="17">
        <v>1</v>
      </c>
      <c r="J223" s="19">
        <v>57.6</v>
      </c>
      <c r="K223" s="17">
        <v>8</v>
      </c>
      <c r="L223" s="17">
        <v>6</v>
      </c>
      <c r="O223" s="8" t="s">
        <v>217</v>
      </c>
    </row>
    <row r="225" spans="2:12" ht="13" x14ac:dyDescent="0.15">
      <c r="B225" s="8">
        <v>2</v>
      </c>
      <c r="C225" s="41">
        <v>0.4375</v>
      </c>
      <c r="D225" s="49" t="s">
        <v>26</v>
      </c>
      <c r="E225" s="11" t="s">
        <v>218</v>
      </c>
      <c r="F225" s="11" t="s">
        <v>219</v>
      </c>
      <c r="G225" s="17">
        <v>56</v>
      </c>
      <c r="H225" s="17">
        <v>6</v>
      </c>
      <c r="I225" s="17">
        <v>1</v>
      </c>
      <c r="J225" s="19">
        <v>58.2</v>
      </c>
      <c r="K225" s="11"/>
      <c r="L225" s="11"/>
    </row>
    <row r="226" spans="2:12" ht="13" x14ac:dyDescent="0.15">
      <c r="C226" s="11"/>
      <c r="D226" s="11"/>
      <c r="E226" s="11"/>
      <c r="F226" s="11"/>
      <c r="G226" s="11"/>
      <c r="H226" s="11"/>
      <c r="I226" s="17">
        <v>20</v>
      </c>
      <c r="J226" s="19">
        <v>61.2</v>
      </c>
      <c r="K226" s="17">
        <v>8</v>
      </c>
      <c r="L226" s="1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26"/>
  <sheetViews>
    <sheetView topLeftCell="A2" workbookViewId="0">
      <selection activeCell="E17" sqref="E17"/>
    </sheetView>
  </sheetViews>
  <sheetFormatPr baseColWidth="10" defaultColWidth="14.5" defaultRowHeight="15.75" customHeight="1" x14ac:dyDescent="0.15"/>
  <sheetData>
    <row r="1" spans="1:10" ht="15.75" customHeight="1" x14ac:dyDescent="0.15">
      <c r="A1" s="1" t="s">
        <v>0</v>
      </c>
      <c r="B1" s="3" t="s">
        <v>2</v>
      </c>
      <c r="C1" s="4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5" t="s">
        <v>9</v>
      </c>
      <c r="I1" s="2" t="s">
        <v>606</v>
      </c>
      <c r="J1" s="6" t="s">
        <v>15</v>
      </c>
    </row>
    <row r="2" spans="1:10" ht="15.75" customHeight="1" x14ac:dyDescent="0.15">
      <c r="A2" s="7">
        <v>39209</v>
      </c>
      <c r="B2" s="25">
        <v>0.41666666666666669</v>
      </c>
      <c r="C2" s="26" t="s">
        <v>112</v>
      </c>
      <c r="D2" s="27" t="s">
        <v>113</v>
      </c>
      <c r="E2" s="28">
        <v>9</v>
      </c>
      <c r="F2" s="24">
        <v>9</v>
      </c>
      <c r="G2" s="24">
        <v>7</v>
      </c>
      <c r="H2" s="29">
        <v>7</v>
      </c>
      <c r="I2" s="28" t="s">
        <v>621</v>
      </c>
    </row>
    <row r="3" spans="1:10" ht="15.75" customHeight="1" x14ac:dyDescent="0.15">
      <c r="B3" s="26"/>
      <c r="C3" s="26"/>
      <c r="D3" s="26"/>
      <c r="E3" s="26"/>
      <c r="F3" s="26"/>
      <c r="G3" s="24">
        <v>15</v>
      </c>
      <c r="H3" s="29">
        <v>7</v>
      </c>
      <c r="I3" s="28" t="s">
        <v>622</v>
      </c>
    </row>
    <row r="4" spans="1:10" ht="15.75" customHeight="1" x14ac:dyDescent="0.15">
      <c r="B4" s="26"/>
      <c r="C4" s="26"/>
      <c r="D4" s="26"/>
      <c r="E4" s="26"/>
      <c r="F4" s="26"/>
      <c r="G4" s="24">
        <v>20</v>
      </c>
      <c r="H4" s="29">
        <v>7.5</v>
      </c>
      <c r="I4" s="28" t="s">
        <v>622</v>
      </c>
    </row>
    <row r="6" spans="1:10" ht="15.75" customHeight="1" x14ac:dyDescent="0.15">
      <c r="B6" s="25">
        <v>0.4861111111111111</v>
      </c>
      <c r="C6" s="26" t="s">
        <v>114</v>
      </c>
      <c r="D6" s="27" t="s">
        <v>113</v>
      </c>
      <c r="E6" s="28">
        <v>15.67</v>
      </c>
      <c r="F6" s="24">
        <v>8</v>
      </c>
      <c r="G6" s="24">
        <v>1</v>
      </c>
      <c r="H6" s="29">
        <v>6.6</v>
      </c>
      <c r="I6" s="26"/>
    </row>
    <row r="7" spans="1:10" ht="15.75" customHeight="1" x14ac:dyDescent="0.15">
      <c r="B7" s="26"/>
      <c r="C7" s="26"/>
      <c r="D7" s="26"/>
      <c r="E7" s="26"/>
      <c r="F7" s="26"/>
      <c r="G7" s="24">
        <v>10</v>
      </c>
      <c r="H7" s="29">
        <v>6.5</v>
      </c>
      <c r="I7" s="26"/>
    </row>
    <row r="8" spans="1:10" ht="15.75" customHeight="1" x14ac:dyDescent="0.15">
      <c r="B8" s="26"/>
      <c r="C8" s="26"/>
      <c r="D8" s="26"/>
      <c r="E8" s="26"/>
      <c r="F8" s="26"/>
      <c r="G8" s="24">
        <v>20</v>
      </c>
      <c r="H8" s="29">
        <v>5.8</v>
      </c>
      <c r="I8" s="26"/>
    </row>
    <row r="9" spans="1:10" ht="15.75" customHeight="1" x14ac:dyDescent="0.15">
      <c r="B9" s="26"/>
      <c r="C9" s="26"/>
      <c r="D9" s="26"/>
      <c r="E9" s="26"/>
      <c r="F9" s="26"/>
      <c r="G9" s="24">
        <v>30</v>
      </c>
      <c r="H9" s="29">
        <v>5.5</v>
      </c>
      <c r="I9" s="26"/>
    </row>
    <row r="11" spans="1:10" ht="15.75" customHeight="1" x14ac:dyDescent="0.15">
      <c r="A11" s="7">
        <v>39213</v>
      </c>
      <c r="B11" s="25">
        <v>0.41666666666666669</v>
      </c>
      <c r="C11" s="30" t="s">
        <v>26</v>
      </c>
      <c r="D11" s="27" t="s">
        <v>113</v>
      </c>
      <c r="E11" s="24">
        <f>CONVERT(14.8,"C","F")</f>
        <v>58.64</v>
      </c>
      <c r="F11" s="24">
        <v>5</v>
      </c>
      <c r="G11" s="24">
        <v>1</v>
      </c>
      <c r="H11" s="31">
        <f>CONVERT(12.3,"C","F")</f>
        <v>54.14</v>
      </c>
      <c r="I11" s="28" t="s">
        <v>623</v>
      </c>
    </row>
    <row r="12" spans="1:10" ht="15.75" customHeight="1" x14ac:dyDescent="0.15">
      <c r="B12" s="26"/>
      <c r="C12" s="26"/>
      <c r="D12" s="26"/>
      <c r="E12" s="26"/>
      <c r="F12" s="26"/>
      <c r="G12" s="24"/>
      <c r="H12" s="31"/>
      <c r="I12" s="26"/>
    </row>
    <row r="13" spans="1:10" ht="15.75" customHeight="1" x14ac:dyDescent="0.15">
      <c r="B13" s="25">
        <v>0.5</v>
      </c>
      <c r="C13" s="26" t="s">
        <v>114</v>
      </c>
      <c r="D13" s="26"/>
      <c r="E13" s="26"/>
      <c r="F13" s="26"/>
      <c r="G13" s="24">
        <v>1</v>
      </c>
      <c r="H13" s="31">
        <v>52</v>
      </c>
      <c r="I13" s="28" t="s">
        <v>607</v>
      </c>
    </row>
    <row r="14" spans="1:10" ht="15.75" customHeight="1" x14ac:dyDescent="0.15">
      <c r="B14" s="26"/>
      <c r="C14" s="26"/>
      <c r="D14" s="26"/>
      <c r="E14" s="26"/>
      <c r="F14" s="26"/>
      <c r="G14" s="24">
        <v>5</v>
      </c>
      <c r="H14" s="31">
        <v>49.2</v>
      </c>
      <c r="I14" s="26"/>
    </row>
    <row r="15" spans="1:10" ht="15.75" customHeight="1" x14ac:dyDescent="0.15">
      <c r="B15" s="26"/>
      <c r="C15" s="26"/>
      <c r="D15" s="26"/>
      <c r="E15" s="26"/>
      <c r="F15" s="26"/>
      <c r="G15" s="24">
        <v>10</v>
      </c>
      <c r="H15" s="31">
        <v>48.2</v>
      </c>
      <c r="I15" s="28" t="s">
        <v>624</v>
      </c>
    </row>
    <row r="16" spans="1:10" ht="15.75" customHeight="1" x14ac:dyDescent="0.15">
      <c r="B16" s="26"/>
      <c r="C16" s="26"/>
      <c r="D16" s="26"/>
      <c r="E16" s="26"/>
      <c r="F16" s="26"/>
      <c r="G16" s="24">
        <v>20</v>
      </c>
      <c r="H16" s="31">
        <v>47</v>
      </c>
      <c r="I16" s="26"/>
    </row>
    <row r="17" spans="1:11" ht="15.75" customHeight="1" x14ac:dyDescent="0.15">
      <c r="B17" s="26"/>
      <c r="C17" s="26"/>
      <c r="D17" s="26"/>
      <c r="E17" s="26"/>
      <c r="F17" s="26"/>
      <c r="G17" s="32"/>
      <c r="H17" s="33"/>
      <c r="I17" s="26"/>
    </row>
    <row r="18" spans="1:11" ht="15.75" customHeight="1" x14ac:dyDescent="0.15">
      <c r="A18" s="7">
        <v>39223</v>
      </c>
      <c r="B18" s="25">
        <v>0.41666666666666669</v>
      </c>
      <c r="C18" s="26" t="s">
        <v>115</v>
      </c>
      <c r="D18" s="27" t="s">
        <v>113</v>
      </c>
      <c r="E18" s="24">
        <f>CONVERT(14.8,"C","F")</f>
        <v>58.64</v>
      </c>
      <c r="F18" s="24">
        <v>5</v>
      </c>
      <c r="G18" s="24">
        <v>1</v>
      </c>
      <c r="H18" s="31">
        <f>CONVERT(12.3,"C","F")</f>
        <v>54.14</v>
      </c>
      <c r="I18" s="28" t="s">
        <v>610</v>
      </c>
      <c r="J18" s="10" t="s">
        <v>42</v>
      </c>
    </row>
    <row r="19" spans="1:11" ht="15.75" customHeight="1" x14ac:dyDescent="0.15">
      <c r="A19" s="26"/>
      <c r="B19" s="26"/>
      <c r="C19" s="26"/>
      <c r="D19" s="26"/>
      <c r="E19" s="26"/>
      <c r="F19" s="26"/>
      <c r="G19" s="24">
        <v>6</v>
      </c>
      <c r="H19" s="31">
        <f>CONVERT(10.4,"C","F")</f>
        <v>50.72</v>
      </c>
      <c r="I19" s="28" t="s">
        <v>625</v>
      </c>
      <c r="J19" s="13" t="s">
        <v>110</v>
      </c>
    </row>
    <row r="20" spans="1:11" ht="15.75" customHeight="1" x14ac:dyDescent="0.15">
      <c r="A20" s="26"/>
      <c r="B20" s="26"/>
      <c r="C20" s="26"/>
      <c r="D20" s="26"/>
      <c r="E20" s="26"/>
      <c r="F20" s="26"/>
      <c r="G20" s="24">
        <v>10</v>
      </c>
      <c r="H20" s="31">
        <f>CONVERT(10.5,"C","F")</f>
        <v>50.900000000000006</v>
      </c>
      <c r="I20" s="28" t="s">
        <v>626</v>
      </c>
      <c r="J20" s="10" t="s">
        <v>20</v>
      </c>
    </row>
    <row r="21" spans="1:11" ht="15.75" customHeight="1" x14ac:dyDescent="0.15">
      <c r="A21" s="26"/>
      <c r="B21" s="26"/>
      <c r="C21" s="26"/>
      <c r="D21" s="26"/>
      <c r="E21" s="26"/>
      <c r="F21" s="26"/>
      <c r="G21" s="24">
        <v>15</v>
      </c>
      <c r="H21" s="31">
        <v>50.9</v>
      </c>
      <c r="I21" s="28" t="s">
        <v>612</v>
      </c>
      <c r="J21" s="10" t="s">
        <v>88</v>
      </c>
    </row>
    <row r="22" spans="1:11" ht="15.75" customHeight="1" x14ac:dyDescent="0.15">
      <c r="A22" s="26"/>
      <c r="B22" s="26"/>
      <c r="C22" s="26"/>
      <c r="D22" s="26"/>
      <c r="E22" s="26"/>
      <c r="F22" s="26"/>
      <c r="G22" s="24">
        <v>20</v>
      </c>
      <c r="H22" s="31">
        <v>50.3</v>
      </c>
      <c r="I22" s="26"/>
      <c r="J22" s="13" t="s">
        <v>117</v>
      </c>
    </row>
    <row r="23" spans="1:11" ht="15.75" customHeight="1" x14ac:dyDescent="0.15">
      <c r="A23" s="26"/>
      <c r="B23" s="26"/>
      <c r="C23" s="26"/>
      <c r="D23" s="26"/>
      <c r="E23" s="26"/>
      <c r="F23" s="26"/>
      <c r="G23" s="24"/>
      <c r="H23" s="31"/>
      <c r="I23" s="26"/>
      <c r="J23" s="13" t="s">
        <v>23</v>
      </c>
    </row>
    <row r="24" spans="1:11" ht="15.75" customHeight="1" x14ac:dyDescent="0.15">
      <c r="A24" s="35"/>
      <c r="B24" s="26"/>
      <c r="C24" s="26"/>
      <c r="D24" s="36"/>
      <c r="E24" s="24"/>
      <c r="F24" s="24"/>
      <c r="G24" s="24"/>
      <c r="H24" s="31"/>
      <c r="I24" s="24"/>
      <c r="J24" s="13" t="s">
        <v>24</v>
      </c>
      <c r="K24" s="37"/>
    </row>
    <row r="25" spans="1:11" ht="15.75" customHeight="1" x14ac:dyDescent="0.15">
      <c r="A25" s="35"/>
      <c r="B25" s="26"/>
      <c r="C25" s="26"/>
      <c r="D25" s="36"/>
      <c r="E25" s="24"/>
      <c r="F25" s="24"/>
      <c r="G25" s="24"/>
      <c r="H25" s="31"/>
      <c r="I25" s="24"/>
      <c r="J25" s="13"/>
      <c r="K25" s="37"/>
    </row>
    <row r="26" spans="1:11" ht="15.75" customHeight="1" x14ac:dyDescent="0.15">
      <c r="A26" s="35">
        <v>39224</v>
      </c>
      <c r="B26" s="25">
        <v>0.41666666666666669</v>
      </c>
      <c r="C26" s="26" t="s">
        <v>115</v>
      </c>
      <c r="D26" s="36" t="s">
        <v>118</v>
      </c>
      <c r="E26" s="24">
        <v>61</v>
      </c>
      <c r="F26" s="24">
        <v>4.5</v>
      </c>
      <c r="G26" s="24">
        <v>1</v>
      </c>
      <c r="H26" s="31">
        <f>CONVERT(11.1,"C","F")</f>
        <v>51.980000000000004</v>
      </c>
      <c r="I26" s="28" t="s">
        <v>617</v>
      </c>
      <c r="J26" s="10" t="s">
        <v>42</v>
      </c>
      <c r="K26" s="37"/>
    </row>
    <row r="27" spans="1:11" ht="15.75" customHeight="1" x14ac:dyDescent="0.15">
      <c r="A27" s="26"/>
      <c r="B27" s="26"/>
      <c r="C27" s="26"/>
      <c r="D27" s="26"/>
      <c r="E27" s="26"/>
      <c r="F27" s="26"/>
      <c r="G27" s="24">
        <v>5</v>
      </c>
      <c r="H27" s="31">
        <f>CONVERT(10.8,"C","F")</f>
        <v>51.44</v>
      </c>
      <c r="I27" s="28" t="s">
        <v>627</v>
      </c>
      <c r="J27" s="13" t="s">
        <v>119</v>
      </c>
      <c r="K27" s="37"/>
    </row>
    <row r="28" spans="1:11" ht="15.75" customHeight="1" x14ac:dyDescent="0.15">
      <c r="A28" s="26"/>
      <c r="B28" s="26"/>
      <c r="C28" s="26"/>
      <c r="D28" s="26"/>
      <c r="E28" s="26"/>
      <c r="F28" s="26"/>
      <c r="G28" s="24">
        <v>10</v>
      </c>
      <c r="H28" s="31">
        <f>CONVERT(10.1,"C","F")</f>
        <v>50.18</v>
      </c>
      <c r="I28" s="28" t="s">
        <v>616</v>
      </c>
      <c r="J28" s="10" t="s">
        <v>120</v>
      </c>
      <c r="K28" s="37"/>
    </row>
    <row r="29" spans="1:11" ht="15.75" customHeight="1" x14ac:dyDescent="0.15">
      <c r="A29" s="26"/>
      <c r="B29" s="26"/>
      <c r="C29" s="26"/>
      <c r="D29" s="26"/>
      <c r="E29" s="26"/>
      <c r="F29" s="26"/>
      <c r="G29" s="24">
        <v>12</v>
      </c>
      <c r="H29" s="31">
        <v>52.3</v>
      </c>
      <c r="I29" s="28" t="s">
        <v>612</v>
      </c>
      <c r="J29" s="10" t="s">
        <v>88</v>
      </c>
      <c r="K29" s="37"/>
    </row>
    <row r="30" spans="1:11" ht="15.75" customHeight="1" x14ac:dyDescent="0.15">
      <c r="A30" s="26"/>
      <c r="B30" s="26"/>
      <c r="C30" s="26"/>
      <c r="D30" s="26"/>
      <c r="E30" s="26"/>
      <c r="F30" s="26"/>
      <c r="G30" s="24">
        <v>20</v>
      </c>
      <c r="H30" s="31">
        <v>50</v>
      </c>
      <c r="I30" s="28" t="s">
        <v>607</v>
      </c>
      <c r="J30" s="13" t="s">
        <v>117</v>
      </c>
      <c r="K30" s="37"/>
    </row>
    <row r="31" spans="1:11" ht="15.75" customHeight="1" x14ac:dyDescent="0.15">
      <c r="A31" s="26"/>
      <c r="B31" s="26"/>
      <c r="C31" s="26"/>
      <c r="D31" s="26"/>
      <c r="E31" s="26"/>
      <c r="F31" s="26"/>
      <c r="G31" s="24">
        <v>40</v>
      </c>
      <c r="H31" s="31">
        <f>CONVERT(6.8,"C","F")</f>
        <v>44.24</v>
      </c>
      <c r="I31" s="28" t="s">
        <v>611</v>
      </c>
      <c r="J31" s="13" t="s">
        <v>23</v>
      </c>
      <c r="K31" s="37"/>
    </row>
    <row r="32" spans="1:11" ht="15.75" customHeight="1" x14ac:dyDescent="0.15">
      <c r="A32" s="26"/>
      <c r="B32" s="26"/>
      <c r="C32" s="26"/>
      <c r="D32" s="26"/>
      <c r="E32" s="26"/>
      <c r="F32" s="26"/>
      <c r="G32" s="24"/>
      <c r="H32" s="31"/>
      <c r="I32" s="26"/>
      <c r="J32" s="13" t="s">
        <v>121</v>
      </c>
      <c r="K32" s="37"/>
    </row>
    <row r="33" spans="1:10" ht="15.75" customHeight="1" x14ac:dyDescent="0.15">
      <c r="A33" s="26"/>
      <c r="B33" s="26"/>
      <c r="C33" s="26"/>
      <c r="D33" s="26"/>
      <c r="E33" s="26"/>
      <c r="F33" s="26"/>
      <c r="G33" s="24"/>
      <c r="H33" s="31"/>
      <c r="I33" s="26"/>
    </row>
    <row r="34" spans="1:10" ht="15.75" customHeight="1" x14ac:dyDescent="0.15">
      <c r="A34" s="7"/>
      <c r="B34" s="25">
        <v>0.41666666666666669</v>
      </c>
      <c r="C34" s="26" t="s">
        <v>115</v>
      </c>
      <c r="D34" s="27" t="s">
        <v>113</v>
      </c>
      <c r="E34" s="24">
        <f>CONVERT(14.8,"C","F")</f>
        <v>58.64</v>
      </c>
      <c r="F34" s="24">
        <v>6</v>
      </c>
      <c r="G34" s="24">
        <v>24.5</v>
      </c>
      <c r="H34" s="31">
        <f>CONVERT(12.3,"C","F")</f>
        <v>54.14</v>
      </c>
      <c r="I34" s="28" t="s">
        <v>628</v>
      </c>
    </row>
    <row r="36" spans="1:10" ht="15.75" customHeight="1" x14ac:dyDescent="0.15">
      <c r="A36" s="7">
        <v>39225</v>
      </c>
      <c r="B36" s="38">
        <v>0.35416666666666669</v>
      </c>
      <c r="C36" s="11" t="s">
        <v>122</v>
      </c>
      <c r="D36" s="39" t="s">
        <v>118</v>
      </c>
      <c r="E36" s="17">
        <v>22.2</v>
      </c>
      <c r="F36" s="17">
        <v>4</v>
      </c>
      <c r="G36" s="17">
        <v>1</v>
      </c>
      <c r="H36" s="19">
        <f>CONVERT(10.8,"C","F")</f>
        <v>51.44</v>
      </c>
      <c r="I36" s="16" t="s">
        <v>607</v>
      </c>
      <c r="J36" s="10" t="s">
        <v>124</v>
      </c>
    </row>
    <row r="37" spans="1:10" ht="15.75" customHeight="1" x14ac:dyDescent="0.15">
      <c r="B37" s="11"/>
      <c r="C37" s="11"/>
      <c r="D37" s="11"/>
      <c r="E37" s="11"/>
      <c r="F37" s="11"/>
      <c r="G37" s="17">
        <v>12</v>
      </c>
      <c r="H37" s="19">
        <f>CONVERT(10.4,"C","F")</f>
        <v>50.72</v>
      </c>
      <c r="I37" s="16" t="s">
        <v>607</v>
      </c>
      <c r="J37" s="13" t="s">
        <v>119</v>
      </c>
    </row>
    <row r="38" spans="1:10" ht="13" x14ac:dyDescent="0.15">
      <c r="B38" s="11"/>
      <c r="C38" s="11"/>
      <c r="D38" s="11"/>
      <c r="E38" s="11"/>
      <c r="F38" s="11"/>
      <c r="G38" s="17">
        <v>20</v>
      </c>
      <c r="H38" s="19">
        <f t="shared" ref="H38:H39" si="0">CONVERT(10,"C","F")</f>
        <v>50</v>
      </c>
      <c r="I38" s="16" t="s">
        <v>612</v>
      </c>
      <c r="J38" s="10" t="s">
        <v>120</v>
      </c>
    </row>
    <row r="39" spans="1:10" ht="13" x14ac:dyDescent="0.15">
      <c r="B39" s="11"/>
      <c r="C39" s="11"/>
      <c r="D39" s="11"/>
      <c r="E39" s="11"/>
      <c r="F39" s="11"/>
      <c r="G39" s="17">
        <v>25</v>
      </c>
      <c r="H39" s="19">
        <f t="shared" si="0"/>
        <v>50</v>
      </c>
      <c r="I39" s="16" t="s">
        <v>616</v>
      </c>
      <c r="J39" s="10" t="s">
        <v>53</v>
      </c>
    </row>
    <row r="40" spans="1:10" ht="13" x14ac:dyDescent="0.15">
      <c r="B40" s="11"/>
      <c r="C40" s="11"/>
      <c r="D40" s="11"/>
      <c r="E40" s="11"/>
      <c r="F40" s="11"/>
      <c r="G40" s="17">
        <v>35</v>
      </c>
      <c r="H40" s="19">
        <f>CONVERT(7.7,"C","F")</f>
        <v>45.86</v>
      </c>
      <c r="I40" s="16" t="s">
        <v>607</v>
      </c>
      <c r="J40" s="13" t="s">
        <v>125</v>
      </c>
    </row>
    <row r="41" spans="1:10" ht="13" x14ac:dyDescent="0.15">
      <c r="B41" s="11"/>
      <c r="C41" s="11"/>
      <c r="D41" s="11"/>
      <c r="E41" s="11"/>
      <c r="F41" s="11"/>
      <c r="G41" s="11"/>
      <c r="H41" s="11"/>
      <c r="I41" s="11"/>
      <c r="J41" s="13" t="s">
        <v>23</v>
      </c>
    </row>
    <row r="42" spans="1:10" ht="13" x14ac:dyDescent="0.15">
      <c r="B42" s="11"/>
      <c r="C42" s="11"/>
      <c r="D42" s="11"/>
      <c r="E42" s="11"/>
      <c r="F42" s="11"/>
      <c r="G42" s="11"/>
      <c r="H42" s="11"/>
      <c r="I42" s="11"/>
      <c r="J42" s="13" t="s">
        <v>121</v>
      </c>
    </row>
    <row r="43" spans="1:10" ht="13" x14ac:dyDescent="0.15">
      <c r="B43" s="11"/>
      <c r="C43" s="11"/>
      <c r="D43" s="11"/>
      <c r="E43" s="11"/>
      <c r="F43" s="11"/>
      <c r="G43" s="11"/>
      <c r="H43" s="11"/>
      <c r="I43" s="11"/>
    </row>
    <row r="44" spans="1:10" ht="13" x14ac:dyDescent="0.15">
      <c r="B44" s="38">
        <v>0.45833333333333331</v>
      </c>
      <c r="C44" s="39" t="s">
        <v>122</v>
      </c>
      <c r="D44" s="11"/>
      <c r="E44" s="11"/>
      <c r="F44" s="11"/>
      <c r="G44" s="17">
        <v>6</v>
      </c>
      <c r="H44" s="19">
        <f>CONVERT(11.3,"C","F")</f>
        <v>52.34</v>
      </c>
      <c r="I44" s="16" t="s">
        <v>629</v>
      </c>
    </row>
    <row r="45" spans="1:10" ht="13" x14ac:dyDescent="0.15">
      <c r="B45" s="11"/>
      <c r="C45" s="11"/>
      <c r="D45" s="11"/>
      <c r="E45" s="11"/>
      <c r="F45" s="11"/>
      <c r="G45" s="17">
        <v>10</v>
      </c>
      <c r="H45" s="19">
        <f>CONVERT(12,"C","F")</f>
        <v>53.6</v>
      </c>
      <c r="I45" s="16" t="s">
        <v>630</v>
      </c>
    </row>
    <row r="46" spans="1:10" ht="13" x14ac:dyDescent="0.15">
      <c r="B46" s="11"/>
      <c r="C46" s="11"/>
      <c r="D46" s="11"/>
      <c r="E46" s="11"/>
      <c r="F46" s="11"/>
      <c r="G46" s="17">
        <v>15</v>
      </c>
      <c r="H46" s="19">
        <f>CONVERT(10.7,"C","F")</f>
        <v>51.26</v>
      </c>
      <c r="I46" s="16" t="s">
        <v>631</v>
      </c>
    </row>
    <row r="47" spans="1:10" ht="13" x14ac:dyDescent="0.15">
      <c r="B47" s="11"/>
      <c r="C47" s="11"/>
      <c r="D47" s="11"/>
      <c r="E47" s="11"/>
      <c r="F47" s="11"/>
      <c r="G47" s="17">
        <v>30</v>
      </c>
      <c r="H47" s="19">
        <f>CONVERT(10.1,"C","F")</f>
        <v>50.18</v>
      </c>
      <c r="I47" s="16" t="s">
        <v>632</v>
      </c>
    </row>
    <row r="48" spans="1:10" ht="13" x14ac:dyDescent="0.15">
      <c r="B48" s="11"/>
      <c r="C48" s="11"/>
      <c r="D48" s="11"/>
      <c r="E48" s="11"/>
      <c r="F48" s="11"/>
      <c r="G48" s="17">
        <v>40</v>
      </c>
      <c r="H48" s="19">
        <f>CONVERT(8,"C","F")</f>
        <v>46.4</v>
      </c>
      <c r="I48" s="16" t="s">
        <v>633</v>
      </c>
    </row>
    <row r="49" spans="1:11" ht="13" x14ac:dyDescent="0.15">
      <c r="B49" s="11"/>
      <c r="C49" s="11"/>
      <c r="D49" s="11"/>
      <c r="E49" s="11"/>
      <c r="F49" s="11"/>
      <c r="G49" s="11"/>
      <c r="H49" s="11"/>
      <c r="I49" s="11"/>
    </row>
    <row r="50" spans="1:11" ht="13" x14ac:dyDescent="0.15">
      <c r="B50" s="41">
        <v>0.52083333333333337</v>
      </c>
      <c r="C50" s="11" t="s">
        <v>114</v>
      </c>
      <c r="D50" s="39" t="s">
        <v>126</v>
      </c>
      <c r="E50" s="17">
        <v>79.3</v>
      </c>
      <c r="F50" s="17">
        <v>4</v>
      </c>
      <c r="G50" s="11"/>
      <c r="H50" s="11"/>
      <c r="I50" s="11"/>
    </row>
    <row r="51" spans="1:11" ht="13" x14ac:dyDescent="0.15">
      <c r="B51" s="42"/>
      <c r="C51" s="11"/>
      <c r="D51" s="11"/>
      <c r="E51" s="11"/>
      <c r="F51" s="11"/>
      <c r="G51" s="17">
        <v>2</v>
      </c>
      <c r="H51" s="19">
        <f>CONVERT(11.6,"C","F")</f>
        <v>52.879999999999995</v>
      </c>
      <c r="I51" s="16" t="s">
        <v>634</v>
      </c>
      <c r="J51" s="10" t="s">
        <v>70</v>
      </c>
      <c r="K51" s="10"/>
    </row>
    <row r="52" spans="1:11" ht="13" x14ac:dyDescent="0.15">
      <c r="B52" s="11"/>
      <c r="C52" s="11"/>
      <c r="D52" s="11"/>
      <c r="E52" s="11"/>
      <c r="F52" s="11"/>
      <c r="G52" s="17">
        <v>10</v>
      </c>
      <c r="H52" s="19">
        <f>CONVERT(10.8,"C","F")</f>
        <v>51.44</v>
      </c>
      <c r="I52" s="16" t="s">
        <v>634</v>
      </c>
      <c r="J52" s="13" t="s">
        <v>129</v>
      </c>
      <c r="K52" s="13"/>
    </row>
    <row r="53" spans="1:11" ht="13" x14ac:dyDescent="0.15">
      <c r="B53" s="11"/>
      <c r="C53" s="11"/>
      <c r="D53" s="11"/>
      <c r="E53" s="11"/>
      <c r="F53" s="11"/>
      <c r="G53" s="17">
        <v>50</v>
      </c>
      <c r="H53" s="19">
        <f>CONVERT(6.4,"C","F")</f>
        <v>43.52</v>
      </c>
      <c r="I53" s="16" t="s">
        <v>632</v>
      </c>
      <c r="J53" s="10" t="s">
        <v>120</v>
      </c>
      <c r="K53" s="10"/>
    </row>
    <row r="54" spans="1:11" ht="13" x14ac:dyDescent="0.15">
      <c r="B54" s="11"/>
      <c r="C54" s="11"/>
      <c r="D54" s="11"/>
      <c r="E54" s="11"/>
      <c r="F54" s="11"/>
      <c r="G54" s="17">
        <v>60</v>
      </c>
      <c r="H54" s="19">
        <f>CONVERT(5.9,"C","F")</f>
        <v>42.620000000000005</v>
      </c>
      <c r="I54" s="16" t="s">
        <v>635</v>
      </c>
      <c r="J54" s="10" t="s">
        <v>88</v>
      </c>
      <c r="K54" s="10"/>
    </row>
    <row r="55" spans="1:11" ht="13" x14ac:dyDescent="0.15">
      <c r="B55" s="11"/>
      <c r="C55" s="11"/>
      <c r="D55" s="11"/>
      <c r="E55" s="11"/>
      <c r="F55" s="11"/>
      <c r="G55" s="17">
        <v>80</v>
      </c>
      <c r="H55" s="19">
        <f>CONVERT(7.6,"C","F")</f>
        <v>45.68</v>
      </c>
      <c r="I55" s="16" t="s">
        <v>636</v>
      </c>
      <c r="J55" s="13" t="s">
        <v>44</v>
      </c>
      <c r="K55" s="13"/>
    </row>
    <row r="56" spans="1:11" ht="13" x14ac:dyDescent="0.15">
      <c r="J56" s="13" t="s">
        <v>23</v>
      </c>
      <c r="K56" s="13"/>
    </row>
    <row r="57" spans="1:11" ht="13" x14ac:dyDescent="0.15">
      <c r="J57" s="13" t="s">
        <v>130</v>
      </c>
      <c r="K57" s="13"/>
    </row>
    <row r="58" spans="1:11" ht="13" x14ac:dyDescent="0.15">
      <c r="A58" s="7"/>
      <c r="B58" s="41"/>
      <c r="C58" s="43"/>
      <c r="D58" s="11"/>
      <c r="E58" s="11"/>
      <c r="F58" s="11"/>
      <c r="G58" s="17"/>
      <c r="H58" s="19"/>
      <c r="I58" s="17"/>
      <c r="J58" s="10"/>
      <c r="K58" s="10"/>
    </row>
    <row r="59" spans="1:11" ht="13" x14ac:dyDescent="0.15">
      <c r="A59" s="7">
        <v>39226</v>
      </c>
      <c r="B59" s="41">
        <v>0.35416666666666669</v>
      </c>
      <c r="C59" s="39" t="s">
        <v>131</v>
      </c>
      <c r="D59" s="11"/>
      <c r="E59" s="11"/>
      <c r="F59" s="11"/>
      <c r="G59" s="17">
        <v>0</v>
      </c>
      <c r="H59" s="19">
        <v>54.6</v>
      </c>
      <c r="I59" s="16" t="s">
        <v>637</v>
      </c>
      <c r="J59" s="10"/>
      <c r="K59" s="10"/>
    </row>
    <row r="60" spans="1:11" ht="13" x14ac:dyDescent="0.15">
      <c r="B60" s="11"/>
      <c r="C60" s="11"/>
      <c r="D60" s="11"/>
      <c r="E60" s="11"/>
      <c r="F60" s="11"/>
      <c r="G60" s="17">
        <v>2</v>
      </c>
      <c r="H60" s="19">
        <v>53</v>
      </c>
      <c r="I60" s="16" t="s">
        <v>638</v>
      </c>
      <c r="J60" s="13"/>
      <c r="K60" s="13"/>
    </row>
    <row r="61" spans="1:11" ht="13" x14ac:dyDescent="0.15">
      <c r="B61" s="11"/>
      <c r="C61" s="11"/>
      <c r="D61" s="11"/>
      <c r="E61" s="11"/>
      <c r="F61" s="11"/>
      <c r="G61" s="17">
        <v>6</v>
      </c>
      <c r="H61" s="19">
        <v>51.8</v>
      </c>
      <c r="I61" s="16" t="s">
        <v>638</v>
      </c>
      <c r="J61" s="10"/>
      <c r="K61" s="10"/>
    </row>
    <row r="62" spans="1:11" ht="13" x14ac:dyDescent="0.15">
      <c r="B62" s="11"/>
      <c r="C62" s="11"/>
      <c r="D62" s="11"/>
      <c r="E62" s="11"/>
      <c r="F62" s="11"/>
      <c r="G62" s="17">
        <v>10</v>
      </c>
      <c r="H62" s="19">
        <v>51.6</v>
      </c>
      <c r="I62" s="16" t="s">
        <v>639</v>
      </c>
      <c r="J62" s="10"/>
      <c r="K62" s="10"/>
    </row>
    <row r="63" spans="1:11" ht="13" x14ac:dyDescent="0.15">
      <c r="B63" s="11"/>
      <c r="C63" s="11"/>
      <c r="D63" s="11"/>
      <c r="E63" s="11"/>
      <c r="F63" s="11"/>
      <c r="G63" s="17">
        <v>15</v>
      </c>
      <c r="H63" s="19">
        <v>48.2</v>
      </c>
      <c r="I63" s="16" t="s">
        <v>640</v>
      </c>
      <c r="J63" s="13"/>
      <c r="K63" s="13"/>
    </row>
    <row r="64" spans="1:11" ht="13" x14ac:dyDescent="0.15">
      <c r="B64" s="11"/>
      <c r="C64" s="11"/>
      <c r="D64" s="11"/>
      <c r="E64" s="11"/>
      <c r="F64" s="11"/>
      <c r="G64" s="17">
        <v>30</v>
      </c>
      <c r="H64" s="19">
        <v>42.6</v>
      </c>
      <c r="I64" s="16" t="s">
        <v>641</v>
      </c>
      <c r="J64" s="13"/>
      <c r="K64" s="13"/>
    </row>
    <row r="65" spans="1:11" ht="13" x14ac:dyDescent="0.15">
      <c r="B65" s="11"/>
      <c r="C65" s="11"/>
      <c r="D65" s="11"/>
      <c r="E65" s="11"/>
      <c r="F65" s="11"/>
      <c r="G65" s="17">
        <v>40</v>
      </c>
      <c r="H65" s="19">
        <v>43.1</v>
      </c>
      <c r="I65" s="16" t="s">
        <v>639</v>
      </c>
      <c r="J65" s="13"/>
      <c r="K65" s="13"/>
    </row>
    <row r="66" spans="1:11" ht="13" x14ac:dyDescent="0.15">
      <c r="B66" s="11"/>
      <c r="C66" s="11"/>
      <c r="D66" s="11"/>
      <c r="E66" s="11"/>
      <c r="F66" s="11"/>
      <c r="G66" s="17">
        <v>60</v>
      </c>
      <c r="H66" s="19">
        <v>46.4</v>
      </c>
      <c r="I66" s="16" t="s">
        <v>640</v>
      </c>
    </row>
    <row r="67" spans="1:11" ht="13" x14ac:dyDescent="0.15">
      <c r="B67" s="11"/>
      <c r="C67" s="11"/>
      <c r="D67" s="11"/>
      <c r="E67" s="11"/>
      <c r="F67" s="11"/>
      <c r="G67" s="11"/>
      <c r="H67" s="11"/>
      <c r="I67" s="11"/>
    </row>
    <row r="68" spans="1:11" ht="13" x14ac:dyDescent="0.15">
      <c r="B68" s="44">
        <v>0.45833333333333331</v>
      </c>
      <c r="C68" s="39" t="s">
        <v>132</v>
      </c>
      <c r="D68" s="11"/>
      <c r="E68" s="11"/>
      <c r="F68" s="11"/>
      <c r="G68" s="17">
        <v>0</v>
      </c>
      <c r="H68" s="19">
        <v>55.8</v>
      </c>
      <c r="I68" s="16" t="s">
        <v>642</v>
      </c>
    </row>
    <row r="69" spans="1:11" ht="13" x14ac:dyDescent="0.15">
      <c r="B69" s="11"/>
      <c r="C69" s="11"/>
      <c r="D69" s="11"/>
      <c r="E69" s="11"/>
      <c r="F69" s="11"/>
      <c r="G69" s="45">
        <v>5</v>
      </c>
      <c r="H69" s="46">
        <f>CONVERT(11.2,"C","F")</f>
        <v>52.16</v>
      </c>
      <c r="I69" s="95" t="s">
        <v>640</v>
      </c>
    </row>
    <row r="70" spans="1:11" ht="13" x14ac:dyDescent="0.15">
      <c r="B70" s="11"/>
      <c r="C70" s="11"/>
      <c r="D70" s="11"/>
      <c r="E70" s="11"/>
      <c r="F70" s="11"/>
      <c r="G70" s="45">
        <v>10</v>
      </c>
      <c r="H70" s="46">
        <f>CONVERT(10.5,"C","F")</f>
        <v>50.900000000000006</v>
      </c>
      <c r="I70" s="95" t="s">
        <v>640</v>
      </c>
    </row>
    <row r="71" spans="1:11" ht="13" x14ac:dyDescent="0.15">
      <c r="B71" s="11"/>
      <c r="C71" s="11"/>
      <c r="D71" s="11"/>
      <c r="E71" s="11"/>
      <c r="F71" s="11"/>
      <c r="G71" s="45">
        <v>15</v>
      </c>
      <c r="H71" s="46">
        <v>52.2</v>
      </c>
      <c r="I71" s="95" t="s">
        <v>640</v>
      </c>
    </row>
    <row r="72" spans="1:11" ht="13" x14ac:dyDescent="0.15">
      <c r="B72" s="11"/>
      <c r="C72" s="11"/>
      <c r="D72" s="11"/>
      <c r="E72" s="11"/>
      <c r="F72" s="11"/>
      <c r="G72" s="45">
        <v>20</v>
      </c>
      <c r="H72" s="46">
        <f>CONVERT(7.5,"C","F")</f>
        <v>45.5</v>
      </c>
      <c r="I72" s="95" t="s">
        <v>640</v>
      </c>
    </row>
    <row r="73" spans="1:11" ht="13" x14ac:dyDescent="0.15">
      <c r="B73" s="11"/>
      <c r="C73" s="11"/>
      <c r="D73" s="11"/>
      <c r="E73" s="11"/>
      <c r="F73" s="11"/>
      <c r="G73" s="11"/>
      <c r="H73" s="11"/>
      <c r="I73" s="11"/>
    </row>
    <row r="74" spans="1:11" ht="13" x14ac:dyDescent="0.15">
      <c r="B74" s="44">
        <v>0.52083333333333337</v>
      </c>
      <c r="C74" s="39" t="s">
        <v>133</v>
      </c>
      <c r="D74" s="11"/>
      <c r="E74" s="11"/>
      <c r="F74" s="17">
        <v>11</v>
      </c>
      <c r="G74" s="45">
        <v>0</v>
      </c>
      <c r="H74" s="19">
        <f>CONVERT(13.6,"C","F")</f>
        <v>56.480000000000004</v>
      </c>
      <c r="I74" s="95" t="s">
        <v>640</v>
      </c>
    </row>
    <row r="75" spans="1:11" ht="13" x14ac:dyDescent="0.15">
      <c r="B75" s="11"/>
      <c r="C75" s="11"/>
      <c r="D75" s="11"/>
      <c r="E75" s="11"/>
      <c r="F75" s="11"/>
      <c r="G75" s="45">
        <v>7</v>
      </c>
      <c r="H75" s="19">
        <f>CONVERT(12.2,"C","F")</f>
        <v>53.96</v>
      </c>
      <c r="I75" s="95" t="s">
        <v>642</v>
      </c>
    </row>
    <row r="76" spans="1:11" ht="13" x14ac:dyDescent="0.15">
      <c r="B76" s="11"/>
      <c r="C76" s="11"/>
      <c r="D76" s="11"/>
      <c r="E76" s="11"/>
      <c r="F76" s="11"/>
      <c r="G76" s="45">
        <v>15</v>
      </c>
      <c r="H76" s="19">
        <f>CONVERT(8,"C","F")</f>
        <v>46.4</v>
      </c>
      <c r="I76" s="95" t="s">
        <v>640</v>
      </c>
    </row>
    <row r="77" spans="1:11" ht="13" x14ac:dyDescent="0.15">
      <c r="B77" s="11"/>
      <c r="C77" s="11"/>
      <c r="D77" s="11"/>
      <c r="E77" s="11"/>
      <c r="F77" s="11"/>
      <c r="G77" s="45">
        <v>35</v>
      </c>
      <c r="H77" s="46">
        <f>CONVERT(6.4,"C","F")</f>
        <v>43.52</v>
      </c>
      <c r="I77" s="95" t="s">
        <v>637</v>
      </c>
    </row>
    <row r="78" spans="1:11" ht="13" x14ac:dyDescent="0.15">
      <c r="B78" s="11"/>
      <c r="C78" s="11"/>
      <c r="D78" s="11"/>
      <c r="E78" s="11"/>
      <c r="F78" s="11"/>
      <c r="G78" s="45">
        <v>70</v>
      </c>
      <c r="H78" s="46">
        <v>44</v>
      </c>
      <c r="I78" s="95" t="s">
        <v>640</v>
      </c>
    </row>
    <row r="80" spans="1:11" ht="13" x14ac:dyDescent="0.15">
      <c r="A80" s="7">
        <v>39232</v>
      </c>
      <c r="B80" s="38">
        <v>0.4375</v>
      </c>
      <c r="C80" s="11" t="s">
        <v>134</v>
      </c>
      <c r="D80" s="39" t="s">
        <v>118</v>
      </c>
      <c r="E80" s="17">
        <v>70.5</v>
      </c>
      <c r="F80" s="17">
        <v>3</v>
      </c>
      <c r="G80" s="45">
        <v>5</v>
      </c>
      <c r="H80" s="19">
        <v>59.9</v>
      </c>
      <c r="I80" s="95" t="s">
        <v>643</v>
      </c>
    </row>
    <row r="81" spans="1:9" ht="13" x14ac:dyDescent="0.15">
      <c r="B81" s="11"/>
      <c r="C81" s="11"/>
      <c r="D81" s="11"/>
      <c r="E81" s="11"/>
      <c r="F81" s="11"/>
      <c r="G81" s="45">
        <v>10</v>
      </c>
      <c r="H81" s="19">
        <v>52.8</v>
      </c>
      <c r="I81" s="95" t="s">
        <v>640</v>
      </c>
    </row>
    <row r="82" spans="1:9" ht="13" x14ac:dyDescent="0.15">
      <c r="B82" s="11"/>
      <c r="C82" s="11"/>
      <c r="D82" s="11"/>
      <c r="E82" s="11"/>
      <c r="F82" s="11"/>
      <c r="G82" s="45">
        <v>20</v>
      </c>
      <c r="H82" s="19">
        <v>53</v>
      </c>
      <c r="I82" s="95" t="s">
        <v>643</v>
      </c>
    </row>
    <row r="83" spans="1:9" ht="13" x14ac:dyDescent="0.15">
      <c r="B83" s="11"/>
      <c r="C83" s="11"/>
      <c r="D83" s="11"/>
      <c r="E83" s="11"/>
      <c r="F83" s="11"/>
      <c r="G83" s="45">
        <v>50</v>
      </c>
      <c r="H83" s="46">
        <v>46.5</v>
      </c>
      <c r="I83" s="95" t="s">
        <v>640</v>
      </c>
    </row>
    <row r="84" spans="1:9" ht="13" x14ac:dyDescent="0.15">
      <c r="B84" s="11"/>
      <c r="C84" s="11"/>
      <c r="D84" s="11"/>
      <c r="E84" s="11"/>
      <c r="F84" s="11"/>
      <c r="G84" s="45">
        <v>60</v>
      </c>
      <c r="H84" s="46">
        <v>46</v>
      </c>
      <c r="I84" s="95" t="s">
        <v>641</v>
      </c>
    </row>
    <row r="85" spans="1:9" ht="13" x14ac:dyDescent="0.15">
      <c r="B85" s="11"/>
      <c r="C85" s="11"/>
      <c r="D85" s="11"/>
      <c r="E85" s="11"/>
      <c r="F85" s="11"/>
      <c r="G85" s="11"/>
      <c r="H85" s="11"/>
      <c r="I85" s="11"/>
    </row>
    <row r="86" spans="1:9" ht="13" x14ac:dyDescent="0.15">
      <c r="B86" s="38">
        <v>0.52083333333333337</v>
      </c>
      <c r="C86" s="11" t="s">
        <v>114</v>
      </c>
      <c r="D86" s="39" t="s">
        <v>126</v>
      </c>
      <c r="E86" s="17">
        <v>73.7</v>
      </c>
      <c r="F86" s="17">
        <v>2.5</v>
      </c>
      <c r="G86" s="45">
        <v>0.3</v>
      </c>
      <c r="H86" s="19">
        <v>60.8</v>
      </c>
      <c r="I86" s="11"/>
    </row>
    <row r="87" spans="1:9" ht="13" x14ac:dyDescent="0.15">
      <c r="B87" s="11"/>
      <c r="C87" s="11"/>
      <c r="D87" s="11"/>
      <c r="E87" s="11"/>
      <c r="F87" s="11"/>
      <c r="G87" s="45">
        <v>1</v>
      </c>
      <c r="H87" s="19">
        <v>59.3</v>
      </c>
      <c r="I87" s="11"/>
    </row>
    <row r="88" spans="1:9" ht="13" x14ac:dyDescent="0.15">
      <c r="B88" s="11"/>
      <c r="C88" s="11"/>
      <c r="D88" s="11"/>
      <c r="E88" s="11"/>
      <c r="F88" s="11"/>
      <c r="G88" s="45">
        <v>2</v>
      </c>
      <c r="H88" s="19">
        <v>58.2</v>
      </c>
      <c r="I88" s="11"/>
    </row>
    <row r="89" spans="1:9" ht="13" x14ac:dyDescent="0.15">
      <c r="B89" s="11"/>
      <c r="C89" s="11"/>
      <c r="D89" s="11"/>
      <c r="E89" s="11"/>
      <c r="F89" s="11"/>
      <c r="G89" s="45">
        <v>3</v>
      </c>
      <c r="H89" s="46">
        <v>56</v>
      </c>
      <c r="I89" s="11"/>
    </row>
    <row r="90" spans="1:9" ht="13" x14ac:dyDescent="0.15">
      <c r="B90" s="11"/>
      <c r="C90" s="11"/>
      <c r="D90" s="11"/>
      <c r="E90" s="11"/>
      <c r="F90" s="11"/>
      <c r="G90" s="45">
        <v>5</v>
      </c>
      <c r="H90" s="46">
        <v>60</v>
      </c>
      <c r="I90" s="95" t="s">
        <v>643</v>
      </c>
    </row>
    <row r="91" spans="1:9" ht="13" x14ac:dyDescent="0.15">
      <c r="B91" s="11"/>
      <c r="C91" s="11"/>
      <c r="D91" s="11"/>
      <c r="E91" s="11"/>
      <c r="F91" s="11"/>
      <c r="G91" s="45">
        <v>8</v>
      </c>
      <c r="H91" s="19">
        <v>60.2</v>
      </c>
      <c r="I91" s="11"/>
    </row>
    <row r="92" spans="1:9" ht="13" x14ac:dyDescent="0.15">
      <c r="B92" s="11"/>
      <c r="C92" s="11"/>
      <c r="D92" s="11"/>
      <c r="E92" s="11"/>
      <c r="F92" s="11"/>
      <c r="G92" s="45">
        <v>25</v>
      </c>
      <c r="H92" s="19">
        <v>46.5</v>
      </c>
      <c r="I92" s="16" t="s">
        <v>640</v>
      </c>
    </row>
    <row r="93" spans="1:9" ht="13" x14ac:dyDescent="0.15">
      <c r="B93" s="11"/>
      <c r="C93" s="11"/>
      <c r="D93" s="11"/>
      <c r="E93" s="11"/>
      <c r="F93" s="11"/>
      <c r="G93" s="45">
        <v>42</v>
      </c>
      <c r="H93" s="19">
        <v>45.5</v>
      </c>
      <c r="I93" s="16" t="s">
        <v>640</v>
      </c>
    </row>
    <row r="95" spans="1:9" ht="13" x14ac:dyDescent="0.15">
      <c r="A95" s="7">
        <v>39293</v>
      </c>
      <c r="B95" s="41">
        <v>0.47916666666666669</v>
      </c>
      <c r="C95" s="11" t="s">
        <v>114</v>
      </c>
      <c r="D95" s="11" t="s">
        <v>137</v>
      </c>
      <c r="E95" s="17">
        <v>78</v>
      </c>
      <c r="F95" s="17">
        <v>2.5</v>
      </c>
      <c r="G95" s="17">
        <v>1</v>
      </c>
      <c r="H95" s="19">
        <v>74.3</v>
      </c>
      <c r="I95" s="16" t="s">
        <v>638</v>
      </c>
    </row>
    <row r="96" spans="1:9" ht="13" x14ac:dyDescent="0.15">
      <c r="B96" s="11"/>
      <c r="C96" s="11"/>
      <c r="D96" s="11"/>
      <c r="E96" s="11"/>
      <c r="F96" s="11"/>
      <c r="G96" s="17">
        <v>9</v>
      </c>
      <c r="H96" s="19">
        <v>68</v>
      </c>
      <c r="I96" s="16" t="s">
        <v>644</v>
      </c>
    </row>
    <row r="97" spans="1:9" ht="13" x14ac:dyDescent="0.15">
      <c r="B97" s="11"/>
      <c r="C97" s="11"/>
      <c r="D97" s="11"/>
      <c r="E97" s="11"/>
      <c r="F97" s="11"/>
      <c r="G97" s="17">
        <v>15</v>
      </c>
      <c r="H97" s="19">
        <v>67.900000000000006</v>
      </c>
      <c r="I97" s="16" t="s">
        <v>639</v>
      </c>
    </row>
    <row r="98" spans="1:9" ht="13" x14ac:dyDescent="0.15">
      <c r="B98" s="11"/>
      <c r="C98" s="11"/>
      <c r="D98" s="11"/>
      <c r="E98" s="11"/>
      <c r="F98" s="11"/>
      <c r="G98" s="17">
        <v>30</v>
      </c>
      <c r="H98" s="19">
        <v>55.8</v>
      </c>
      <c r="I98" s="16" t="s">
        <v>637</v>
      </c>
    </row>
    <row r="99" spans="1:9" ht="13" x14ac:dyDescent="0.15">
      <c r="B99" s="11"/>
      <c r="C99" s="11"/>
      <c r="D99" s="11"/>
      <c r="E99" s="11"/>
      <c r="F99" s="11"/>
      <c r="G99" s="17">
        <v>38</v>
      </c>
      <c r="H99" s="19">
        <v>50.1</v>
      </c>
      <c r="I99" s="16" t="s">
        <v>645</v>
      </c>
    </row>
    <row r="100" spans="1:9" ht="13" x14ac:dyDescent="0.15">
      <c r="B100" s="11"/>
      <c r="C100" s="11"/>
      <c r="D100" s="11"/>
      <c r="E100" s="11"/>
      <c r="F100" s="11"/>
      <c r="G100" s="17"/>
      <c r="H100" s="19"/>
      <c r="I100" s="17"/>
    </row>
    <row r="101" spans="1:9" ht="13" x14ac:dyDescent="0.15">
      <c r="A101" s="7">
        <v>39294</v>
      </c>
      <c r="B101" s="41">
        <v>0.40138888888888885</v>
      </c>
      <c r="C101" s="11" t="s">
        <v>139</v>
      </c>
      <c r="D101" s="11" t="s">
        <v>140</v>
      </c>
      <c r="E101" s="17">
        <v>71.2</v>
      </c>
      <c r="F101" s="17">
        <v>2</v>
      </c>
      <c r="G101" s="17">
        <v>2</v>
      </c>
      <c r="H101" s="19">
        <v>74.099999999999994</v>
      </c>
      <c r="I101" s="16" t="s">
        <v>639</v>
      </c>
    </row>
    <row r="102" spans="1:9" ht="13" x14ac:dyDescent="0.15">
      <c r="A102" s="7"/>
      <c r="B102" s="41"/>
      <c r="C102" s="11"/>
      <c r="D102" s="11"/>
      <c r="E102" s="17"/>
      <c r="F102" s="17"/>
      <c r="G102" s="17"/>
      <c r="H102" s="19"/>
      <c r="I102" s="17"/>
    </row>
    <row r="103" spans="1:9" ht="13" x14ac:dyDescent="0.15">
      <c r="B103" s="41">
        <v>0.45833333333333331</v>
      </c>
      <c r="C103" s="11" t="s">
        <v>142</v>
      </c>
      <c r="D103" s="11" t="s">
        <v>143</v>
      </c>
      <c r="E103" s="17">
        <v>73</v>
      </c>
      <c r="F103" s="11"/>
      <c r="G103" s="17">
        <v>0</v>
      </c>
      <c r="H103" s="19">
        <v>75.5</v>
      </c>
      <c r="I103" s="16" t="s">
        <v>645</v>
      </c>
    </row>
    <row r="104" spans="1:9" ht="13" x14ac:dyDescent="0.15">
      <c r="B104" s="42"/>
      <c r="C104" s="11"/>
      <c r="D104" s="11"/>
      <c r="E104" s="11"/>
      <c r="F104" s="11"/>
      <c r="G104" s="17">
        <v>5</v>
      </c>
      <c r="H104" s="19">
        <v>74.599999999999994</v>
      </c>
      <c r="I104" s="16" t="s">
        <v>643</v>
      </c>
    </row>
    <row r="105" spans="1:9" ht="13" x14ac:dyDescent="0.15">
      <c r="B105" s="42"/>
      <c r="C105" s="11"/>
      <c r="D105" s="11"/>
      <c r="E105" s="11"/>
      <c r="F105" s="11"/>
      <c r="G105" s="17">
        <v>10</v>
      </c>
      <c r="H105" s="19">
        <v>74.599999999999994</v>
      </c>
      <c r="I105" s="16" t="s">
        <v>640</v>
      </c>
    </row>
    <row r="106" spans="1:9" ht="13" x14ac:dyDescent="0.15">
      <c r="B106" s="42"/>
      <c r="C106" s="11"/>
      <c r="D106" s="11"/>
      <c r="E106" s="11"/>
      <c r="F106" s="11"/>
      <c r="G106" s="17">
        <v>15</v>
      </c>
      <c r="H106" s="19">
        <v>68.3</v>
      </c>
      <c r="I106" s="11"/>
    </row>
    <row r="107" spans="1:9" ht="13" x14ac:dyDescent="0.15">
      <c r="B107" s="42"/>
      <c r="C107" s="11"/>
      <c r="D107" s="11"/>
      <c r="E107" s="11"/>
      <c r="F107" s="11"/>
      <c r="G107" s="17">
        <v>17</v>
      </c>
      <c r="H107" s="19">
        <v>73</v>
      </c>
      <c r="I107" s="16" t="s">
        <v>643</v>
      </c>
    </row>
    <row r="108" spans="1:9" ht="13" x14ac:dyDescent="0.15">
      <c r="B108" s="42"/>
      <c r="C108" s="11"/>
      <c r="D108" s="11"/>
      <c r="E108" s="11"/>
      <c r="F108" s="11"/>
      <c r="G108" s="17">
        <v>20</v>
      </c>
      <c r="H108" s="19">
        <v>55</v>
      </c>
      <c r="I108" s="16" t="s">
        <v>640</v>
      </c>
    </row>
    <row r="109" spans="1:9" ht="13" x14ac:dyDescent="0.15">
      <c r="B109" s="42"/>
      <c r="C109" s="11"/>
      <c r="D109" s="11"/>
      <c r="E109" s="11"/>
      <c r="F109" s="11"/>
      <c r="G109" s="17">
        <v>25</v>
      </c>
      <c r="H109" s="19">
        <v>50.3</v>
      </c>
      <c r="I109" s="16" t="s">
        <v>646</v>
      </c>
    </row>
    <row r="110" spans="1:9" ht="13" x14ac:dyDescent="0.15">
      <c r="B110" s="42"/>
      <c r="C110" s="11"/>
      <c r="D110" s="11"/>
      <c r="E110" s="11"/>
      <c r="F110" s="11"/>
      <c r="G110" s="17">
        <v>30</v>
      </c>
      <c r="H110" s="19">
        <v>52.7</v>
      </c>
      <c r="I110" s="11"/>
    </row>
    <row r="111" spans="1:9" ht="13" x14ac:dyDescent="0.15">
      <c r="B111" s="42"/>
      <c r="C111" s="11"/>
      <c r="D111" s="11"/>
      <c r="E111" s="11"/>
      <c r="F111" s="11"/>
      <c r="G111" s="17">
        <v>35</v>
      </c>
      <c r="H111" s="19">
        <v>50.5</v>
      </c>
      <c r="I111" s="16" t="s">
        <v>640</v>
      </c>
    </row>
    <row r="112" spans="1:9" ht="13" x14ac:dyDescent="0.15">
      <c r="B112" s="42"/>
      <c r="C112" s="11"/>
      <c r="D112" s="11"/>
      <c r="E112" s="11"/>
      <c r="F112" s="11"/>
      <c r="G112" s="11"/>
      <c r="H112" s="11"/>
      <c r="I112" s="11"/>
    </row>
    <row r="113" spans="1:11" ht="14" x14ac:dyDescent="0.15">
      <c r="B113" s="9">
        <v>0.60416666666666663</v>
      </c>
      <c r="C113" s="11" t="s">
        <v>144</v>
      </c>
      <c r="D113" s="11" t="s">
        <v>145</v>
      </c>
      <c r="E113" s="11" t="s">
        <v>146</v>
      </c>
      <c r="F113" s="11" t="s">
        <v>147</v>
      </c>
      <c r="G113" s="17">
        <v>0</v>
      </c>
      <c r="H113" s="47" t="s">
        <v>148</v>
      </c>
      <c r="I113" s="11"/>
      <c r="J113" s="10" t="s">
        <v>149</v>
      </c>
      <c r="K113" s="10"/>
    </row>
    <row r="114" spans="1:11" ht="14" x14ac:dyDescent="0.15">
      <c r="C114" s="11"/>
      <c r="D114" s="11"/>
      <c r="E114" s="11"/>
      <c r="F114" s="11"/>
      <c r="G114" s="17">
        <v>3</v>
      </c>
      <c r="H114" s="47" t="s">
        <v>150</v>
      </c>
      <c r="I114" s="16" t="s">
        <v>647</v>
      </c>
      <c r="J114" s="13" t="s">
        <v>110</v>
      </c>
      <c r="K114" s="13"/>
    </row>
    <row r="115" spans="1:11" ht="14" x14ac:dyDescent="0.15">
      <c r="C115" s="11"/>
      <c r="D115" s="11"/>
      <c r="E115" s="11"/>
      <c r="F115" s="11"/>
      <c r="G115" s="17">
        <v>10</v>
      </c>
      <c r="H115" s="47" t="s">
        <v>151</v>
      </c>
      <c r="I115" s="11"/>
      <c r="J115" s="10" t="s">
        <v>152</v>
      </c>
      <c r="K115" s="10"/>
    </row>
    <row r="116" spans="1:11" ht="14" x14ac:dyDescent="0.15">
      <c r="C116" s="11"/>
      <c r="D116" s="11"/>
      <c r="E116" s="11"/>
      <c r="F116" s="11"/>
      <c r="G116" s="17">
        <v>12</v>
      </c>
      <c r="H116" s="47" t="s">
        <v>153</v>
      </c>
      <c r="I116" s="16" t="s">
        <v>648</v>
      </c>
      <c r="J116" s="10" t="s">
        <v>154</v>
      </c>
      <c r="K116" s="10"/>
    </row>
    <row r="117" spans="1:11" ht="14" x14ac:dyDescent="0.15">
      <c r="C117" s="11"/>
      <c r="D117" s="11"/>
      <c r="E117" s="11"/>
      <c r="F117" s="11"/>
      <c r="G117" s="17">
        <v>15</v>
      </c>
      <c r="H117" s="47" t="s">
        <v>155</v>
      </c>
      <c r="I117" s="16" t="s">
        <v>646</v>
      </c>
      <c r="J117" s="13" t="s">
        <v>156</v>
      </c>
      <c r="K117" s="13"/>
    </row>
    <row r="118" spans="1:11" ht="14" x14ac:dyDescent="0.15">
      <c r="C118" s="11"/>
      <c r="D118" s="11"/>
      <c r="E118" s="11"/>
      <c r="F118" s="11"/>
      <c r="G118" s="17">
        <v>20</v>
      </c>
      <c r="H118" s="47" t="s">
        <v>157</v>
      </c>
      <c r="I118" s="11"/>
      <c r="J118" s="13" t="s">
        <v>23</v>
      </c>
      <c r="K118" s="13"/>
    </row>
    <row r="119" spans="1:11" ht="14" x14ac:dyDescent="0.15">
      <c r="C119" s="11"/>
      <c r="D119" s="11"/>
      <c r="E119" s="11"/>
      <c r="F119" s="11"/>
      <c r="G119" s="17">
        <v>28</v>
      </c>
      <c r="H119" s="47" t="s">
        <v>158</v>
      </c>
      <c r="I119" s="11"/>
      <c r="J119" s="13" t="s">
        <v>54</v>
      </c>
      <c r="K119" s="13"/>
    </row>
    <row r="120" spans="1:11" ht="14" x14ac:dyDescent="0.15">
      <c r="C120" s="11"/>
      <c r="D120" s="11"/>
      <c r="E120" s="11"/>
      <c r="F120" s="11"/>
      <c r="G120" s="17">
        <v>35</v>
      </c>
      <c r="H120" s="47" t="s">
        <v>159</v>
      </c>
      <c r="I120" s="16" t="s">
        <v>649</v>
      </c>
      <c r="J120" s="10"/>
      <c r="K120" s="10"/>
    </row>
    <row r="121" spans="1:11" ht="13" x14ac:dyDescent="0.15">
      <c r="C121" s="11"/>
      <c r="D121" s="11"/>
      <c r="E121" s="11"/>
      <c r="F121" s="11"/>
      <c r="G121" s="11"/>
      <c r="H121" s="47"/>
      <c r="I121" s="11"/>
      <c r="J121" s="13"/>
      <c r="K121" s="13"/>
    </row>
    <row r="122" spans="1:11" ht="13" x14ac:dyDescent="0.15">
      <c r="A122" s="7">
        <v>39300</v>
      </c>
      <c r="B122" s="38">
        <v>0.39583333333333331</v>
      </c>
      <c r="C122" s="11" t="s">
        <v>160</v>
      </c>
      <c r="D122" s="11" t="s">
        <v>161</v>
      </c>
      <c r="E122" s="17">
        <v>78.2</v>
      </c>
      <c r="F122" s="17">
        <v>0.6</v>
      </c>
      <c r="G122" s="17">
        <v>0.2</v>
      </c>
      <c r="H122" s="19">
        <v>75.8</v>
      </c>
      <c r="I122" s="16" t="s">
        <v>645</v>
      </c>
      <c r="J122" s="10"/>
      <c r="K122" s="10"/>
    </row>
    <row r="123" spans="1:11" ht="13" x14ac:dyDescent="0.15">
      <c r="J123" s="10"/>
      <c r="K123" s="10"/>
    </row>
    <row r="124" spans="1:11" ht="13" x14ac:dyDescent="0.15">
      <c r="B124" s="38">
        <v>0.44444444444444442</v>
      </c>
      <c r="C124" s="11" t="s">
        <v>162</v>
      </c>
      <c r="D124" s="39" t="s">
        <v>163</v>
      </c>
      <c r="E124" s="17">
        <v>80.3</v>
      </c>
      <c r="F124" s="17">
        <v>2</v>
      </c>
      <c r="G124" s="17">
        <v>1</v>
      </c>
      <c r="H124" s="19">
        <v>73.900000000000006</v>
      </c>
      <c r="I124" s="16" t="s">
        <v>645</v>
      </c>
      <c r="J124" s="10" t="s">
        <v>165</v>
      </c>
      <c r="K124" s="10"/>
    </row>
    <row r="125" spans="1:11" ht="13" x14ac:dyDescent="0.15">
      <c r="B125" s="11"/>
      <c r="C125" s="11"/>
      <c r="D125" s="11"/>
      <c r="E125" s="11"/>
      <c r="F125" s="11"/>
      <c r="G125" s="17">
        <v>2</v>
      </c>
      <c r="H125" s="19">
        <v>73.400000000000006</v>
      </c>
      <c r="I125" s="16" t="s">
        <v>643</v>
      </c>
      <c r="J125" s="13" t="s">
        <v>110</v>
      </c>
      <c r="K125" s="13"/>
    </row>
    <row r="126" spans="1:11" ht="13" x14ac:dyDescent="0.15">
      <c r="J126" s="10" t="s">
        <v>166</v>
      </c>
      <c r="K126" s="10"/>
    </row>
    <row r="127" spans="1:11" ht="13" x14ac:dyDescent="0.15">
      <c r="J127" s="10" t="s">
        <v>88</v>
      </c>
      <c r="K127" s="10"/>
    </row>
    <row r="128" spans="1:11" ht="13" x14ac:dyDescent="0.15">
      <c r="J128" s="13" t="s">
        <v>64</v>
      </c>
      <c r="K128" s="13"/>
    </row>
    <row r="129" spans="1:11" ht="13" x14ac:dyDescent="0.15">
      <c r="J129" s="13" t="s">
        <v>23</v>
      </c>
      <c r="K129" s="13"/>
    </row>
    <row r="130" spans="1:11" ht="13" x14ac:dyDescent="0.15">
      <c r="J130" s="13" t="s">
        <v>54</v>
      </c>
      <c r="K130" s="13"/>
    </row>
    <row r="131" spans="1:11" ht="13" x14ac:dyDescent="0.15">
      <c r="B131" s="38"/>
      <c r="C131" s="11"/>
      <c r="D131" s="43"/>
      <c r="E131" s="17"/>
      <c r="F131" s="17"/>
      <c r="G131" s="17"/>
      <c r="H131" s="19"/>
      <c r="I131" s="17"/>
      <c r="J131" s="13"/>
      <c r="K131" s="13"/>
    </row>
    <row r="132" spans="1:11" ht="13" x14ac:dyDescent="0.15">
      <c r="B132" s="38">
        <v>0.47222222222222221</v>
      </c>
      <c r="C132" s="11" t="s">
        <v>114</v>
      </c>
      <c r="D132" s="39" t="s">
        <v>163</v>
      </c>
      <c r="E132" s="17">
        <v>82.2</v>
      </c>
      <c r="F132" s="17">
        <v>3</v>
      </c>
      <c r="G132" s="17">
        <v>0</v>
      </c>
      <c r="H132" s="19">
        <v>73.599999999999994</v>
      </c>
      <c r="I132" s="16" t="s">
        <v>650</v>
      </c>
      <c r="J132" s="10" t="s">
        <v>39</v>
      </c>
      <c r="K132" s="13"/>
    </row>
    <row r="133" spans="1:11" ht="13" x14ac:dyDescent="0.15">
      <c r="B133" s="11"/>
      <c r="C133" s="11"/>
      <c r="D133" s="11"/>
      <c r="E133" s="11"/>
      <c r="F133" s="11"/>
      <c r="G133" s="17">
        <v>5</v>
      </c>
      <c r="H133" s="19">
        <v>68</v>
      </c>
      <c r="I133" s="16" t="s">
        <v>640</v>
      </c>
      <c r="J133" s="13" t="s">
        <v>110</v>
      </c>
      <c r="K133" s="13"/>
    </row>
    <row r="134" spans="1:11" ht="13" x14ac:dyDescent="0.15">
      <c r="B134" s="11"/>
      <c r="C134" s="11"/>
      <c r="D134" s="11"/>
      <c r="E134" s="11"/>
      <c r="F134" s="11"/>
      <c r="G134" s="17">
        <v>10</v>
      </c>
      <c r="H134" s="19">
        <v>68</v>
      </c>
      <c r="I134" s="16" t="s">
        <v>651</v>
      </c>
      <c r="J134" s="10" t="s">
        <v>168</v>
      </c>
      <c r="K134" s="13"/>
    </row>
    <row r="135" spans="1:11" ht="13" x14ac:dyDescent="0.15">
      <c r="B135" s="11"/>
      <c r="C135" s="11"/>
      <c r="D135" s="11"/>
      <c r="E135" s="11"/>
      <c r="F135" s="11"/>
      <c r="G135" s="17">
        <v>15</v>
      </c>
      <c r="H135" s="19">
        <v>52</v>
      </c>
      <c r="I135" s="16" t="s">
        <v>651</v>
      </c>
      <c r="J135" s="10" t="s">
        <v>169</v>
      </c>
    </row>
    <row r="136" spans="1:11" ht="13" x14ac:dyDescent="0.15">
      <c r="B136" s="11"/>
      <c r="C136" s="11"/>
      <c r="D136" s="11"/>
      <c r="E136" s="11"/>
      <c r="F136" s="11"/>
      <c r="G136" s="17">
        <v>40</v>
      </c>
      <c r="H136" s="19">
        <v>50</v>
      </c>
      <c r="I136" s="16" t="s">
        <v>651</v>
      </c>
      <c r="J136" s="13" t="s">
        <v>64</v>
      </c>
    </row>
    <row r="137" spans="1:11" ht="13" x14ac:dyDescent="0.15">
      <c r="B137" s="11"/>
      <c r="C137" s="11"/>
      <c r="D137" s="11"/>
      <c r="E137" s="11"/>
      <c r="F137" s="11"/>
      <c r="G137" s="17">
        <v>50</v>
      </c>
      <c r="H137" s="19">
        <v>50</v>
      </c>
      <c r="I137" s="16" t="s">
        <v>651</v>
      </c>
      <c r="J137" s="13" t="s">
        <v>23</v>
      </c>
    </row>
    <row r="138" spans="1:11" ht="13" x14ac:dyDescent="0.15">
      <c r="J138" s="13" t="s">
        <v>54</v>
      </c>
    </row>
    <row r="140" spans="1:11" ht="13" x14ac:dyDescent="0.15">
      <c r="A140" s="7">
        <v>39301</v>
      </c>
      <c r="B140" s="42">
        <v>0.375</v>
      </c>
      <c r="C140" s="11" t="s">
        <v>170</v>
      </c>
      <c r="D140" s="11" t="s">
        <v>171</v>
      </c>
      <c r="E140" s="17">
        <v>78.2</v>
      </c>
      <c r="F140" s="17">
        <v>0.5</v>
      </c>
      <c r="G140" s="11"/>
      <c r="H140" s="11"/>
      <c r="I140" s="11"/>
    </row>
    <row r="142" spans="1:11" ht="13" x14ac:dyDescent="0.15">
      <c r="B142" s="38">
        <v>0.40625</v>
      </c>
      <c r="C142" s="11" t="s">
        <v>172</v>
      </c>
      <c r="D142" s="12" t="s">
        <v>173</v>
      </c>
      <c r="E142" s="17">
        <v>80.3</v>
      </c>
      <c r="F142" s="17">
        <v>3</v>
      </c>
      <c r="G142" s="17">
        <v>0.1</v>
      </c>
      <c r="H142" s="19">
        <v>78</v>
      </c>
      <c r="I142" s="16" t="s">
        <v>652</v>
      </c>
    </row>
    <row r="143" spans="1:11" ht="13" x14ac:dyDescent="0.15">
      <c r="G143" s="17">
        <v>3</v>
      </c>
      <c r="H143" s="19">
        <v>74.8</v>
      </c>
      <c r="I143" s="16" t="s">
        <v>643</v>
      </c>
    </row>
    <row r="145" spans="1:10" ht="13" x14ac:dyDescent="0.15">
      <c r="B145" s="9">
        <v>0.44791666666666669</v>
      </c>
      <c r="C145" s="11" t="s">
        <v>50</v>
      </c>
      <c r="D145" s="12" t="s">
        <v>173</v>
      </c>
      <c r="E145" s="17">
        <v>82.2</v>
      </c>
      <c r="F145" s="17">
        <v>3</v>
      </c>
      <c r="G145" s="17">
        <v>0</v>
      </c>
      <c r="H145" s="19">
        <v>73.599999999999994</v>
      </c>
      <c r="I145" s="16" t="s">
        <v>650</v>
      </c>
      <c r="J145" s="10" t="s">
        <v>177</v>
      </c>
    </row>
    <row r="146" spans="1:10" ht="13" x14ac:dyDescent="0.15">
      <c r="C146" s="11"/>
      <c r="D146" s="11"/>
      <c r="E146" s="11"/>
      <c r="F146" s="11"/>
      <c r="G146" s="17">
        <v>10</v>
      </c>
      <c r="H146" s="19">
        <v>77</v>
      </c>
      <c r="I146" s="16" t="s">
        <v>653</v>
      </c>
      <c r="J146" s="13" t="s">
        <v>110</v>
      </c>
    </row>
    <row r="147" spans="1:10" ht="13" x14ac:dyDescent="0.15">
      <c r="C147" s="11"/>
      <c r="D147" s="11"/>
      <c r="E147" s="11"/>
      <c r="F147" s="11"/>
      <c r="G147" s="17">
        <v>12</v>
      </c>
      <c r="H147" s="19">
        <v>75.400000000000006</v>
      </c>
      <c r="I147" s="16" t="s">
        <v>645</v>
      </c>
      <c r="J147" s="10" t="s">
        <v>178</v>
      </c>
    </row>
    <row r="148" spans="1:10" ht="13" x14ac:dyDescent="0.15">
      <c r="C148" s="11"/>
      <c r="D148" s="11"/>
      <c r="E148" s="11"/>
      <c r="F148" s="11"/>
      <c r="G148" s="17">
        <v>14</v>
      </c>
      <c r="H148" s="19">
        <v>74.400000000000006</v>
      </c>
      <c r="I148" s="16" t="s">
        <v>638</v>
      </c>
      <c r="J148" s="10" t="s">
        <v>111</v>
      </c>
    </row>
    <row r="149" spans="1:10" ht="13" x14ac:dyDescent="0.15">
      <c r="C149" s="11"/>
      <c r="D149" s="11"/>
      <c r="E149" s="11"/>
      <c r="F149" s="11"/>
      <c r="G149" s="17">
        <v>25</v>
      </c>
      <c r="H149" s="19">
        <v>48.8</v>
      </c>
      <c r="I149" s="16" t="s">
        <v>644</v>
      </c>
      <c r="J149" s="13" t="s">
        <v>179</v>
      </c>
    </row>
    <row r="150" spans="1:10" ht="13" x14ac:dyDescent="0.15">
      <c r="C150" s="11"/>
      <c r="D150" s="11"/>
      <c r="E150" s="11"/>
      <c r="F150" s="11"/>
      <c r="G150" s="17">
        <v>60</v>
      </c>
      <c r="H150" s="19">
        <v>55</v>
      </c>
      <c r="I150" s="16" t="s">
        <v>639</v>
      </c>
      <c r="J150" s="13" t="s">
        <v>35</v>
      </c>
    </row>
    <row r="151" spans="1:10" ht="13" x14ac:dyDescent="0.15">
      <c r="J151" s="13" t="s">
        <v>54</v>
      </c>
    </row>
    <row r="153" spans="1:10" ht="13" x14ac:dyDescent="0.15">
      <c r="A153" s="7">
        <v>39303</v>
      </c>
      <c r="B153" s="9">
        <v>0.50694444444444442</v>
      </c>
      <c r="C153" s="11" t="s">
        <v>142</v>
      </c>
      <c r="D153" s="11" t="s">
        <v>180</v>
      </c>
      <c r="E153" s="17">
        <v>79</v>
      </c>
      <c r="F153" s="17">
        <v>4.5</v>
      </c>
      <c r="G153" s="17">
        <v>0.5</v>
      </c>
      <c r="H153" s="19">
        <v>76.400000000000006</v>
      </c>
      <c r="I153" s="11"/>
    </row>
    <row r="154" spans="1:10" ht="13" x14ac:dyDescent="0.15">
      <c r="C154" s="11"/>
      <c r="D154" s="11"/>
      <c r="E154" s="11"/>
      <c r="F154" s="11"/>
      <c r="G154" s="17">
        <v>15</v>
      </c>
      <c r="H154" s="19">
        <v>73.099999999999994</v>
      </c>
      <c r="I154" s="16" t="s">
        <v>640</v>
      </c>
    </row>
    <row r="155" spans="1:10" ht="13" x14ac:dyDescent="0.15">
      <c r="C155" s="11"/>
      <c r="D155" s="11"/>
      <c r="E155" s="11"/>
      <c r="F155" s="11"/>
      <c r="G155" s="17">
        <v>25</v>
      </c>
      <c r="H155" s="19">
        <v>59</v>
      </c>
      <c r="I155" s="16" t="s">
        <v>651</v>
      </c>
    </row>
    <row r="156" spans="1:10" ht="13" x14ac:dyDescent="0.15">
      <c r="C156" s="11"/>
      <c r="D156" s="11"/>
      <c r="E156" s="11"/>
      <c r="F156" s="11"/>
      <c r="G156" s="17">
        <v>60</v>
      </c>
      <c r="H156" s="19">
        <v>46.8</v>
      </c>
      <c r="I156" s="11"/>
    </row>
    <row r="158" spans="1:10" ht="13" x14ac:dyDescent="0.15">
      <c r="A158" s="14">
        <v>39356</v>
      </c>
      <c r="B158" s="9">
        <v>0.52083333333333337</v>
      </c>
      <c r="C158" s="11" t="s">
        <v>114</v>
      </c>
      <c r="D158" s="13" t="s">
        <v>182</v>
      </c>
      <c r="E158" s="11"/>
      <c r="F158" s="17">
        <v>6</v>
      </c>
      <c r="G158" s="17">
        <v>0.5</v>
      </c>
      <c r="H158" s="19">
        <v>64.8</v>
      </c>
      <c r="I158" s="16" t="s">
        <v>641</v>
      </c>
    </row>
    <row r="159" spans="1:10" ht="13" x14ac:dyDescent="0.15">
      <c r="C159" s="11"/>
      <c r="D159" s="11"/>
      <c r="E159" s="11"/>
      <c r="F159" s="11"/>
      <c r="G159" s="17">
        <v>20</v>
      </c>
      <c r="H159" s="19">
        <v>53</v>
      </c>
      <c r="I159" s="16" t="s">
        <v>641</v>
      </c>
    </row>
    <row r="161" spans="1:10" ht="13" x14ac:dyDescent="0.15">
      <c r="A161" s="14">
        <v>39358</v>
      </c>
      <c r="B161" s="48">
        <v>0.64583333333333337</v>
      </c>
      <c r="C161" s="49" t="s">
        <v>26</v>
      </c>
      <c r="D161" s="12" t="s">
        <v>184</v>
      </c>
      <c r="E161" s="17">
        <v>75.5</v>
      </c>
      <c r="F161" s="17">
        <v>6</v>
      </c>
      <c r="G161" s="17">
        <v>0.5</v>
      </c>
      <c r="H161" s="19">
        <v>61.9</v>
      </c>
      <c r="I161" s="11"/>
      <c r="J161" s="10" t="s">
        <v>187</v>
      </c>
    </row>
    <row r="162" spans="1:10" ht="13" x14ac:dyDescent="0.15">
      <c r="B162" s="11"/>
      <c r="C162" s="11"/>
      <c r="D162" s="11"/>
      <c r="E162" s="11"/>
      <c r="F162" s="11"/>
      <c r="G162" s="17">
        <v>1</v>
      </c>
      <c r="H162" s="19">
        <v>62</v>
      </c>
      <c r="I162" s="11"/>
      <c r="J162" s="13" t="s">
        <v>110</v>
      </c>
    </row>
    <row r="163" spans="1:10" ht="13" x14ac:dyDescent="0.15">
      <c r="B163" s="11"/>
      <c r="C163" s="11"/>
      <c r="D163" s="11"/>
      <c r="E163" s="11"/>
      <c r="F163" s="11"/>
      <c r="G163" s="17">
        <v>2</v>
      </c>
      <c r="H163" s="19">
        <v>62.1</v>
      </c>
      <c r="I163" s="11"/>
      <c r="J163" s="10" t="s">
        <v>189</v>
      </c>
    </row>
    <row r="164" spans="1:10" ht="13" x14ac:dyDescent="0.15">
      <c r="B164" s="11"/>
      <c r="C164" s="11"/>
      <c r="D164" s="11"/>
      <c r="E164" s="11"/>
      <c r="F164" s="11"/>
      <c r="G164" s="17">
        <v>9</v>
      </c>
      <c r="H164" s="19">
        <v>61.2</v>
      </c>
      <c r="I164" s="11"/>
      <c r="J164" s="10" t="s">
        <v>83</v>
      </c>
    </row>
    <row r="165" spans="1:10" ht="13" x14ac:dyDescent="0.15">
      <c r="B165" s="11"/>
      <c r="C165" s="11"/>
      <c r="D165" s="11"/>
      <c r="E165" s="11"/>
      <c r="F165" s="11"/>
      <c r="G165" s="17">
        <v>10</v>
      </c>
      <c r="H165" s="19">
        <v>61.2</v>
      </c>
      <c r="I165" s="16" t="s">
        <v>644</v>
      </c>
      <c r="J165" s="13" t="s">
        <v>179</v>
      </c>
    </row>
    <row r="166" spans="1:10" ht="13" x14ac:dyDescent="0.15">
      <c r="B166" s="11"/>
      <c r="C166" s="11"/>
      <c r="D166" s="11"/>
      <c r="E166" s="11"/>
      <c r="F166" s="11"/>
      <c r="G166" s="17">
        <v>16</v>
      </c>
      <c r="H166" s="19">
        <v>59.9</v>
      </c>
      <c r="I166" s="16" t="s">
        <v>648</v>
      </c>
      <c r="J166" s="13" t="s">
        <v>35</v>
      </c>
    </row>
    <row r="167" spans="1:10" ht="13" x14ac:dyDescent="0.15">
      <c r="B167" s="11"/>
      <c r="C167" s="11"/>
      <c r="D167" s="11"/>
      <c r="E167" s="11"/>
      <c r="F167" s="11"/>
      <c r="G167" s="17">
        <v>20</v>
      </c>
      <c r="H167" s="19">
        <v>60.6</v>
      </c>
      <c r="I167" s="16" t="s">
        <v>640</v>
      </c>
      <c r="J167" s="13" t="s">
        <v>190</v>
      </c>
    </row>
    <row r="169" spans="1:10" ht="13" x14ac:dyDescent="0.15">
      <c r="A169" s="14">
        <v>39359</v>
      </c>
      <c r="B169" s="41">
        <v>0.42708333333333331</v>
      </c>
      <c r="C169" s="11" t="s">
        <v>191</v>
      </c>
      <c r="D169" s="12" t="s">
        <v>192</v>
      </c>
      <c r="E169" s="17">
        <v>67.2</v>
      </c>
      <c r="F169" s="11" t="s">
        <v>194</v>
      </c>
      <c r="G169" s="17">
        <v>2</v>
      </c>
      <c r="H169" s="19">
        <v>66.7</v>
      </c>
      <c r="I169" s="16" t="s">
        <v>651</v>
      </c>
    </row>
    <row r="171" spans="1:10" ht="13" x14ac:dyDescent="0.15">
      <c r="B171" s="41">
        <v>0.44791666666666669</v>
      </c>
      <c r="C171" s="49" t="s">
        <v>26</v>
      </c>
      <c r="D171" s="12" t="s">
        <v>192</v>
      </c>
      <c r="E171" s="17">
        <v>68</v>
      </c>
      <c r="F171" s="17">
        <v>6.5</v>
      </c>
      <c r="G171" s="17">
        <v>0.1</v>
      </c>
      <c r="H171" s="19">
        <v>68.599999999999994</v>
      </c>
      <c r="I171" s="16" t="s">
        <v>654</v>
      </c>
    </row>
    <row r="172" spans="1:10" ht="13" x14ac:dyDescent="0.15">
      <c r="B172" s="11"/>
      <c r="C172" s="11"/>
      <c r="D172" s="11"/>
      <c r="E172" s="11"/>
      <c r="F172" s="11"/>
      <c r="G172" s="17">
        <v>1</v>
      </c>
      <c r="H172" s="19">
        <v>66.400000000000006</v>
      </c>
      <c r="I172" s="16" t="s">
        <v>651</v>
      </c>
    </row>
    <row r="173" spans="1:10" ht="13" x14ac:dyDescent="0.15">
      <c r="B173" s="11"/>
      <c r="C173" s="11"/>
      <c r="D173" s="11"/>
      <c r="E173" s="11"/>
      <c r="F173" s="11"/>
      <c r="G173" s="17">
        <v>6</v>
      </c>
      <c r="H173" s="19">
        <v>65.8</v>
      </c>
      <c r="I173" s="16" t="s">
        <v>651</v>
      </c>
    </row>
    <row r="174" spans="1:10" ht="13" x14ac:dyDescent="0.15">
      <c r="B174" s="11"/>
      <c r="C174" s="11"/>
      <c r="D174" s="11"/>
      <c r="E174" s="11"/>
      <c r="F174" s="11"/>
      <c r="G174" s="17">
        <v>20</v>
      </c>
      <c r="H174" s="19">
        <v>65.3</v>
      </c>
      <c r="I174" s="16" t="s">
        <v>651</v>
      </c>
    </row>
    <row r="175" spans="1:10" ht="13" x14ac:dyDescent="0.15">
      <c r="B175" s="11"/>
      <c r="C175" s="11"/>
      <c r="D175" s="11"/>
      <c r="E175" s="11"/>
      <c r="F175" s="11"/>
      <c r="G175" s="17">
        <v>30</v>
      </c>
      <c r="H175" s="19">
        <v>59.4</v>
      </c>
      <c r="I175" s="16" t="s">
        <v>646</v>
      </c>
    </row>
    <row r="176" spans="1:10" ht="13" x14ac:dyDescent="0.15">
      <c r="B176" s="11"/>
      <c r="C176" s="11"/>
      <c r="D176" s="11"/>
      <c r="E176" s="11"/>
      <c r="F176" s="11"/>
      <c r="G176" s="17">
        <v>40</v>
      </c>
      <c r="H176" s="19">
        <v>54.5</v>
      </c>
      <c r="I176" s="16" t="s">
        <v>655</v>
      </c>
    </row>
    <row r="178" spans="1:9" ht="13" x14ac:dyDescent="0.15">
      <c r="B178" s="41">
        <v>0.53472222222222221</v>
      </c>
      <c r="C178" s="11" t="s">
        <v>191</v>
      </c>
      <c r="D178" s="12" t="s">
        <v>192</v>
      </c>
      <c r="E178" s="17">
        <v>73.2</v>
      </c>
      <c r="F178" s="11" t="s">
        <v>194</v>
      </c>
      <c r="G178" s="17">
        <v>2</v>
      </c>
      <c r="H178" s="19">
        <v>67</v>
      </c>
      <c r="I178" s="16" t="s">
        <v>651</v>
      </c>
    </row>
    <row r="180" spans="1:9" ht="13" x14ac:dyDescent="0.15">
      <c r="B180" s="41">
        <v>4.8611111111111112E-2</v>
      </c>
      <c r="C180" s="49" t="s">
        <v>199</v>
      </c>
      <c r="D180" s="39" t="s">
        <v>200</v>
      </c>
      <c r="E180" s="17">
        <v>73.400000000000006</v>
      </c>
      <c r="F180" s="11" t="s">
        <v>201</v>
      </c>
      <c r="G180" s="17">
        <v>0.1</v>
      </c>
      <c r="H180" s="19">
        <v>68</v>
      </c>
      <c r="I180" s="16" t="s">
        <v>640</v>
      </c>
    </row>
    <row r="181" spans="1:9" ht="13" x14ac:dyDescent="0.15">
      <c r="B181" s="11"/>
      <c r="C181" s="11"/>
      <c r="D181" s="11"/>
      <c r="E181" s="11"/>
      <c r="F181" s="11"/>
      <c r="G181" s="17">
        <v>2</v>
      </c>
      <c r="H181" s="19">
        <v>67</v>
      </c>
      <c r="I181" s="16" t="s">
        <v>651</v>
      </c>
    </row>
    <row r="182" spans="1:9" ht="13" x14ac:dyDescent="0.15">
      <c r="B182" s="11"/>
      <c r="C182" s="11"/>
      <c r="D182" s="11"/>
      <c r="E182" s="11"/>
      <c r="F182" s="11"/>
      <c r="G182" s="17">
        <v>5</v>
      </c>
      <c r="H182" s="19">
        <v>66.7</v>
      </c>
      <c r="I182" s="16" t="s">
        <v>651</v>
      </c>
    </row>
    <row r="183" spans="1:9" ht="13" x14ac:dyDescent="0.15">
      <c r="B183" s="11"/>
      <c r="C183" s="11"/>
      <c r="D183" s="11"/>
      <c r="E183" s="11"/>
      <c r="F183" s="11"/>
      <c r="G183" s="17">
        <v>20</v>
      </c>
      <c r="H183" s="19">
        <v>65.2</v>
      </c>
      <c r="I183" s="16" t="s">
        <v>651</v>
      </c>
    </row>
    <row r="184" spans="1:9" ht="13" x14ac:dyDescent="0.15">
      <c r="B184" s="11"/>
      <c r="C184" s="11"/>
      <c r="D184" s="11"/>
      <c r="E184" s="11"/>
      <c r="F184" s="11"/>
      <c r="G184" s="17">
        <v>40</v>
      </c>
      <c r="H184" s="19">
        <v>55.1</v>
      </c>
      <c r="I184" s="16" t="s">
        <v>649</v>
      </c>
    </row>
    <row r="186" spans="1:9" ht="13" x14ac:dyDescent="0.15">
      <c r="A186" s="14">
        <v>39373</v>
      </c>
      <c r="B186" s="41">
        <v>0.4375</v>
      </c>
      <c r="C186" s="50" t="s">
        <v>203</v>
      </c>
      <c r="D186" s="12" t="s">
        <v>204</v>
      </c>
      <c r="E186" s="17">
        <v>68.599999999999994</v>
      </c>
      <c r="F186" s="17">
        <v>4</v>
      </c>
      <c r="G186" s="17">
        <v>0</v>
      </c>
      <c r="H186" s="19">
        <v>63.4</v>
      </c>
      <c r="I186" s="11"/>
    </row>
    <row r="187" spans="1:9" ht="13" x14ac:dyDescent="0.15">
      <c r="B187" s="11"/>
      <c r="C187" s="11"/>
      <c r="D187" s="11"/>
      <c r="E187" s="11"/>
      <c r="F187" s="11"/>
      <c r="G187" s="17">
        <v>1</v>
      </c>
      <c r="H187" s="19">
        <v>64.2</v>
      </c>
      <c r="I187" s="16" t="s">
        <v>643</v>
      </c>
    </row>
    <row r="188" spans="1:9" ht="13" x14ac:dyDescent="0.15">
      <c r="B188" s="11"/>
      <c r="C188" s="11"/>
      <c r="D188" s="11"/>
      <c r="E188" s="11"/>
      <c r="F188" s="11"/>
      <c r="G188" s="17">
        <v>3</v>
      </c>
      <c r="H188" s="19">
        <v>63.4</v>
      </c>
      <c r="I188" s="16" t="s">
        <v>640</v>
      </c>
    </row>
    <row r="189" spans="1:9" ht="13" x14ac:dyDescent="0.15">
      <c r="B189" s="11"/>
      <c r="C189" s="11"/>
      <c r="D189" s="11"/>
      <c r="E189" s="11"/>
      <c r="F189" s="11"/>
      <c r="G189" s="17">
        <v>3</v>
      </c>
      <c r="H189" s="19">
        <v>63.6</v>
      </c>
      <c r="I189" s="16" t="s">
        <v>640</v>
      </c>
    </row>
    <row r="191" spans="1:9" ht="13" x14ac:dyDescent="0.15">
      <c r="B191" s="41">
        <v>0.5</v>
      </c>
      <c r="C191" s="49" t="s">
        <v>26</v>
      </c>
      <c r="D191" s="11" t="s">
        <v>204</v>
      </c>
      <c r="E191" s="17">
        <v>72</v>
      </c>
      <c r="F191" s="17">
        <v>5</v>
      </c>
      <c r="G191" s="17">
        <v>0</v>
      </c>
      <c r="H191" s="19">
        <v>64.2</v>
      </c>
      <c r="I191" s="11"/>
    </row>
    <row r="192" spans="1:9" ht="13" x14ac:dyDescent="0.15">
      <c r="B192" s="11"/>
      <c r="C192" s="11"/>
      <c r="D192" s="11"/>
      <c r="E192" s="11"/>
      <c r="F192" s="11"/>
      <c r="G192" s="17">
        <v>10</v>
      </c>
      <c r="H192" s="19">
        <v>66.2</v>
      </c>
      <c r="I192" s="16" t="s">
        <v>640</v>
      </c>
    </row>
    <row r="193" spans="1:10" ht="13" x14ac:dyDescent="0.15">
      <c r="B193" s="11"/>
      <c r="C193" s="11"/>
      <c r="D193" s="11"/>
      <c r="E193" s="11"/>
      <c r="F193" s="11"/>
      <c r="G193" s="17">
        <v>20</v>
      </c>
      <c r="H193" s="19">
        <v>59</v>
      </c>
      <c r="I193" s="16" t="s">
        <v>640</v>
      </c>
    </row>
    <row r="194" spans="1:10" ht="13" x14ac:dyDescent="0.15">
      <c r="B194" s="11"/>
      <c r="C194" s="11"/>
      <c r="D194" s="11"/>
      <c r="E194" s="11"/>
      <c r="F194" s="11"/>
      <c r="G194" s="17">
        <v>30</v>
      </c>
      <c r="H194" s="19">
        <v>49.3</v>
      </c>
      <c r="I194" s="16" t="s">
        <v>641</v>
      </c>
    </row>
    <row r="195" spans="1:10" ht="13" x14ac:dyDescent="0.15">
      <c r="B195" s="41"/>
      <c r="C195" s="11"/>
      <c r="D195" s="11"/>
      <c r="E195" s="17"/>
      <c r="F195" s="17"/>
      <c r="G195" s="17"/>
      <c r="H195" s="19"/>
      <c r="I195" s="17"/>
    </row>
    <row r="196" spans="1:10" ht="13" x14ac:dyDescent="0.15">
      <c r="B196" s="48">
        <v>0.5625</v>
      </c>
      <c r="C196" s="11" t="s">
        <v>208</v>
      </c>
      <c r="D196" s="11" t="s">
        <v>204</v>
      </c>
      <c r="E196" s="17">
        <v>60</v>
      </c>
      <c r="F196" s="17">
        <v>4.5</v>
      </c>
      <c r="G196" s="17">
        <v>1</v>
      </c>
      <c r="H196" s="19">
        <v>65.400000000000006</v>
      </c>
      <c r="I196" s="16" t="s">
        <v>640</v>
      </c>
      <c r="J196" s="10" t="s">
        <v>70</v>
      </c>
    </row>
    <row r="197" spans="1:10" ht="13" x14ac:dyDescent="0.15">
      <c r="B197" s="11"/>
      <c r="C197" s="11"/>
      <c r="D197" s="11"/>
      <c r="E197" s="11"/>
      <c r="F197" s="11"/>
      <c r="G197" s="17">
        <v>2</v>
      </c>
      <c r="H197" s="19">
        <v>65.5</v>
      </c>
      <c r="I197" s="16" t="s">
        <v>644</v>
      </c>
      <c r="J197" s="13" t="s">
        <v>110</v>
      </c>
    </row>
    <row r="198" spans="1:10" ht="13" x14ac:dyDescent="0.15">
      <c r="B198" s="11"/>
      <c r="C198" s="11"/>
      <c r="D198" s="11"/>
      <c r="E198" s="11"/>
      <c r="F198" s="11"/>
      <c r="G198" s="17">
        <v>7</v>
      </c>
      <c r="H198" s="19">
        <v>65.7</v>
      </c>
      <c r="I198" s="16" t="s">
        <v>637</v>
      </c>
      <c r="J198" s="10" t="s">
        <v>20</v>
      </c>
    </row>
    <row r="199" spans="1:10" ht="13" x14ac:dyDescent="0.15">
      <c r="B199" s="11"/>
      <c r="C199" s="11"/>
      <c r="D199" s="11"/>
      <c r="E199" s="11"/>
      <c r="F199" s="11"/>
      <c r="G199" s="17">
        <v>15</v>
      </c>
      <c r="H199" s="19">
        <v>63.9</v>
      </c>
      <c r="I199" s="16" t="s">
        <v>640</v>
      </c>
      <c r="J199" s="10" t="s">
        <v>210</v>
      </c>
    </row>
    <row r="200" spans="1:10" ht="13" x14ac:dyDescent="0.15">
      <c r="J200" s="13" t="s">
        <v>106</v>
      </c>
    </row>
    <row r="201" spans="1:10" ht="13" x14ac:dyDescent="0.15">
      <c r="A201" s="14"/>
      <c r="B201" s="41"/>
      <c r="C201" s="49"/>
      <c r="D201" s="11"/>
      <c r="E201" s="17"/>
      <c r="F201" s="17"/>
      <c r="G201" s="17"/>
      <c r="H201" s="19"/>
      <c r="I201" s="11"/>
      <c r="J201" s="13" t="s">
        <v>211</v>
      </c>
    </row>
    <row r="202" spans="1:10" ht="13" x14ac:dyDescent="0.15">
      <c r="A202" s="14"/>
      <c r="B202" s="41"/>
      <c r="C202" s="49"/>
      <c r="D202" s="11"/>
      <c r="E202" s="17"/>
      <c r="F202" s="17"/>
      <c r="G202" s="17"/>
      <c r="H202" s="19"/>
      <c r="I202" s="11"/>
      <c r="J202" s="13" t="s">
        <v>24</v>
      </c>
    </row>
    <row r="203" spans="1:10" ht="13" x14ac:dyDescent="0.15">
      <c r="A203" s="14"/>
      <c r="B203" s="41"/>
      <c r="C203" s="49"/>
      <c r="D203" s="11"/>
      <c r="E203" s="17"/>
      <c r="F203" s="17"/>
      <c r="G203" s="17"/>
      <c r="H203" s="19"/>
      <c r="I203" s="11"/>
      <c r="J203" s="13"/>
    </row>
    <row r="204" spans="1:10" ht="13" x14ac:dyDescent="0.15">
      <c r="A204" s="14">
        <v>39374</v>
      </c>
      <c r="B204" s="41">
        <v>0.4375</v>
      </c>
      <c r="C204" s="49" t="s">
        <v>212</v>
      </c>
      <c r="D204" s="11" t="s">
        <v>204</v>
      </c>
      <c r="E204" s="17">
        <v>73</v>
      </c>
      <c r="F204" s="17">
        <v>5</v>
      </c>
      <c r="G204" s="17">
        <v>0</v>
      </c>
      <c r="H204" s="19">
        <v>63.9</v>
      </c>
      <c r="I204" s="11"/>
    </row>
    <row r="205" spans="1:10" ht="13" x14ac:dyDescent="0.15">
      <c r="B205" s="11"/>
      <c r="C205" s="11"/>
      <c r="D205" s="11"/>
      <c r="E205" s="11"/>
      <c r="F205" s="11"/>
      <c r="G205" s="17">
        <v>10</v>
      </c>
      <c r="H205" s="19">
        <v>65.5</v>
      </c>
      <c r="I205" s="16" t="s">
        <v>640</v>
      </c>
    </row>
    <row r="206" spans="1:10" ht="13" x14ac:dyDescent="0.15">
      <c r="B206" s="11"/>
      <c r="C206" s="11"/>
      <c r="D206" s="11"/>
      <c r="E206" s="11"/>
      <c r="F206" s="11"/>
      <c r="G206" s="17">
        <v>20</v>
      </c>
      <c r="H206" s="19">
        <v>61</v>
      </c>
      <c r="I206" s="16" t="s">
        <v>641</v>
      </c>
    </row>
    <row r="207" spans="1:10" ht="13" x14ac:dyDescent="0.15">
      <c r="B207" s="11"/>
      <c r="C207" s="11"/>
      <c r="D207" s="11"/>
      <c r="E207" s="11"/>
      <c r="F207" s="11"/>
      <c r="G207" s="17">
        <v>40</v>
      </c>
      <c r="H207" s="19">
        <v>46</v>
      </c>
      <c r="I207" s="16" t="s">
        <v>641</v>
      </c>
    </row>
    <row r="209" spans="1:9" ht="13" x14ac:dyDescent="0.15">
      <c r="B209" s="41">
        <v>0.5</v>
      </c>
      <c r="C209" s="49" t="s">
        <v>212</v>
      </c>
      <c r="D209" s="11" t="s">
        <v>214</v>
      </c>
      <c r="E209" s="17">
        <v>74.900000000000006</v>
      </c>
      <c r="F209" s="17">
        <v>4</v>
      </c>
      <c r="G209" s="17">
        <v>0</v>
      </c>
      <c r="H209" s="19">
        <v>63.9</v>
      </c>
      <c r="I209" s="11"/>
    </row>
    <row r="210" spans="1:9" ht="13" x14ac:dyDescent="0.15">
      <c r="B210" s="11"/>
      <c r="C210" s="11"/>
      <c r="D210" s="11"/>
      <c r="E210" s="11"/>
      <c r="F210" s="11"/>
      <c r="G210" s="17">
        <v>1</v>
      </c>
      <c r="H210" s="19">
        <v>65.099999999999994</v>
      </c>
      <c r="I210" s="16" t="s">
        <v>640</v>
      </c>
    </row>
    <row r="211" spans="1:9" ht="13" x14ac:dyDescent="0.15">
      <c r="B211" s="11"/>
      <c r="C211" s="11"/>
      <c r="D211" s="11"/>
      <c r="E211" s="11"/>
      <c r="F211" s="11"/>
      <c r="G211" s="17">
        <v>5</v>
      </c>
      <c r="H211" s="19">
        <v>66.5</v>
      </c>
      <c r="I211" s="16" t="s">
        <v>640</v>
      </c>
    </row>
    <row r="212" spans="1:9" ht="13" x14ac:dyDescent="0.15">
      <c r="B212" s="11"/>
      <c r="C212" s="11"/>
      <c r="D212" s="11"/>
      <c r="E212" s="11"/>
      <c r="F212" s="11"/>
      <c r="G212" s="17">
        <v>15</v>
      </c>
      <c r="H212" s="19">
        <v>63.7</v>
      </c>
      <c r="I212" s="16" t="s">
        <v>640</v>
      </c>
    </row>
    <row r="213" spans="1:9" ht="13" x14ac:dyDescent="0.15">
      <c r="B213" s="11"/>
      <c r="C213" s="11"/>
      <c r="D213" s="11"/>
      <c r="E213" s="11"/>
      <c r="F213" s="11"/>
      <c r="G213" s="17">
        <v>15</v>
      </c>
      <c r="H213" s="19">
        <v>64.2</v>
      </c>
      <c r="I213" s="16" t="s">
        <v>648</v>
      </c>
    </row>
    <row r="214" spans="1:9" ht="13" x14ac:dyDescent="0.15">
      <c r="B214" s="11"/>
      <c r="C214" s="11"/>
      <c r="D214" s="11"/>
      <c r="E214" s="11"/>
      <c r="F214" s="11"/>
      <c r="G214" s="17">
        <v>30</v>
      </c>
      <c r="H214" s="19">
        <v>57.8</v>
      </c>
      <c r="I214" s="16" t="s">
        <v>641</v>
      </c>
    </row>
    <row r="215" spans="1:9" ht="13" x14ac:dyDescent="0.15">
      <c r="B215" s="11"/>
      <c r="C215" s="11"/>
      <c r="D215" s="11"/>
      <c r="E215" s="11"/>
      <c r="F215" s="11"/>
      <c r="G215" s="17">
        <v>40</v>
      </c>
      <c r="H215" s="19">
        <v>59.3</v>
      </c>
      <c r="I215" s="16" t="s">
        <v>646</v>
      </c>
    </row>
    <row r="216" spans="1:9" ht="13" x14ac:dyDescent="0.15">
      <c r="B216" s="11"/>
      <c r="C216" s="11"/>
      <c r="D216" s="11"/>
      <c r="E216" s="11"/>
      <c r="F216" s="11"/>
      <c r="G216" s="17"/>
      <c r="H216" s="19"/>
      <c r="I216" s="17"/>
    </row>
    <row r="217" spans="1:9" ht="13" x14ac:dyDescent="0.15">
      <c r="B217" s="9">
        <v>0.5625</v>
      </c>
      <c r="C217" s="49" t="s">
        <v>212</v>
      </c>
      <c r="D217" s="11" t="s">
        <v>214</v>
      </c>
      <c r="E217" s="17">
        <v>73.099999999999994</v>
      </c>
      <c r="F217" s="11" t="s">
        <v>215</v>
      </c>
      <c r="G217" s="17">
        <v>0</v>
      </c>
      <c r="H217" s="19">
        <v>63.9</v>
      </c>
      <c r="I217" s="11"/>
    </row>
    <row r="218" spans="1:9" ht="13" x14ac:dyDescent="0.15">
      <c r="C218" s="11"/>
      <c r="D218" s="11"/>
      <c r="E218" s="11"/>
      <c r="F218" s="11"/>
      <c r="G218" s="17">
        <v>10</v>
      </c>
      <c r="H218" s="19">
        <v>64.8</v>
      </c>
      <c r="I218" s="16" t="s">
        <v>640</v>
      </c>
    </row>
    <row r="219" spans="1:9" ht="13" x14ac:dyDescent="0.15">
      <c r="C219" s="11"/>
      <c r="D219" s="11"/>
      <c r="E219" s="11"/>
      <c r="F219" s="11"/>
      <c r="G219" s="17">
        <v>15</v>
      </c>
      <c r="H219" s="10">
        <v>65.599999999999994</v>
      </c>
      <c r="I219" s="16" t="s">
        <v>639</v>
      </c>
    </row>
    <row r="220" spans="1:9" ht="13" x14ac:dyDescent="0.15">
      <c r="C220" s="11"/>
      <c r="D220" s="11"/>
      <c r="E220" s="11"/>
      <c r="F220" s="11"/>
      <c r="G220" s="17">
        <v>15</v>
      </c>
      <c r="H220" s="19">
        <v>63.3</v>
      </c>
      <c r="I220" s="16" t="s">
        <v>646</v>
      </c>
    </row>
    <row r="221" spans="1:9" ht="13" x14ac:dyDescent="0.15">
      <c r="C221" s="11"/>
      <c r="D221" s="11"/>
      <c r="E221" s="11"/>
      <c r="F221" s="11"/>
      <c r="G221" s="17">
        <v>40</v>
      </c>
      <c r="H221" s="19">
        <v>62</v>
      </c>
      <c r="I221" s="16" t="s">
        <v>640</v>
      </c>
    </row>
    <row r="223" spans="1:9" ht="13" x14ac:dyDescent="0.15">
      <c r="A223" s="14">
        <v>39381</v>
      </c>
      <c r="B223" s="41">
        <v>0.40972222222222227</v>
      </c>
      <c r="C223" s="11" t="s">
        <v>79</v>
      </c>
      <c r="D223" s="11" t="s">
        <v>216</v>
      </c>
      <c r="E223" s="17">
        <v>57</v>
      </c>
      <c r="F223" s="17">
        <v>3.5</v>
      </c>
      <c r="G223" s="17">
        <v>1</v>
      </c>
      <c r="H223" s="19">
        <v>57.6</v>
      </c>
      <c r="I223" s="16" t="s">
        <v>656</v>
      </c>
    </row>
    <row r="225" spans="2:9" ht="13" x14ac:dyDescent="0.15">
      <c r="B225" s="41">
        <v>0.4375</v>
      </c>
      <c r="C225" s="49" t="s">
        <v>26</v>
      </c>
      <c r="D225" s="11" t="s">
        <v>218</v>
      </c>
      <c r="E225" s="17">
        <v>56</v>
      </c>
      <c r="F225" s="17">
        <v>6</v>
      </c>
      <c r="G225" s="17">
        <v>1</v>
      </c>
      <c r="H225" s="19">
        <v>58.2</v>
      </c>
      <c r="I225" s="11"/>
    </row>
    <row r="226" spans="2:9" ht="13" x14ac:dyDescent="0.15">
      <c r="B226" s="11"/>
      <c r="C226" s="11"/>
      <c r="D226" s="11"/>
      <c r="E226" s="11"/>
      <c r="F226" s="11"/>
      <c r="G226" s="17">
        <v>20</v>
      </c>
      <c r="H226" s="19">
        <v>61.2</v>
      </c>
      <c r="I226" s="16" t="s">
        <v>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419"/>
  <sheetViews>
    <sheetView zoomScale="89" workbookViewId="0">
      <selection activeCell="B96" sqref="B96:K108"/>
    </sheetView>
  </sheetViews>
  <sheetFormatPr baseColWidth="10" defaultColWidth="14.5" defaultRowHeight="15.75" customHeight="1" x14ac:dyDescent="0.15"/>
  <sheetData>
    <row r="1" spans="1:1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4" t="s">
        <v>10</v>
      </c>
      <c r="L1" s="4" t="s">
        <v>600</v>
      </c>
      <c r="M1" s="4" t="s">
        <v>12</v>
      </c>
      <c r="N1" s="4" t="s">
        <v>13</v>
      </c>
      <c r="O1" s="5" t="s">
        <v>14</v>
      </c>
      <c r="P1" s="6" t="s">
        <v>15</v>
      </c>
    </row>
    <row r="2" spans="1:16" ht="15.75" customHeight="1" x14ac:dyDescent="0.15">
      <c r="A2" s="7">
        <v>39552</v>
      </c>
      <c r="B2" s="37"/>
      <c r="C2" s="36"/>
      <c r="D2" s="30" t="s">
        <v>220</v>
      </c>
      <c r="E2" s="37"/>
      <c r="F2" s="30" t="s">
        <v>658</v>
      </c>
      <c r="G2" s="24">
        <v>60</v>
      </c>
      <c r="H2" s="30">
        <v>5</v>
      </c>
      <c r="I2" s="24">
        <v>0.1</v>
      </c>
      <c r="J2" s="31">
        <v>37</v>
      </c>
      <c r="K2" s="37"/>
      <c r="L2" s="37"/>
      <c r="M2" s="37"/>
    </row>
    <row r="3" spans="1:16" ht="15.75" customHeight="1" x14ac:dyDescent="0.1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6" ht="15.75" customHeight="1" x14ac:dyDescent="0.15">
      <c r="A4" s="7">
        <v>39565</v>
      </c>
      <c r="B4" s="24">
        <v>1</v>
      </c>
      <c r="C4" s="52">
        <v>0.5625</v>
      </c>
      <c r="D4" s="26" t="s">
        <v>222</v>
      </c>
      <c r="E4" s="26" t="s">
        <v>140</v>
      </c>
      <c r="F4" s="30" t="s">
        <v>141</v>
      </c>
      <c r="G4" s="24">
        <v>70</v>
      </c>
      <c r="H4" s="24">
        <v>4.5</v>
      </c>
      <c r="I4" s="24">
        <v>0.1</v>
      </c>
      <c r="J4" s="31">
        <v>43</v>
      </c>
      <c r="K4" s="24">
        <v>8</v>
      </c>
      <c r="L4" s="37"/>
      <c r="M4" s="37"/>
    </row>
    <row r="5" spans="1:16" ht="15.75" customHeight="1" x14ac:dyDescent="0.15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6" ht="15.75" customHeight="1" x14ac:dyDescent="0.15">
      <c r="B6" s="24">
        <v>2</v>
      </c>
      <c r="C6" s="52">
        <v>0.64583333333333337</v>
      </c>
      <c r="D6" s="26" t="s">
        <v>26</v>
      </c>
      <c r="E6" s="30" t="s">
        <v>140</v>
      </c>
      <c r="F6" s="30" t="s">
        <v>141</v>
      </c>
      <c r="G6" s="30">
        <v>70</v>
      </c>
      <c r="H6" s="24">
        <v>3</v>
      </c>
      <c r="I6" s="24">
        <v>20</v>
      </c>
      <c r="J6" s="24">
        <v>44</v>
      </c>
      <c r="K6" s="26"/>
      <c r="L6" s="37"/>
      <c r="M6" s="37"/>
    </row>
    <row r="7" spans="1:16" ht="15.75" customHeight="1" x14ac:dyDescent="0.15">
      <c r="B7" s="26"/>
      <c r="C7" s="26"/>
      <c r="D7" s="26"/>
      <c r="E7" s="26"/>
      <c r="F7" s="26"/>
      <c r="G7" s="26"/>
      <c r="H7" s="26"/>
      <c r="I7" s="24">
        <v>30</v>
      </c>
      <c r="J7" s="31">
        <v>40</v>
      </c>
      <c r="K7" s="26"/>
      <c r="L7" s="37"/>
      <c r="M7" s="37"/>
    </row>
    <row r="8" spans="1:16" ht="15.75" customHeight="1" x14ac:dyDescent="0.1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6" ht="15.75" customHeight="1" x14ac:dyDescent="0.15">
      <c r="A9" s="7">
        <v>39570</v>
      </c>
      <c r="B9" s="53">
        <v>1</v>
      </c>
      <c r="C9" s="54">
        <v>0.45833333333333331</v>
      </c>
      <c r="D9" s="26" t="s">
        <v>224</v>
      </c>
      <c r="E9" s="30" t="s">
        <v>161</v>
      </c>
      <c r="F9" s="30" t="s">
        <v>659</v>
      </c>
      <c r="G9" s="24">
        <v>54</v>
      </c>
      <c r="H9" s="24">
        <v>4.5</v>
      </c>
      <c r="I9" s="24">
        <v>5</v>
      </c>
      <c r="J9" s="31">
        <v>43.8</v>
      </c>
      <c r="K9" s="24">
        <v>8</v>
      </c>
      <c r="L9" s="37"/>
      <c r="M9" s="37"/>
    </row>
    <row r="10" spans="1:16" ht="15.75" customHeight="1" x14ac:dyDescent="0.15">
      <c r="A10" s="7"/>
      <c r="B10" s="53"/>
      <c r="C10" s="54"/>
      <c r="D10" s="26"/>
      <c r="E10" s="30"/>
      <c r="F10" s="26"/>
      <c r="G10" s="24"/>
      <c r="H10" s="24"/>
      <c r="I10" s="24"/>
      <c r="J10" s="31"/>
      <c r="K10" s="24"/>
      <c r="L10" s="37"/>
      <c r="M10" s="37"/>
    </row>
    <row r="11" spans="1:16" ht="15.75" customHeight="1" x14ac:dyDescent="0.15">
      <c r="B11" s="53">
        <v>2</v>
      </c>
      <c r="C11" s="54">
        <v>0.52083333333333337</v>
      </c>
      <c r="D11" s="26" t="s">
        <v>224</v>
      </c>
      <c r="E11" s="30" t="s">
        <v>161</v>
      </c>
      <c r="F11" s="30" t="s">
        <v>659</v>
      </c>
      <c r="G11" s="24">
        <v>54</v>
      </c>
      <c r="H11" s="24">
        <v>6</v>
      </c>
      <c r="I11" s="24">
        <v>1</v>
      </c>
      <c r="J11" s="31">
        <v>44</v>
      </c>
      <c r="K11" s="24">
        <v>8</v>
      </c>
      <c r="L11" s="37"/>
      <c r="M11" s="37"/>
      <c r="P11" s="10" t="s">
        <v>227</v>
      </c>
    </row>
    <row r="12" spans="1:16" ht="15.75" customHeight="1" x14ac:dyDescent="0.15">
      <c r="B12" s="37"/>
      <c r="C12" s="55"/>
      <c r="D12" s="26"/>
      <c r="E12" s="26"/>
      <c r="F12" s="26"/>
      <c r="G12" s="26"/>
      <c r="H12" s="26"/>
      <c r="I12" s="24">
        <v>6</v>
      </c>
      <c r="J12" s="31">
        <v>46.2</v>
      </c>
      <c r="K12" s="26"/>
      <c r="L12" s="37"/>
      <c r="M12" s="37"/>
      <c r="P12" s="13" t="s">
        <v>110</v>
      </c>
    </row>
    <row r="13" spans="1:16" ht="15.75" customHeight="1" x14ac:dyDescent="0.15">
      <c r="B13" s="37"/>
      <c r="C13" s="55"/>
      <c r="D13" s="26"/>
      <c r="E13" s="26"/>
      <c r="F13" s="26"/>
      <c r="G13" s="26"/>
      <c r="H13" s="26"/>
      <c r="I13" s="24">
        <v>20</v>
      </c>
      <c r="J13" s="31">
        <v>43.1</v>
      </c>
      <c r="K13" s="24">
        <v>8</v>
      </c>
      <c r="L13" s="37"/>
      <c r="M13" s="37"/>
      <c r="P13" s="10" t="s">
        <v>228</v>
      </c>
    </row>
    <row r="14" spans="1:16" ht="15.75" customHeight="1" x14ac:dyDescent="0.15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P14" s="10" t="s">
        <v>229</v>
      </c>
    </row>
    <row r="15" spans="1:16" ht="15.75" customHeight="1" x14ac:dyDescent="0.15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P15" s="13" t="s">
        <v>44</v>
      </c>
    </row>
    <row r="16" spans="1:16" ht="15.75" customHeight="1" x14ac:dyDescent="0.15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P16" s="13" t="s">
        <v>230</v>
      </c>
    </row>
    <row r="17" spans="1:16" ht="15.75" customHeight="1" x14ac:dyDescent="0.15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P17" s="13" t="s">
        <v>231</v>
      </c>
    </row>
    <row r="18" spans="1:16" ht="15.75" customHeight="1" x14ac:dyDescent="0.15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6" ht="15.75" customHeight="1" x14ac:dyDescent="0.15">
      <c r="A19" s="7">
        <v>39571</v>
      </c>
      <c r="B19" s="37"/>
      <c r="C19" s="37"/>
      <c r="D19" s="27" t="s">
        <v>232</v>
      </c>
      <c r="E19" s="26"/>
      <c r="F19" s="26"/>
      <c r="G19" s="26"/>
      <c r="H19" s="31">
        <v>1</v>
      </c>
      <c r="I19" s="24">
        <v>47.4</v>
      </c>
      <c r="J19" s="24">
        <v>8.25</v>
      </c>
      <c r="K19" s="26"/>
      <c r="L19" s="34"/>
      <c r="M19" s="37"/>
      <c r="P19" s="10" t="s">
        <v>233</v>
      </c>
    </row>
    <row r="20" spans="1:16" ht="15.75" customHeight="1" x14ac:dyDescent="0.15">
      <c r="B20" s="37"/>
      <c r="C20" s="37"/>
      <c r="D20" s="37"/>
      <c r="E20" s="37"/>
      <c r="F20" s="37"/>
      <c r="G20" s="37"/>
      <c r="H20" s="31">
        <v>5</v>
      </c>
      <c r="I20" s="24">
        <v>46.7</v>
      </c>
      <c r="J20" s="26"/>
      <c r="K20" s="37"/>
      <c r="L20" s="37"/>
      <c r="M20" s="37"/>
      <c r="P20" s="13" t="s">
        <v>110</v>
      </c>
    </row>
    <row r="21" spans="1:16" ht="15.75" customHeight="1" x14ac:dyDescent="0.15">
      <c r="B21" s="37"/>
      <c r="C21" s="37"/>
      <c r="D21" s="37"/>
      <c r="E21" s="37"/>
      <c r="F21" s="37"/>
      <c r="G21" s="37"/>
      <c r="H21" s="31">
        <v>10</v>
      </c>
      <c r="I21" s="24">
        <v>52.2</v>
      </c>
      <c r="J21" s="24">
        <v>8.5</v>
      </c>
      <c r="K21" s="37"/>
      <c r="L21" s="37"/>
      <c r="M21" s="37"/>
      <c r="P21" s="10" t="s">
        <v>234</v>
      </c>
    </row>
    <row r="22" spans="1:16" ht="15.75" customHeight="1" x14ac:dyDescent="0.15">
      <c r="B22" s="37"/>
      <c r="C22" s="37"/>
      <c r="D22" s="37"/>
      <c r="E22" s="37"/>
      <c r="F22" s="37"/>
      <c r="G22" s="37"/>
      <c r="H22" s="31">
        <v>15</v>
      </c>
      <c r="I22" s="24">
        <v>51.8</v>
      </c>
      <c r="J22" s="26"/>
      <c r="K22" s="37"/>
      <c r="L22" s="37"/>
      <c r="M22" s="37"/>
      <c r="P22" s="10" t="s">
        <v>229</v>
      </c>
    </row>
    <row r="23" spans="1:16" ht="15.75" customHeight="1" x14ac:dyDescent="0.15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P23" s="13" t="s">
        <v>44</v>
      </c>
    </row>
    <row r="24" spans="1:16" ht="15.75" customHeight="1" x14ac:dyDescent="0.1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P24" s="13" t="s">
        <v>230</v>
      </c>
    </row>
    <row r="25" spans="1:16" ht="15.75" customHeight="1" x14ac:dyDescent="0.1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P25" s="13" t="s">
        <v>24</v>
      </c>
    </row>
    <row r="26" spans="1:16" ht="15.75" customHeight="1" x14ac:dyDescent="0.15">
      <c r="A26" s="7"/>
      <c r="B26" s="37"/>
      <c r="C26" s="54"/>
      <c r="D26" s="26"/>
      <c r="E26" s="26"/>
      <c r="F26" s="26"/>
      <c r="G26" s="24"/>
      <c r="H26" s="24"/>
      <c r="I26" s="24"/>
      <c r="J26" s="31"/>
      <c r="K26" s="37"/>
      <c r="L26" s="37"/>
      <c r="M26" s="37"/>
    </row>
    <row r="27" spans="1:16" ht="15.75" customHeight="1" x14ac:dyDescent="0.15">
      <c r="A27" s="7">
        <v>39573</v>
      </c>
      <c r="B27" s="37"/>
      <c r="C27" s="56">
        <v>0.57291666666666663</v>
      </c>
      <c r="D27" s="26" t="s">
        <v>235</v>
      </c>
      <c r="E27" s="26" t="s">
        <v>143</v>
      </c>
      <c r="F27" s="30" t="s">
        <v>59</v>
      </c>
      <c r="G27" s="24">
        <v>55.4</v>
      </c>
      <c r="H27" s="24">
        <v>4.5</v>
      </c>
      <c r="I27" s="24">
        <v>0</v>
      </c>
      <c r="J27" s="31">
        <v>47.1</v>
      </c>
      <c r="K27" s="37"/>
      <c r="L27" s="37"/>
      <c r="M27" s="37"/>
      <c r="O27" s="8" t="s">
        <v>236</v>
      </c>
    </row>
    <row r="28" spans="1:16" ht="15.75" customHeight="1" x14ac:dyDescent="0.15">
      <c r="B28" s="37"/>
      <c r="C28" s="26"/>
      <c r="D28" s="26"/>
      <c r="E28" s="26"/>
      <c r="F28" s="26"/>
      <c r="G28" s="26"/>
      <c r="H28" s="26"/>
      <c r="I28" s="24">
        <v>1</v>
      </c>
      <c r="J28" s="31">
        <v>47</v>
      </c>
      <c r="K28" s="37"/>
      <c r="L28" s="37"/>
      <c r="M28" s="37"/>
    </row>
    <row r="29" spans="1:16" ht="15.75" customHeight="1" x14ac:dyDescent="0.15">
      <c r="B29" s="37"/>
      <c r="C29" s="26"/>
      <c r="D29" s="26"/>
      <c r="E29" s="26"/>
      <c r="F29" s="26"/>
      <c r="G29" s="26"/>
      <c r="H29" s="26"/>
      <c r="I29" s="24">
        <v>5</v>
      </c>
      <c r="J29" s="31">
        <v>44</v>
      </c>
      <c r="K29" s="37"/>
      <c r="L29" s="37"/>
      <c r="M29" s="37"/>
    </row>
    <row r="30" spans="1:16" ht="15.75" customHeight="1" x14ac:dyDescent="0.15">
      <c r="B30" s="37"/>
      <c r="C30" s="26"/>
      <c r="D30" s="26"/>
      <c r="E30" s="26"/>
      <c r="F30" s="26"/>
      <c r="G30" s="26"/>
      <c r="H30" s="26"/>
      <c r="I30" s="24">
        <v>10</v>
      </c>
      <c r="J30" s="31">
        <v>42.3</v>
      </c>
      <c r="K30" s="37"/>
      <c r="L30" s="37"/>
      <c r="M30" s="37"/>
    </row>
    <row r="31" spans="1:16" ht="15.75" customHeight="1" x14ac:dyDescent="0.15">
      <c r="B31" s="37"/>
      <c r="C31" s="26"/>
      <c r="D31" s="26"/>
      <c r="E31" s="26"/>
      <c r="F31" s="26"/>
      <c r="G31" s="26"/>
      <c r="H31" s="26"/>
      <c r="I31" s="24">
        <v>19</v>
      </c>
      <c r="J31" s="31">
        <v>41.8</v>
      </c>
      <c r="K31" s="37"/>
      <c r="L31" s="37"/>
      <c r="M31" s="37"/>
    </row>
    <row r="32" spans="1:16" ht="15.75" customHeight="1" x14ac:dyDescent="0.15">
      <c r="A32" s="7"/>
      <c r="B32" s="53"/>
      <c r="C32" s="54"/>
      <c r="D32" s="26"/>
      <c r="E32" s="26"/>
      <c r="F32" s="26"/>
      <c r="G32" s="24"/>
      <c r="H32" s="30"/>
      <c r="I32" s="24"/>
      <c r="J32" s="31"/>
      <c r="K32" s="24"/>
      <c r="L32" s="26"/>
      <c r="M32" s="26"/>
    </row>
    <row r="33" spans="1:16" ht="15.75" customHeight="1" x14ac:dyDescent="0.15">
      <c r="A33" s="7">
        <v>39574</v>
      </c>
      <c r="B33" s="53">
        <v>1</v>
      </c>
      <c r="C33" s="54">
        <v>0.52083333333333337</v>
      </c>
      <c r="D33" s="26" t="s">
        <v>235</v>
      </c>
      <c r="E33" s="26" t="s">
        <v>59</v>
      </c>
      <c r="F33" s="30" t="s">
        <v>59</v>
      </c>
      <c r="G33" s="24">
        <v>75</v>
      </c>
      <c r="H33" s="30">
        <v>5.5</v>
      </c>
      <c r="I33" s="24">
        <v>0</v>
      </c>
      <c r="J33" s="31">
        <v>48.3</v>
      </c>
      <c r="K33" s="24">
        <v>8.5</v>
      </c>
      <c r="L33" s="26"/>
      <c r="M33" s="26"/>
      <c r="O33" s="8" t="s">
        <v>238</v>
      </c>
      <c r="P33" s="10" t="s">
        <v>239</v>
      </c>
    </row>
    <row r="34" spans="1:16" ht="15.75" customHeight="1" x14ac:dyDescent="0.15">
      <c r="B34" s="37"/>
      <c r="C34" s="26"/>
      <c r="D34" s="26"/>
      <c r="E34" s="26"/>
      <c r="F34" s="26"/>
      <c r="G34" s="26"/>
      <c r="H34" s="26"/>
      <c r="I34" s="24">
        <v>5</v>
      </c>
      <c r="J34" s="31">
        <v>47.2</v>
      </c>
      <c r="K34" s="24">
        <v>8.25</v>
      </c>
      <c r="L34" s="26"/>
      <c r="M34" s="26"/>
      <c r="P34" s="13" t="s">
        <v>240</v>
      </c>
    </row>
    <row r="35" spans="1:16" ht="15.75" customHeight="1" x14ac:dyDescent="0.15">
      <c r="B35" s="37"/>
      <c r="C35" s="26"/>
      <c r="D35" s="26"/>
      <c r="E35" s="26"/>
      <c r="F35" s="26"/>
      <c r="G35" s="26"/>
      <c r="H35" s="26"/>
      <c r="I35" s="24">
        <v>10</v>
      </c>
      <c r="J35" s="31">
        <v>46.2</v>
      </c>
      <c r="K35" s="24">
        <v>8.5</v>
      </c>
      <c r="L35" s="26"/>
      <c r="M35" s="26"/>
      <c r="P35" s="10" t="s">
        <v>20</v>
      </c>
    </row>
    <row r="36" spans="1:16" ht="15.75" customHeight="1" x14ac:dyDescent="0.15">
      <c r="B36" s="37"/>
      <c r="C36" s="26"/>
      <c r="D36" s="26"/>
      <c r="E36" s="26"/>
      <c r="F36" s="26"/>
      <c r="G36" s="26"/>
      <c r="H36" s="26"/>
      <c r="I36" s="24">
        <v>15</v>
      </c>
      <c r="J36" s="31">
        <v>45.4</v>
      </c>
      <c r="K36" s="24">
        <v>8.25</v>
      </c>
      <c r="L36" s="26"/>
      <c r="M36" s="26"/>
      <c r="O36" s="8" t="s">
        <v>241</v>
      </c>
      <c r="P36" s="10" t="s">
        <v>229</v>
      </c>
    </row>
    <row r="37" spans="1:16" ht="15.75" customHeight="1" x14ac:dyDescent="0.15">
      <c r="B37" s="37"/>
      <c r="C37" s="26"/>
      <c r="D37" s="26"/>
      <c r="E37" s="26"/>
      <c r="F37" s="26"/>
      <c r="G37" s="26"/>
      <c r="H37" s="26"/>
      <c r="I37" s="24">
        <v>20</v>
      </c>
      <c r="J37" s="31">
        <v>44.2</v>
      </c>
      <c r="K37" s="24">
        <v>8</v>
      </c>
      <c r="L37" s="26"/>
      <c r="M37" s="26"/>
      <c r="P37" s="13" t="s">
        <v>44</v>
      </c>
    </row>
    <row r="38" spans="1:16" ht="13" x14ac:dyDescent="0.15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P38" s="13" t="s">
        <v>230</v>
      </c>
    </row>
    <row r="39" spans="1:16" ht="13" x14ac:dyDescent="0.15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P39" s="13" t="s">
        <v>24</v>
      </c>
    </row>
    <row r="40" spans="1:16" ht="13" x14ac:dyDescent="0.15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6" ht="13" x14ac:dyDescent="0.15">
      <c r="B41" s="53">
        <v>2</v>
      </c>
      <c r="C41" s="52">
        <v>0.55208333333333337</v>
      </c>
      <c r="D41" s="26" t="s">
        <v>242</v>
      </c>
      <c r="E41" s="26" t="s">
        <v>59</v>
      </c>
      <c r="F41" s="26"/>
      <c r="G41" s="24">
        <v>75</v>
      </c>
      <c r="H41" s="30">
        <v>4</v>
      </c>
      <c r="I41" s="24">
        <v>0</v>
      </c>
      <c r="J41" s="31">
        <v>53.2</v>
      </c>
      <c r="K41" s="26"/>
      <c r="L41" s="26"/>
      <c r="M41" s="37"/>
      <c r="O41" s="8" t="s">
        <v>244</v>
      </c>
    </row>
    <row r="42" spans="1:16" ht="13" x14ac:dyDescent="0.15">
      <c r="B42" s="37"/>
      <c r="C42" s="55"/>
      <c r="D42" s="26"/>
      <c r="E42" s="26"/>
      <c r="F42" s="26"/>
      <c r="G42" s="26"/>
      <c r="H42" s="26"/>
      <c r="I42" s="24">
        <v>4</v>
      </c>
      <c r="J42" s="31">
        <v>48.3</v>
      </c>
      <c r="K42" s="26"/>
      <c r="L42" s="26"/>
      <c r="M42" s="37"/>
    </row>
    <row r="43" spans="1:16" ht="13" x14ac:dyDescent="0.15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6" ht="13" x14ac:dyDescent="0.15">
      <c r="A44" s="7">
        <v>39575</v>
      </c>
      <c r="B44" s="53">
        <v>1</v>
      </c>
      <c r="C44" s="54">
        <v>0.41666666666666669</v>
      </c>
      <c r="D44" s="26" t="s">
        <v>79</v>
      </c>
      <c r="E44" s="26" t="s">
        <v>245</v>
      </c>
      <c r="F44" s="30" t="s">
        <v>59</v>
      </c>
      <c r="G44" s="24">
        <v>68</v>
      </c>
      <c r="H44" s="30">
        <v>3</v>
      </c>
      <c r="I44" s="24">
        <v>1</v>
      </c>
      <c r="J44" s="24">
        <v>48.6</v>
      </c>
      <c r="K44" s="24">
        <v>8.25</v>
      </c>
      <c r="L44" s="26"/>
      <c r="M44" s="37"/>
    </row>
    <row r="45" spans="1:16" ht="13" x14ac:dyDescent="0.15">
      <c r="B45" s="37"/>
      <c r="C45" s="26"/>
      <c r="D45" s="26"/>
      <c r="E45" s="26"/>
      <c r="F45" s="26"/>
      <c r="G45" s="26"/>
      <c r="H45" s="26"/>
      <c r="I45" s="24">
        <v>3</v>
      </c>
      <c r="J45" s="24">
        <v>48.4</v>
      </c>
      <c r="K45" s="24">
        <v>8.25</v>
      </c>
      <c r="L45" s="26"/>
      <c r="M45" s="37"/>
    </row>
    <row r="46" spans="1:16" ht="13" x14ac:dyDescent="0.15">
      <c r="B46" s="37"/>
      <c r="C46" s="54"/>
      <c r="D46" s="26"/>
      <c r="E46" s="26"/>
      <c r="F46" s="26"/>
      <c r="G46" s="24"/>
      <c r="H46" s="24"/>
      <c r="I46" s="24"/>
      <c r="J46" s="24"/>
      <c r="K46" s="26"/>
      <c r="L46" s="26"/>
      <c r="M46" s="37"/>
    </row>
    <row r="47" spans="1:16" ht="13" x14ac:dyDescent="0.15">
      <c r="B47" s="53">
        <v>2</v>
      </c>
      <c r="C47" s="54">
        <v>0.45833333333333331</v>
      </c>
      <c r="D47" s="26" t="s">
        <v>26</v>
      </c>
      <c r="E47" s="26" t="s">
        <v>247</v>
      </c>
      <c r="F47" s="30" t="s">
        <v>59</v>
      </c>
      <c r="G47" s="24">
        <v>74</v>
      </c>
      <c r="H47" s="24">
        <v>3.5</v>
      </c>
      <c r="I47" s="24">
        <v>0</v>
      </c>
      <c r="J47" s="24">
        <v>53.4</v>
      </c>
      <c r="K47" s="26"/>
      <c r="L47" s="26"/>
      <c r="M47" s="37"/>
    </row>
    <row r="48" spans="1:16" ht="13" x14ac:dyDescent="0.15">
      <c r="B48" s="37"/>
      <c r="C48" s="54"/>
      <c r="D48" s="26"/>
      <c r="E48" s="26"/>
      <c r="F48" s="26"/>
      <c r="G48" s="24"/>
      <c r="H48" s="24"/>
      <c r="I48" s="24"/>
      <c r="J48" s="31"/>
      <c r="K48" s="24"/>
      <c r="L48" s="26"/>
      <c r="M48" s="37"/>
    </row>
    <row r="49" spans="1:16" ht="13" x14ac:dyDescent="0.15">
      <c r="B49" s="53">
        <v>3</v>
      </c>
      <c r="C49" s="54">
        <v>0.52083333333333337</v>
      </c>
      <c r="D49" s="26" t="s">
        <v>26</v>
      </c>
      <c r="E49" s="26" t="s">
        <v>58</v>
      </c>
      <c r="F49" s="30" t="s">
        <v>659</v>
      </c>
      <c r="G49" s="24">
        <v>76</v>
      </c>
      <c r="H49" s="24">
        <v>5</v>
      </c>
      <c r="I49" s="24">
        <v>0</v>
      </c>
      <c r="J49" s="31">
        <v>53.6</v>
      </c>
      <c r="K49" s="24">
        <v>8.25</v>
      </c>
      <c r="L49" s="26"/>
      <c r="M49" s="37"/>
    </row>
    <row r="50" spans="1:16" ht="13" x14ac:dyDescent="0.15">
      <c r="B50" s="37"/>
      <c r="C50" s="26"/>
      <c r="D50" s="26"/>
      <c r="E50" s="26"/>
      <c r="F50" s="26"/>
      <c r="G50" s="26"/>
      <c r="H50" s="26"/>
      <c r="I50" s="24">
        <v>5</v>
      </c>
      <c r="J50" s="31">
        <v>52.7</v>
      </c>
      <c r="K50" s="24">
        <v>8.5</v>
      </c>
      <c r="L50" s="26"/>
      <c r="M50" s="37"/>
    </row>
    <row r="51" spans="1:16" ht="13" x14ac:dyDescent="0.15">
      <c r="B51" s="37"/>
      <c r="C51" s="26"/>
      <c r="D51" s="26"/>
      <c r="E51" s="26"/>
      <c r="F51" s="26"/>
      <c r="G51" s="26"/>
      <c r="H51" s="26"/>
      <c r="I51" s="24">
        <v>10</v>
      </c>
      <c r="J51" s="31">
        <v>48.5</v>
      </c>
      <c r="K51" s="24">
        <v>8</v>
      </c>
      <c r="L51" s="26"/>
      <c r="M51" s="37"/>
    </row>
    <row r="52" spans="1:16" ht="13" x14ac:dyDescent="0.15">
      <c r="B52" s="37"/>
      <c r="C52" s="26"/>
      <c r="D52" s="26"/>
      <c r="E52" s="26"/>
      <c r="F52" s="26"/>
      <c r="G52" s="26"/>
      <c r="H52" s="26"/>
      <c r="I52" s="24">
        <v>20</v>
      </c>
      <c r="J52" s="31">
        <v>48.7</v>
      </c>
      <c r="K52" s="24">
        <v>8.1</v>
      </c>
      <c r="L52" s="26"/>
      <c r="M52" s="37"/>
    </row>
    <row r="53" spans="1:16" ht="13" x14ac:dyDescent="0.15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6" ht="13" x14ac:dyDescent="0.15">
      <c r="A54" s="7">
        <v>39580</v>
      </c>
      <c r="B54" s="24">
        <v>1</v>
      </c>
      <c r="C54" s="52">
        <v>0.64583333333333337</v>
      </c>
      <c r="D54" s="26" t="s">
        <v>112</v>
      </c>
      <c r="E54" s="26" t="s">
        <v>250</v>
      </c>
      <c r="F54" s="30" t="s">
        <v>660</v>
      </c>
      <c r="G54" s="24">
        <v>54</v>
      </c>
      <c r="H54" s="24">
        <v>5</v>
      </c>
      <c r="I54" s="24">
        <v>0</v>
      </c>
      <c r="J54" s="31">
        <v>46</v>
      </c>
      <c r="K54" s="24">
        <v>8</v>
      </c>
      <c r="L54" s="37"/>
      <c r="M54" s="37"/>
      <c r="O54" s="8" t="s">
        <v>252</v>
      </c>
      <c r="P54" s="10" t="s">
        <v>30</v>
      </c>
    </row>
    <row r="55" spans="1:16" ht="13" x14ac:dyDescent="0.15">
      <c r="A55" s="7"/>
      <c r="B55" s="24"/>
      <c r="C55" s="52"/>
      <c r="D55" s="26"/>
      <c r="E55" s="26"/>
      <c r="F55" s="26"/>
      <c r="G55" s="24"/>
      <c r="H55" s="24"/>
      <c r="I55" s="24"/>
      <c r="J55" s="31"/>
      <c r="K55" s="24"/>
      <c r="L55" s="37"/>
      <c r="M55" s="37"/>
      <c r="P55" s="13" t="s">
        <v>253</v>
      </c>
    </row>
    <row r="56" spans="1:16" ht="13" x14ac:dyDescent="0.1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P56" s="10" t="s">
        <v>20</v>
      </c>
    </row>
    <row r="57" spans="1:16" ht="13" x14ac:dyDescent="0.1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P57" s="10" t="s">
        <v>229</v>
      </c>
    </row>
    <row r="58" spans="1:16" ht="13" x14ac:dyDescent="0.15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P58" s="13" t="s">
        <v>44</v>
      </c>
    </row>
    <row r="59" spans="1:16" ht="13" x14ac:dyDescent="0.15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P59" s="13" t="s">
        <v>230</v>
      </c>
    </row>
    <row r="60" spans="1:16" ht="13" x14ac:dyDescent="0.15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P60" s="13" t="s">
        <v>24</v>
      </c>
    </row>
    <row r="61" spans="1:16" ht="13" x14ac:dyDescent="0.15">
      <c r="B61" s="24"/>
      <c r="C61" s="52"/>
      <c r="D61" s="26"/>
      <c r="E61" s="26"/>
      <c r="F61" s="26"/>
      <c r="G61" s="24"/>
      <c r="H61" s="24"/>
      <c r="I61" s="24"/>
      <c r="J61" s="31"/>
      <c r="K61" s="26"/>
      <c r="L61" s="37"/>
      <c r="M61" s="37"/>
    </row>
    <row r="62" spans="1:16" ht="13" x14ac:dyDescent="0.15">
      <c r="B62" s="24">
        <v>2</v>
      </c>
      <c r="C62" s="52">
        <v>0.67708333333333337</v>
      </c>
      <c r="D62" s="26" t="s">
        <v>114</v>
      </c>
      <c r="E62" s="26" t="s">
        <v>250</v>
      </c>
      <c r="F62" s="30" t="s">
        <v>660</v>
      </c>
      <c r="G62" s="24">
        <v>54</v>
      </c>
      <c r="H62" s="24">
        <v>4</v>
      </c>
      <c r="I62" s="24">
        <v>0</v>
      </c>
      <c r="J62" s="31">
        <v>47.8</v>
      </c>
      <c r="K62" s="26"/>
      <c r="L62" s="37"/>
      <c r="M62" s="37"/>
      <c r="P62" s="10" t="s">
        <v>254</v>
      </c>
    </row>
    <row r="63" spans="1:16" ht="13" x14ac:dyDescent="0.15">
      <c r="B63" s="26"/>
      <c r="C63" s="26"/>
      <c r="D63" s="26"/>
      <c r="E63" s="26"/>
      <c r="F63" s="26"/>
      <c r="G63" s="26"/>
      <c r="H63" s="26"/>
      <c r="I63" s="24">
        <v>5</v>
      </c>
      <c r="J63" s="31">
        <v>50</v>
      </c>
      <c r="K63" s="24">
        <v>8</v>
      </c>
      <c r="L63" s="37"/>
      <c r="M63" s="37"/>
      <c r="P63" s="13" t="s">
        <v>255</v>
      </c>
    </row>
    <row r="64" spans="1:16" ht="13" x14ac:dyDescent="0.15">
      <c r="B64" s="26"/>
      <c r="C64" s="26"/>
      <c r="D64" s="26"/>
      <c r="E64" s="26"/>
      <c r="F64" s="26"/>
      <c r="G64" s="26"/>
      <c r="H64" s="26"/>
      <c r="I64" s="24">
        <v>12</v>
      </c>
      <c r="J64" s="31">
        <v>43.5</v>
      </c>
      <c r="K64" s="24">
        <v>7.75</v>
      </c>
      <c r="L64" s="37"/>
      <c r="M64" s="37"/>
      <c r="P64" s="10" t="s">
        <v>20</v>
      </c>
    </row>
    <row r="65" spans="1:16" ht="13" x14ac:dyDescent="0.15">
      <c r="B65" s="26"/>
      <c r="C65" s="26"/>
      <c r="D65" s="26"/>
      <c r="E65" s="26"/>
      <c r="F65" s="26"/>
      <c r="G65" s="26"/>
      <c r="H65" s="26"/>
      <c r="I65" s="24">
        <v>15</v>
      </c>
      <c r="J65" s="31">
        <v>44</v>
      </c>
      <c r="K65" s="24">
        <v>8</v>
      </c>
      <c r="L65" s="37"/>
      <c r="M65" s="37"/>
      <c r="P65" s="10" t="s">
        <v>229</v>
      </c>
    </row>
    <row r="66" spans="1:16" ht="13" x14ac:dyDescent="0.15">
      <c r="B66" s="26"/>
      <c r="C66" s="26"/>
      <c r="D66" s="26"/>
      <c r="E66" s="26"/>
      <c r="F66" s="26"/>
      <c r="G66" s="26"/>
      <c r="H66" s="26"/>
      <c r="I66" s="24">
        <v>30</v>
      </c>
      <c r="J66" s="31">
        <v>42</v>
      </c>
      <c r="K66" s="24">
        <v>8</v>
      </c>
      <c r="L66" s="37"/>
      <c r="M66" s="37"/>
      <c r="P66" s="13" t="s">
        <v>44</v>
      </c>
    </row>
    <row r="67" spans="1:16" ht="13" x14ac:dyDescent="0.15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P67" s="13" t="s">
        <v>230</v>
      </c>
    </row>
    <row r="68" spans="1:16" ht="13" x14ac:dyDescent="0.15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P68" s="13" t="s">
        <v>24</v>
      </c>
    </row>
    <row r="69" spans="1:16" ht="13" x14ac:dyDescent="0.15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6" ht="13" x14ac:dyDescent="0.15">
      <c r="A70" s="7">
        <v>39581</v>
      </c>
      <c r="B70" s="24">
        <v>1</v>
      </c>
      <c r="C70" s="52">
        <v>0.6875</v>
      </c>
      <c r="D70" s="26" t="s">
        <v>222</v>
      </c>
      <c r="E70" s="26" t="s">
        <v>140</v>
      </c>
      <c r="F70" s="30" t="s">
        <v>661</v>
      </c>
      <c r="G70" s="24">
        <v>68</v>
      </c>
      <c r="H70" s="30">
        <v>4.25</v>
      </c>
      <c r="I70" s="24">
        <v>0</v>
      </c>
      <c r="J70" s="26"/>
      <c r="K70" s="26"/>
      <c r="L70" s="58"/>
      <c r="M70" s="26"/>
      <c r="N70" s="60"/>
      <c r="O70" s="8" t="s">
        <v>257</v>
      </c>
      <c r="P70" s="10" t="s">
        <v>258</v>
      </c>
    </row>
    <row r="71" spans="1:16" ht="13" x14ac:dyDescent="0.15">
      <c r="B71" s="26"/>
      <c r="C71" s="26"/>
      <c r="D71" s="26"/>
      <c r="E71" s="26"/>
      <c r="F71" s="26"/>
      <c r="G71" s="26"/>
      <c r="H71" s="26"/>
      <c r="I71" s="24">
        <v>1</v>
      </c>
      <c r="J71" s="31">
        <v>52.1</v>
      </c>
      <c r="K71" s="26"/>
      <c r="L71" s="58"/>
      <c r="M71" s="26"/>
      <c r="N71" s="50"/>
      <c r="P71" s="13" t="s">
        <v>259</v>
      </c>
    </row>
    <row r="72" spans="1:16" ht="13" x14ac:dyDescent="0.15">
      <c r="B72" s="26"/>
      <c r="C72" s="26"/>
      <c r="D72" s="26"/>
      <c r="E72" s="26"/>
      <c r="F72" s="26"/>
      <c r="G72" s="26"/>
      <c r="H72" s="26"/>
      <c r="I72" s="24">
        <v>5</v>
      </c>
      <c r="J72" s="31">
        <v>51</v>
      </c>
      <c r="K72" s="26"/>
      <c r="L72" s="58"/>
      <c r="M72" s="26"/>
      <c r="N72" s="50"/>
      <c r="P72" s="10" t="s">
        <v>260</v>
      </c>
    </row>
    <row r="73" spans="1:16" ht="13" x14ac:dyDescent="0.15">
      <c r="B73" s="26"/>
      <c r="C73" s="26"/>
      <c r="D73" s="26"/>
      <c r="E73" s="26"/>
      <c r="F73" s="26"/>
      <c r="G73" s="26"/>
      <c r="H73" s="26"/>
      <c r="I73" s="24">
        <v>10</v>
      </c>
      <c r="J73" s="31">
        <v>50.5</v>
      </c>
      <c r="K73" s="26"/>
      <c r="L73" s="58"/>
      <c r="M73" s="26"/>
      <c r="N73" s="50"/>
      <c r="P73" s="10" t="s">
        <v>229</v>
      </c>
    </row>
    <row r="74" spans="1:16" ht="13" x14ac:dyDescent="0.15">
      <c r="B74" s="26"/>
      <c r="C74" s="26"/>
      <c r="D74" s="26"/>
      <c r="E74" s="26"/>
      <c r="F74" s="26"/>
      <c r="G74" s="26"/>
      <c r="H74" s="26"/>
      <c r="I74" s="24">
        <v>15</v>
      </c>
      <c r="J74" s="31">
        <v>53.3</v>
      </c>
      <c r="K74" s="24">
        <v>7.75</v>
      </c>
      <c r="L74" s="58"/>
      <c r="M74" s="26"/>
      <c r="N74" s="50"/>
      <c r="P74" s="13" t="s">
        <v>44</v>
      </c>
    </row>
    <row r="75" spans="1:16" ht="13" x14ac:dyDescent="0.15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P75" s="13" t="s">
        <v>230</v>
      </c>
    </row>
    <row r="76" spans="1:16" ht="13" x14ac:dyDescent="0.15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P76" s="13" t="s">
        <v>24</v>
      </c>
    </row>
    <row r="77" spans="1:16" ht="13" x14ac:dyDescent="0.15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6" ht="13" x14ac:dyDescent="0.15">
      <c r="A78" s="7">
        <v>39582</v>
      </c>
      <c r="B78" s="37"/>
      <c r="C78" s="25">
        <v>0.6875</v>
      </c>
      <c r="D78" s="26" t="s">
        <v>26</v>
      </c>
      <c r="E78" s="26" t="s">
        <v>161</v>
      </c>
      <c r="F78" s="30" t="s">
        <v>662</v>
      </c>
      <c r="G78" s="24">
        <v>68.400000000000006</v>
      </c>
      <c r="H78" s="24">
        <v>5</v>
      </c>
      <c r="I78" s="24">
        <v>0</v>
      </c>
      <c r="J78" s="31">
        <v>49.8</v>
      </c>
      <c r="K78" s="26"/>
      <c r="L78" s="26"/>
      <c r="M78" s="37"/>
      <c r="P78" s="10" t="s">
        <v>70</v>
      </c>
    </row>
    <row r="79" spans="1:16" ht="13" x14ac:dyDescent="0.15">
      <c r="B79" s="58"/>
      <c r="C79" s="26"/>
      <c r="D79" s="26"/>
      <c r="E79" s="26"/>
      <c r="F79" s="26"/>
      <c r="G79" s="26"/>
      <c r="H79" s="37"/>
      <c r="I79" s="24">
        <v>4</v>
      </c>
      <c r="J79" s="31">
        <v>44.2</v>
      </c>
      <c r="K79" s="24">
        <v>8</v>
      </c>
      <c r="L79" s="26"/>
      <c r="M79" s="37"/>
      <c r="P79" s="13" t="s">
        <v>262</v>
      </c>
    </row>
    <row r="80" spans="1:16" ht="13" x14ac:dyDescent="0.15">
      <c r="B80" s="58"/>
      <c r="C80" s="26"/>
      <c r="D80" s="26"/>
      <c r="E80" s="26"/>
      <c r="F80" s="26"/>
      <c r="G80" s="26"/>
      <c r="H80" s="37"/>
      <c r="I80" s="24">
        <v>20</v>
      </c>
      <c r="J80" s="31">
        <v>43.8</v>
      </c>
      <c r="K80" s="26"/>
      <c r="L80" s="26"/>
      <c r="M80" s="37"/>
      <c r="P80" s="10" t="s">
        <v>263</v>
      </c>
    </row>
    <row r="81" spans="1:16" ht="13" x14ac:dyDescent="0.15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P81" s="10" t="s">
        <v>210</v>
      </c>
    </row>
    <row r="82" spans="1:16" ht="13" x14ac:dyDescent="0.15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P82" s="13" t="s">
        <v>64</v>
      </c>
    </row>
    <row r="83" spans="1:16" ht="13" x14ac:dyDescent="0.15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P83" s="13" t="s">
        <v>230</v>
      </c>
    </row>
    <row r="84" spans="1:16" ht="13" x14ac:dyDescent="0.15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P84" s="13" t="s">
        <v>24</v>
      </c>
    </row>
    <row r="86" spans="1:16" ht="13" x14ac:dyDescent="0.15">
      <c r="A86" s="7">
        <v>39584</v>
      </c>
      <c r="B86" s="8">
        <v>1</v>
      </c>
      <c r="C86" s="41">
        <v>0.4375</v>
      </c>
      <c r="D86" s="11" t="s">
        <v>114</v>
      </c>
      <c r="E86" s="11" t="s">
        <v>264</v>
      </c>
      <c r="F86" s="11" t="s">
        <v>59</v>
      </c>
      <c r="G86" s="17">
        <v>55</v>
      </c>
      <c r="H86" s="96"/>
      <c r="I86" s="17">
        <v>0</v>
      </c>
      <c r="J86" s="19">
        <v>52.2</v>
      </c>
      <c r="K86" s="17">
        <v>8</v>
      </c>
      <c r="L86" s="50"/>
      <c r="P86" s="10" t="s">
        <v>254</v>
      </c>
    </row>
    <row r="87" spans="1:16" ht="13" x14ac:dyDescent="0.15">
      <c r="P87" s="13" t="s">
        <v>259</v>
      </c>
    </row>
    <row r="88" spans="1:16" ht="13" x14ac:dyDescent="0.15">
      <c r="P88" s="10" t="s">
        <v>20</v>
      </c>
    </row>
    <row r="89" spans="1:16" ht="13" x14ac:dyDescent="0.15">
      <c r="P89" s="10" t="s">
        <v>229</v>
      </c>
    </row>
    <row r="90" spans="1:16" ht="13" x14ac:dyDescent="0.15">
      <c r="P90" s="13" t="s">
        <v>64</v>
      </c>
    </row>
    <row r="91" spans="1:16" ht="13" x14ac:dyDescent="0.15">
      <c r="P91" s="13" t="s">
        <v>230</v>
      </c>
    </row>
    <row r="92" spans="1:16" ht="13" x14ac:dyDescent="0.15">
      <c r="P92" s="13" t="s">
        <v>24</v>
      </c>
    </row>
    <row r="94" spans="1:16" ht="13" x14ac:dyDescent="0.15">
      <c r="B94" s="8">
        <v>2</v>
      </c>
      <c r="C94" s="41">
        <v>0.52083333333333337</v>
      </c>
      <c r="D94" s="10" t="s">
        <v>114</v>
      </c>
      <c r="E94" s="10" t="s">
        <v>264</v>
      </c>
      <c r="F94" s="10" t="s">
        <v>59</v>
      </c>
      <c r="G94" s="10">
        <v>55</v>
      </c>
      <c r="H94" s="11"/>
      <c r="I94" s="17">
        <v>1</v>
      </c>
      <c r="J94" s="19">
        <v>51.8</v>
      </c>
      <c r="K94" s="17">
        <v>8.5</v>
      </c>
      <c r="L94" s="11"/>
      <c r="M94" s="11"/>
    </row>
    <row r="96" spans="1:16" ht="13" x14ac:dyDescent="0.15">
      <c r="B96" s="8">
        <v>3</v>
      </c>
      <c r="C96" s="97">
        <v>0.5625</v>
      </c>
      <c r="D96" s="10" t="s">
        <v>114</v>
      </c>
      <c r="E96" s="10" t="s">
        <v>264</v>
      </c>
      <c r="F96" s="10" t="s">
        <v>59</v>
      </c>
      <c r="G96" s="10">
        <v>55</v>
      </c>
      <c r="H96" s="11"/>
      <c r="I96" s="17">
        <v>4</v>
      </c>
      <c r="J96" s="19">
        <v>51.7</v>
      </c>
      <c r="K96" s="17">
        <v>8</v>
      </c>
      <c r="L96" s="11"/>
      <c r="M96" s="11"/>
      <c r="N96" s="11"/>
      <c r="O96" s="51"/>
    </row>
    <row r="97" spans="1:16" ht="13" x14ac:dyDescent="0.15">
      <c r="I97" s="17">
        <v>5</v>
      </c>
      <c r="J97" s="19">
        <v>51.8</v>
      </c>
      <c r="K97" s="17">
        <v>8</v>
      </c>
    </row>
    <row r="98" spans="1:16" ht="13" x14ac:dyDescent="0.15">
      <c r="I98" s="17">
        <v>7</v>
      </c>
      <c r="J98" s="19">
        <v>51.4</v>
      </c>
      <c r="K98" s="17">
        <v>8</v>
      </c>
    </row>
    <row r="99" spans="1:16" ht="13" x14ac:dyDescent="0.15">
      <c r="I99" s="17">
        <v>8</v>
      </c>
      <c r="J99" s="19">
        <v>51.7</v>
      </c>
      <c r="K99" s="17">
        <v>8</v>
      </c>
    </row>
    <row r="100" spans="1:16" ht="13" x14ac:dyDescent="0.15">
      <c r="I100" s="17">
        <v>9</v>
      </c>
      <c r="J100" s="19">
        <v>49</v>
      </c>
      <c r="K100" s="11"/>
    </row>
    <row r="101" spans="1:16" ht="13" x14ac:dyDescent="0.15">
      <c r="I101" s="17">
        <v>10</v>
      </c>
      <c r="J101" s="19">
        <v>48.4</v>
      </c>
      <c r="K101" s="11"/>
    </row>
    <row r="102" spans="1:16" ht="13" x14ac:dyDescent="0.15">
      <c r="I102" s="17">
        <v>12</v>
      </c>
      <c r="J102" s="19">
        <v>47.6</v>
      </c>
      <c r="K102" s="11"/>
    </row>
    <row r="103" spans="1:16" ht="13" x14ac:dyDescent="0.15">
      <c r="I103" s="17">
        <v>15</v>
      </c>
      <c r="J103" s="19">
        <v>45.4</v>
      </c>
      <c r="K103" s="11"/>
    </row>
    <row r="104" spans="1:16" ht="13" x14ac:dyDescent="0.15">
      <c r="I104" s="17">
        <v>20</v>
      </c>
      <c r="J104" s="19">
        <v>43.8</v>
      </c>
      <c r="K104" s="11"/>
    </row>
    <row r="105" spans="1:16" ht="13" x14ac:dyDescent="0.15">
      <c r="I105" s="17">
        <v>25</v>
      </c>
      <c r="J105" s="19">
        <v>43.4</v>
      </c>
      <c r="K105" s="17">
        <v>8</v>
      </c>
    </row>
    <row r="106" spans="1:16" ht="13" x14ac:dyDescent="0.15">
      <c r="I106" s="17">
        <v>30</v>
      </c>
      <c r="J106" s="19">
        <v>41.6</v>
      </c>
      <c r="K106" s="11"/>
    </row>
    <row r="107" spans="1:16" ht="13" x14ac:dyDescent="0.15">
      <c r="I107" s="17">
        <v>40</v>
      </c>
      <c r="J107" s="19">
        <v>41.7</v>
      </c>
      <c r="K107" s="11"/>
    </row>
    <row r="108" spans="1:16" ht="13" x14ac:dyDescent="0.15">
      <c r="I108" s="17">
        <v>50</v>
      </c>
      <c r="J108" s="19">
        <v>41.2</v>
      </c>
      <c r="K108" s="11"/>
    </row>
    <row r="110" spans="1:16" ht="13" x14ac:dyDescent="0.15">
      <c r="A110" s="7">
        <v>39587</v>
      </c>
      <c r="B110" s="17">
        <v>1</v>
      </c>
      <c r="C110" s="42"/>
      <c r="D110" s="10" t="s">
        <v>265</v>
      </c>
      <c r="E110" s="11"/>
      <c r="F110" s="11"/>
      <c r="G110" s="11"/>
      <c r="H110" s="10">
        <v>3.5</v>
      </c>
      <c r="I110" s="17">
        <v>1</v>
      </c>
      <c r="J110" s="19">
        <v>49.1</v>
      </c>
      <c r="K110" s="11"/>
      <c r="L110" s="50"/>
      <c r="P110" s="10" t="s">
        <v>70</v>
      </c>
    </row>
    <row r="111" spans="1:16" ht="13" x14ac:dyDescent="0.15">
      <c r="P111" s="13" t="s">
        <v>259</v>
      </c>
    </row>
    <row r="112" spans="1:16" ht="13" x14ac:dyDescent="0.15">
      <c r="P112" s="10" t="s">
        <v>266</v>
      </c>
    </row>
    <row r="113" spans="1:16" ht="13" x14ac:dyDescent="0.15">
      <c r="P113" s="10" t="s">
        <v>229</v>
      </c>
    </row>
    <row r="114" spans="1:16" ht="13" x14ac:dyDescent="0.15">
      <c r="P114" s="13" t="s">
        <v>44</v>
      </c>
    </row>
    <row r="115" spans="1:16" ht="13" x14ac:dyDescent="0.15">
      <c r="P115" s="13" t="s">
        <v>230</v>
      </c>
    </row>
    <row r="116" spans="1:16" ht="13" x14ac:dyDescent="0.15">
      <c r="P116" s="13" t="s">
        <v>24</v>
      </c>
    </row>
    <row r="118" spans="1:16" ht="13" x14ac:dyDescent="0.15">
      <c r="B118" s="8">
        <v>2</v>
      </c>
      <c r="C118" s="9">
        <v>0.5</v>
      </c>
      <c r="D118" s="8" t="s">
        <v>265</v>
      </c>
      <c r="E118" s="11" t="s">
        <v>161</v>
      </c>
      <c r="F118" s="10" t="s">
        <v>663</v>
      </c>
      <c r="G118" s="10">
        <v>48</v>
      </c>
      <c r="H118" s="10">
        <v>4</v>
      </c>
      <c r="I118" s="17">
        <v>15</v>
      </c>
      <c r="J118" s="19">
        <v>49</v>
      </c>
      <c r="K118" s="17">
        <v>8.5</v>
      </c>
    </row>
    <row r="119" spans="1:16" ht="13" x14ac:dyDescent="0.15">
      <c r="I119" s="17">
        <v>22</v>
      </c>
      <c r="J119" s="19">
        <v>48.5</v>
      </c>
      <c r="K119" s="17">
        <v>8.5</v>
      </c>
    </row>
    <row r="120" spans="1:16" ht="13" x14ac:dyDescent="0.15">
      <c r="I120" s="17">
        <v>25</v>
      </c>
      <c r="J120" s="19">
        <v>49.3</v>
      </c>
      <c r="K120" s="17">
        <v>8.5</v>
      </c>
    </row>
    <row r="121" spans="1:16" ht="13" x14ac:dyDescent="0.15">
      <c r="A121" s="7"/>
      <c r="B121" s="45"/>
      <c r="C121" s="66"/>
      <c r="D121" s="67"/>
      <c r="E121" s="67"/>
      <c r="F121" s="67"/>
      <c r="G121" s="45"/>
      <c r="H121" s="45"/>
      <c r="I121" s="45"/>
      <c r="J121" s="46"/>
      <c r="K121" s="45"/>
      <c r="L121" s="67"/>
    </row>
    <row r="122" spans="1:16" ht="13" x14ac:dyDescent="0.15">
      <c r="A122" s="7">
        <v>39588</v>
      </c>
      <c r="B122" s="24">
        <v>1</v>
      </c>
      <c r="C122" s="54">
        <v>0.41666666666666669</v>
      </c>
      <c r="D122" s="30" t="s">
        <v>265</v>
      </c>
      <c r="E122" s="30" t="s">
        <v>161</v>
      </c>
      <c r="F122" s="30" t="s">
        <v>664</v>
      </c>
      <c r="G122" s="24">
        <v>59</v>
      </c>
      <c r="H122" s="24">
        <v>4.75</v>
      </c>
      <c r="I122" s="24">
        <v>5</v>
      </c>
      <c r="J122" s="31">
        <v>49.6</v>
      </c>
      <c r="K122" s="24">
        <v>8.4</v>
      </c>
      <c r="L122" s="26"/>
      <c r="M122" s="37"/>
    </row>
    <row r="123" spans="1:16" ht="13" x14ac:dyDescent="0.15">
      <c r="B123" s="26"/>
      <c r="C123" s="26"/>
      <c r="D123" s="26"/>
      <c r="E123" s="26"/>
      <c r="F123" s="26"/>
      <c r="G123" s="26"/>
      <c r="H123" s="26"/>
      <c r="I123" s="24">
        <v>35</v>
      </c>
      <c r="J123" s="31">
        <v>47.9</v>
      </c>
      <c r="K123" s="24">
        <v>8.1999999999999993</v>
      </c>
      <c r="L123" s="26"/>
      <c r="M123" s="37"/>
    </row>
    <row r="124" spans="1:16" ht="13" x14ac:dyDescent="0.15">
      <c r="B124" s="24"/>
      <c r="C124" s="54"/>
      <c r="D124" s="26"/>
      <c r="E124" s="26"/>
      <c r="F124" s="26"/>
      <c r="G124" s="24"/>
      <c r="H124" s="26"/>
      <c r="I124" s="24"/>
      <c r="J124" s="31"/>
      <c r="K124" s="26"/>
      <c r="L124" s="37"/>
      <c r="M124" s="37"/>
    </row>
    <row r="125" spans="1:16" ht="13" x14ac:dyDescent="0.15">
      <c r="B125" s="24">
        <v>2</v>
      </c>
      <c r="C125" s="54">
        <v>0.5</v>
      </c>
      <c r="D125" s="26" t="s">
        <v>271</v>
      </c>
      <c r="E125" s="26" t="s">
        <v>140</v>
      </c>
      <c r="F125" s="30" t="s">
        <v>665</v>
      </c>
      <c r="G125" s="24">
        <v>59</v>
      </c>
      <c r="H125" s="30">
        <v>6.75</v>
      </c>
      <c r="I125" s="24">
        <v>2</v>
      </c>
      <c r="J125" s="31">
        <v>50</v>
      </c>
      <c r="K125" s="26"/>
      <c r="L125" s="37"/>
      <c r="M125" s="37"/>
      <c r="P125" s="10" t="s">
        <v>254</v>
      </c>
    </row>
    <row r="126" spans="1:16" ht="13" x14ac:dyDescent="0.15">
      <c r="B126" s="37"/>
      <c r="C126" s="37"/>
      <c r="D126" s="37"/>
      <c r="E126" s="37"/>
      <c r="F126" s="37"/>
      <c r="G126" s="37"/>
      <c r="H126" s="37"/>
      <c r="I126" s="24">
        <v>5</v>
      </c>
      <c r="J126" s="31">
        <v>49.8</v>
      </c>
      <c r="K126" s="26"/>
      <c r="L126" s="26"/>
      <c r="M126" s="37"/>
      <c r="P126" s="13" t="s">
        <v>259</v>
      </c>
    </row>
    <row r="127" spans="1:16" ht="13" x14ac:dyDescent="0.15">
      <c r="B127" s="37"/>
      <c r="C127" s="37"/>
      <c r="D127" s="37"/>
      <c r="E127" s="37"/>
      <c r="F127" s="37"/>
      <c r="G127" s="37"/>
      <c r="H127" s="37"/>
      <c r="I127" s="24">
        <v>10</v>
      </c>
      <c r="J127" s="31">
        <v>48.2</v>
      </c>
      <c r="K127" s="24">
        <v>8</v>
      </c>
      <c r="L127" s="30">
        <v>10</v>
      </c>
      <c r="M127" s="37"/>
      <c r="P127" s="10" t="s">
        <v>266</v>
      </c>
    </row>
    <row r="128" spans="1:16" ht="13" x14ac:dyDescent="0.15">
      <c r="B128" s="37"/>
      <c r="C128" s="37"/>
      <c r="D128" s="37"/>
      <c r="E128" s="37"/>
      <c r="F128" s="37"/>
      <c r="G128" s="37"/>
      <c r="H128" s="37"/>
      <c r="I128" s="24">
        <v>30</v>
      </c>
      <c r="J128" s="31">
        <v>48.2</v>
      </c>
      <c r="K128" s="24">
        <v>8</v>
      </c>
      <c r="L128" s="26"/>
      <c r="M128" s="37"/>
      <c r="P128" s="10" t="s">
        <v>210</v>
      </c>
    </row>
    <row r="129" spans="1:16" ht="13" x14ac:dyDescent="0.15">
      <c r="B129" s="37"/>
      <c r="C129" s="37"/>
      <c r="D129" s="37"/>
      <c r="E129" s="37"/>
      <c r="F129" s="37"/>
      <c r="G129" s="37"/>
      <c r="H129" s="37"/>
      <c r="I129" s="24">
        <v>60</v>
      </c>
      <c r="J129" s="31">
        <v>43.2</v>
      </c>
      <c r="K129" s="24">
        <v>7.5</v>
      </c>
      <c r="L129" s="26"/>
      <c r="M129" s="37"/>
      <c r="P129" s="13" t="s">
        <v>44</v>
      </c>
    </row>
    <row r="130" spans="1:16" ht="13" x14ac:dyDescent="0.1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P130" s="13" t="s">
        <v>230</v>
      </c>
    </row>
    <row r="131" spans="1:16" ht="13" x14ac:dyDescent="0.1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P131" s="13" t="s">
        <v>24</v>
      </c>
    </row>
    <row r="132" spans="1:16" ht="13" x14ac:dyDescent="0.1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</row>
    <row r="133" spans="1:16" ht="13" x14ac:dyDescent="0.15">
      <c r="A133" s="7">
        <v>39590</v>
      </c>
      <c r="B133" s="37"/>
      <c r="C133" s="68">
        <v>0.57291666666666663</v>
      </c>
      <c r="D133" s="53" t="s">
        <v>272</v>
      </c>
      <c r="E133" s="30" t="s">
        <v>161</v>
      </c>
      <c r="F133" s="30" t="s">
        <v>666</v>
      </c>
      <c r="G133" s="24">
        <v>43</v>
      </c>
      <c r="H133" s="30">
        <v>3.5</v>
      </c>
      <c r="I133" s="24">
        <v>1</v>
      </c>
      <c r="J133" s="31">
        <v>52.7</v>
      </c>
      <c r="K133" s="24">
        <v>8</v>
      </c>
      <c r="L133" s="37"/>
      <c r="M133" s="37"/>
      <c r="O133" s="8" t="s">
        <v>275</v>
      </c>
      <c r="P133" s="10" t="s">
        <v>276</v>
      </c>
    </row>
    <row r="134" spans="1:16" ht="13" x14ac:dyDescent="0.15">
      <c r="B134" s="37"/>
      <c r="C134" s="37"/>
      <c r="D134" s="37"/>
      <c r="E134" s="26"/>
      <c r="F134" s="26"/>
      <c r="G134" s="26"/>
      <c r="H134" s="26"/>
      <c r="I134" s="24">
        <v>4</v>
      </c>
      <c r="J134" s="31">
        <v>49.5</v>
      </c>
      <c r="K134" s="26"/>
      <c r="L134" s="37"/>
      <c r="M134" s="37"/>
      <c r="O134" s="8" t="s">
        <v>277</v>
      </c>
      <c r="P134" s="13" t="s">
        <v>259</v>
      </c>
    </row>
    <row r="135" spans="1:16" ht="13" x14ac:dyDescent="0.15">
      <c r="B135" s="37"/>
      <c r="C135" s="37"/>
      <c r="D135" s="37"/>
      <c r="E135" s="26"/>
      <c r="F135" s="26"/>
      <c r="G135" s="26"/>
      <c r="H135" s="26"/>
      <c r="I135" s="24">
        <v>20</v>
      </c>
      <c r="J135" s="31">
        <v>50.4</v>
      </c>
      <c r="K135" s="24">
        <v>8.3000000000000007</v>
      </c>
      <c r="L135" s="37"/>
      <c r="M135" s="37"/>
      <c r="P135" s="10" t="s">
        <v>278</v>
      </c>
    </row>
    <row r="136" spans="1:16" ht="13" x14ac:dyDescent="0.1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P136" s="10" t="s">
        <v>229</v>
      </c>
    </row>
    <row r="137" spans="1:16" ht="13" x14ac:dyDescent="0.1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P137" s="13" t="s">
        <v>279</v>
      </c>
    </row>
    <row r="138" spans="1:16" ht="13" x14ac:dyDescent="0.1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P138" s="13" t="s">
        <v>230</v>
      </c>
    </row>
    <row r="139" spans="1:16" ht="13" x14ac:dyDescent="0.1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P139" s="13" t="s">
        <v>24</v>
      </c>
    </row>
    <row r="140" spans="1:16" ht="13" x14ac:dyDescent="0.1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</row>
    <row r="141" spans="1:16" ht="13" x14ac:dyDescent="0.15">
      <c r="A141" s="14">
        <v>39591</v>
      </c>
      <c r="B141" s="53">
        <v>1</v>
      </c>
      <c r="C141" s="54">
        <v>0.52083333333333337</v>
      </c>
      <c r="D141" s="26" t="s">
        <v>280</v>
      </c>
      <c r="E141" s="26" t="s">
        <v>140</v>
      </c>
      <c r="F141" s="30" t="s">
        <v>667</v>
      </c>
      <c r="G141" s="24">
        <v>55</v>
      </c>
      <c r="H141" s="30">
        <v>4.25</v>
      </c>
      <c r="I141" s="24">
        <v>1</v>
      </c>
      <c r="J141" s="31">
        <v>50.6</v>
      </c>
      <c r="K141" s="26"/>
      <c r="L141" s="26"/>
      <c r="M141" s="69"/>
      <c r="O141" s="8" t="s">
        <v>213</v>
      </c>
      <c r="P141" s="10" t="s">
        <v>70</v>
      </c>
    </row>
    <row r="142" spans="1:16" ht="13" x14ac:dyDescent="0.15">
      <c r="B142" s="37"/>
      <c r="C142" s="55"/>
      <c r="D142" s="26"/>
      <c r="E142" s="26"/>
      <c r="F142" s="26"/>
      <c r="G142" s="26"/>
      <c r="H142" s="26"/>
      <c r="I142" s="24">
        <v>5</v>
      </c>
      <c r="J142" s="31">
        <v>50.2</v>
      </c>
      <c r="K142" s="26"/>
      <c r="L142" s="26"/>
      <c r="M142" s="69"/>
      <c r="P142" s="13" t="s">
        <v>259</v>
      </c>
    </row>
    <row r="143" spans="1:16" ht="13" x14ac:dyDescent="0.15">
      <c r="B143" s="37"/>
      <c r="C143" s="26"/>
      <c r="D143" s="26"/>
      <c r="E143" s="26"/>
      <c r="F143" s="26"/>
      <c r="G143" s="26"/>
      <c r="H143" s="26"/>
      <c r="I143" s="24">
        <v>10</v>
      </c>
      <c r="J143" s="31">
        <v>50.3</v>
      </c>
      <c r="K143" s="26"/>
      <c r="L143" s="26"/>
      <c r="M143" s="69"/>
      <c r="P143" s="10" t="s">
        <v>282</v>
      </c>
    </row>
    <row r="144" spans="1:16" ht="13" x14ac:dyDescent="0.15">
      <c r="B144" s="37"/>
      <c r="C144" s="26"/>
      <c r="D144" s="26"/>
      <c r="E144" s="26"/>
      <c r="F144" s="26"/>
      <c r="G144" s="26"/>
      <c r="H144" s="26"/>
      <c r="I144" s="24">
        <v>20</v>
      </c>
      <c r="J144" s="31">
        <v>50</v>
      </c>
      <c r="K144" s="26"/>
      <c r="L144" s="26"/>
      <c r="M144" s="26"/>
      <c r="P144" s="10" t="s">
        <v>229</v>
      </c>
    </row>
    <row r="145" spans="1:16" ht="13" x14ac:dyDescent="0.15">
      <c r="B145" s="37"/>
      <c r="C145" s="26"/>
      <c r="D145" s="26"/>
      <c r="E145" s="26"/>
      <c r="F145" s="26"/>
      <c r="G145" s="26"/>
      <c r="H145" s="26"/>
      <c r="I145" s="24">
        <v>30</v>
      </c>
      <c r="J145" s="31">
        <v>50.5</v>
      </c>
      <c r="K145" s="24">
        <v>8.5</v>
      </c>
      <c r="L145" s="26"/>
      <c r="M145" s="26"/>
      <c r="P145" s="13" t="s">
        <v>283</v>
      </c>
    </row>
    <row r="146" spans="1:16" ht="13" x14ac:dyDescent="0.1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P146" s="13" t="s">
        <v>230</v>
      </c>
    </row>
    <row r="147" spans="1:16" ht="13" x14ac:dyDescent="0.1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P147" s="13" t="s">
        <v>24</v>
      </c>
    </row>
    <row r="148" spans="1:16" ht="13" x14ac:dyDescent="0.15">
      <c r="A148" s="14">
        <v>39591</v>
      </c>
      <c r="B148" s="53">
        <v>2</v>
      </c>
      <c r="C148" s="68">
        <v>0.58333333333333337</v>
      </c>
      <c r="D148" s="26" t="s">
        <v>280</v>
      </c>
      <c r="E148" s="26" t="s">
        <v>140</v>
      </c>
      <c r="F148" s="30" t="s">
        <v>667</v>
      </c>
      <c r="G148" s="26" t="s">
        <v>284</v>
      </c>
      <c r="H148" s="24">
        <v>4.25</v>
      </c>
      <c r="I148" s="24">
        <v>2</v>
      </c>
      <c r="J148" s="31">
        <v>50.1</v>
      </c>
      <c r="K148" s="26"/>
      <c r="L148" s="26"/>
      <c r="M148" s="34"/>
      <c r="N148" s="11"/>
    </row>
    <row r="149" spans="1:16" ht="13" x14ac:dyDescent="0.15">
      <c r="B149" s="37"/>
      <c r="C149" s="37"/>
      <c r="D149" s="26"/>
      <c r="E149" s="26"/>
      <c r="F149" s="26"/>
      <c r="G149" s="26"/>
      <c r="H149" s="26"/>
      <c r="I149" s="24">
        <v>5</v>
      </c>
      <c r="J149" s="31">
        <v>50</v>
      </c>
      <c r="K149" s="26"/>
      <c r="L149" s="26"/>
      <c r="M149" s="34"/>
      <c r="N149" s="11"/>
    </row>
    <row r="150" spans="1:16" ht="13" x14ac:dyDescent="0.15">
      <c r="B150" s="37"/>
      <c r="C150" s="37"/>
      <c r="D150" s="26"/>
      <c r="E150" s="26"/>
      <c r="F150" s="26"/>
      <c r="G150" s="26"/>
      <c r="H150" s="26"/>
      <c r="I150" s="24">
        <v>10</v>
      </c>
      <c r="J150" s="31">
        <v>50</v>
      </c>
      <c r="K150" s="24">
        <v>8</v>
      </c>
      <c r="L150" s="26"/>
      <c r="M150" s="34"/>
      <c r="N150" s="11"/>
    </row>
    <row r="151" spans="1:16" ht="13" x14ac:dyDescent="0.15">
      <c r="B151" s="37"/>
      <c r="C151" s="37"/>
      <c r="D151" s="26"/>
      <c r="E151" s="26"/>
      <c r="F151" s="26"/>
      <c r="G151" s="26"/>
      <c r="H151" s="26"/>
      <c r="I151" s="24">
        <v>15</v>
      </c>
      <c r="J151" s="31">
        <v>50</v>
      </c>
      <c r="K151" s="26"/>
      <c r="L151" s="26"/>
      <c r="M151" s="34"/>
      <c r="N151" s="11"/>
    </row>
    <row r="152" spans="1:16" ht="13" x14ac:dyDescent="0.15">
      <c r="B152" s="37"/>
      <c r="C152" s="37"/>
      <c r="D152" s="26"/>
      <c r="E152" s="26"/>
      <c r="F152" s="26"/>
      <c r="G152" s="26"/>
      <c r="H152" s="26"/>
      <c r="I152" s="24">
        <v>20</v>
      </c>
      <c r="J152" s="31">
        <v>50</v>
      </c>
      <c r="K152" s="26"/>
      <c r="L152" s="26"/>
      <c r="M152" s="34"/>
      <c r="N152" s="11"/>
    </row>
    <row r="153" spans="1:16" ht="13" x14ac:dyDescent="0.15">
      <c r="B153" s="37"/>
      <c r="C153" s="37"/>
      <c r="D153" s="26"/>
      <c r="E153" s="26"/>
      <c r="F153" s="26"/>
      <c r="G153" s="26"/>
      <c r="H153" s="26"/>
      <c r="I153" s="24">
        <v>25</v>
      </c>
      <c r="J153" s="31">
        <v>50.2</v>
      </c>
      <c r="K153" s="26"/>
      <c r="L153" s="26"/>
      <c r="M153" s="34"/>
      <c r="N153" s="11"/>
    </row>
    <row r="154" spans="1:16" ht="13" x14ac:dyDescent="0.1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</row>
    <row r="155" spans="1:16" ht="13" x14ac:dyDescent="0.15">
      <c r="A155" s="14">
        <v>39596</v>
      </c>
      <c r="B155" s="53">
        <v>1</v>
      </c>
      <c r="C155" s="55" t="s">
        <v>285</v>
      </c>
      <c r="D155" s="30" t="s">
        <v>668</v>
      </c>
      <c r="E155" s="26" t="s">
        <v>140</v>
      </c>
      <c r="F155" s="30" t="s">
        <v>669</v>
      </c>
      <c r="G155" s="24">
        <v>49.1</v>
      </c>
      <c r="H155" s="24">
        <v>6</v>
      </c>
      <c r="I155" s="24">
        <v>0</v>
      </c>
      <c r="J155" s="31">
        <v>49</v>
      </c>
      <c r="K155" s="26"/>
      <c r="L155" s="26"/>
      <c r="M155" s="26"/>
      <c r="P155" s="10" t="s">
        <v>287</v>
      </c>
    </row>
    <row r="156" spans="1:16" ht="13" x14ac:dyDescent="0.15">
      <c r="B156" s="37"/>
      <c r="C156" s="26"/>
      <c r="D156" s="26"/>
      <c r="E156" s="26"/>
      <c r="F156" s="26"/>
      <c r="G156" s="26"/>
      <c r="H156" s="26"/>
      <c r="I156" s="24">
        <v>2</v>
      </c>
      <c r="J156" s="31">
        <v>51</v>
      </c>
      <c r="K156" s="26"/>
      <c r="L156" s="26"/>
      <c r="M156" s="26"/>
      <c r="P156" s="13" t="s">
        <v>288</v>
      </c>
    </row>
    <row r="157" spans="1:16" ht="13" x14ac:dyDescent="0.15">
      <c r="B157" s="37"/>
      <c r="C157" s="26"/>
      <c r="D157" s="26"/>
      <c r="E157" s="26"/>
      <c r="F157" s="26"/>
      <c r="G157" s="26"/>
      <c r="H157" s="26"/>
      <c r="I157" s="24">
        <v>5</v>
      </c>
      <c r="J157" s="31">
        <v>50</v>
      </c>
      <c r="K157" s="24">
        <v>8.5</v>
      </c>
      <c r="L157" s="26"/>
      <c r="M157" s="69"/>
      <c r="P157" s="10" t="s">
        <v>289</v>
      </c>
    </row>
    <row r="158" spans="1:16" ht="13" x14ac:dyDescent="0.15">
      <c r="B158" s="37"/>
      <c r="C158" s="26"/>
      <c r="D158" s="26"/>
      <c r="E158" s="26"/>
      <c r="F158" s="26"/>
      <c r="G158" s="26"/>
      <c r="H158" s="26"/>
      <c r="I158" s="24">
        <v>8</v>
      </c>
      <c r="J158" s="31">
        <v>49</v>
      </c>
      <c r="K158" s="26"/>
      <c r="L158" s="24">
        <v>8</v>
      </c>
      <c r="M158" s="69"/>
      <c r="P158" s="11" t="s">
        <v>229</v>
      </c>
    </row>
    <row r="159" spans="1:16" ht="13" x14ac:dyDescent="0.15">
      <c r="B159" s="37"/>
      <c r="C159" s="26"/>
      <c r="D159" s="26"/>
      <c r="E159" s="26"/>
      <c r="F159" s="26"/>
      <c r="G159" s="26"/>
      <c r="H159" s="26"/>
      <c r="I159" s="24">
        <v>10</v>
      </c>
      <c r="J159" s="31">
        <v>49</v>
      </c>
      <c r="K159" s="24">
        <v>7.8</v>
      </c>
      <c r="L159" s="26"/>
      <c r="M159" s="69"/>
      <c r="P159" s="13" t="s">
        <v>279</v>
      </c>
    </row>
    <row r="160" spans="1:16" ht="13" x14ac:dyDescent="0.15">
      <c r="B160" s="37"/>
      <c r="C160" s="26"/>
      <c r="D160" s="26"/>
      <c r="E160" s="26"/>
      <c r="F160" s="26"/>
      <c r="G160" s="26"/>
      <c r="H160" s="26"/>
      <c r="I160" s="24">
        <v>25</v>
      </c>
      <c r="J160" s="31">
        <v>49</v>
      </c>
      <c r="K160" s="24">
        <v>8</v>
      </c>
      <c r="L160" s="26"/>
      <c r="M160" s="69"/>
      <c r="P160" s="70" t="s">
        <v>290</v>
      </c>
    </row>
    <row r="161" spans="1:16" ht="13" x14ac:dyDescent="0.15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P161" s="71" t="s">
        <v>24</v>
      </c>
    </row>
    <row r="162" spans="1:16" ht="13" x14ac:dyDescent="0.15">
      <c r="B162" s="72"/>
      <c r="C162" s="55"/>
      <c r="D162" s="26"/>
      <c r="E162" s="26"/>
      <c r="F162" s="26"/>
      <c r="G162" s="24"/>
      <c r="H162" s="30"/>
      <c r="I162" s="24"/>
      <c r="J162" s="31"/>
      <c r="K162" s="24"/>
      <c r="L162" s="26"/>
      <c r="M162" s="37"/>
      <c r="P162" s="10"/>
    </row>
    <row r="163" spans="1:16" ht="13" x14ac:dyDescent="0.15">
      <c r="B163" s="72">
        <v>2</v>
      </c>
      <c r="C163" s="55" t="s">
        <v>291</v>
      </c>
      <c r="D163" s="26" t="s">
        <v>292</v>
      </c>
      <c r="E163" s="26" t="s">
        <v>140</v>
      </c>
      <c r="F163" s="30" t="s">
        <v>669</v>
      </c>
      <c r="G163" s="24">
        <v>52.7</v>
      </c>
      <c r="H163" s="30">
        <v>8</v>
      </c>
      <c r="I163" s="24">
        <v>1</v>
      </c>
      <c r="J163" s="31">
        <v>50</v>
      </c>
      <c r="K163" s="24">
        <v>8.5</v>
      </c>
      <c r="L163" s="26"/>
      <c r="M163" s="37"/>
      <c r="P163" s="10" t="s">
        <v>294</v>
      </c>
    </row>
    <row r="164" spans="1:16" ht="13" x14ac:dyDescent="0.15">
      <c r="B164" s="26"/>
      <c r="C164" s="26"/>
      <c r="D164" s="26"/>
      <c r="E164" s="26"/>
      <c r="F164" s="26"/>
      <c r="G164" s="26"/>
      <c r="H164" s="26"/>
      <c r="I164" s="24">
        <v>2</v>
      </c>
      <c r="J164" s="31">
        <v>50</v>
      </c>
      <c r="K164" s="24">
        <v>8</v>
      </c>
      <c r="L164" s="26"/>
      <c r="M164" s="37"/>
      <c r="P164" s="13" t="s">
        <v>31</v>
      </c>
    </row>
    <row r="165" spans="1:16" ht="13" x14ac:dyDescent="0.15">
      <c r="B165" s="26"/>
      <c r="C165" s="26"/>
      <c r="D165" s="26"/>
      <c r="E165" s="26"/>
      <c r="F165" s="26"/>
      <c r="G165" s="26"/>
      <c r="H165" s="26"/>
      <c r="I165" s="24">
        <v>10</v>
      </c>
      <c r="J165" s="31">
        <v>50</v>
      </c>
      <c r="K165" s="26"/>
      <c r="L165" s="26"/>
      <c r="M165" s="37"/>
      <c r="P165" s="10" t="s">
        <v>289</v>
      </c>
    </row>
    <row r="166" spans="1:16" ht="13" x14ac:dyDescent="0.15">
      <c r="B166" s="26"/>
      <c r="C166" s="26"/>
      <c r="D166" s="26"/>
      <c r="E166" s="26"/>
      <c r="F166" s="26"/>
      <c r="G166" s="26"/>
      <c r="H166" s="26"/>
      <c r="I166" s="24">
        <v>30</v>
      </c>
      <c r="J166" s="31">
        <v>49</v>
      </c>
      <c r="K166" s="24">
        <v>8</v>
      </c>
      <c r="L166" s="26"/>
      <c r="M166" s="37"/>
      <c r="P166" s="10" t="s">
        <v>295</v>
      </c>
    </row>
    <row r="167" spans="1:16" ht="13" x14ac:dyDescent="0.15">
      <c r="B167" s="26"/>
      <c r="C167" s="26"/>
      <c r="D167" s="26"/>
      <c r="E167" s="26"/>
      <c r="F167" s="26"/>
      <c r="G167" s="26"/>
      <c r="H167" s="26"/>
      <c r="I167" s="24">
        <v>40</v>
      </c>
      <c r="J167" s="31">
        <v>44</v>
      </c>
      <c r="K167" s="24">
        <v>7.5</v>
      </c>
      <c r="L167" s="26"/>
      <c r="M167" s="37"/>
      <c r="P167" s="13" t="s">
        <v>279</v>
      </c>
    </row>
    <row r="168" spans="1:16" ht="13" x14ac:dyDescent="0.15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P168" s="70" t="s">
        <v>230</v>
      </c>
    </row>
    <row r="169" spans="1:16" ht="13" x14ac:dyDescent="0.15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P169" s="70" t="s">
        <v>296</v>
      </c>
    </row>
    <row r="170" spans="1:16" ht="13" x14ac:dyDescent="0.15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</row>
    <row r="171" spans="1:16" ht="13" x14ac:dyDescent="0.15">
      <c r="A171" s="7">
        <v>39598</v>
      </c>
      <c r="B171" s="53">
        <v>1</v>
      </c>
      <c r="C171" s="54">
        <v>0.39583333333333331</v>
      </c>
      <c r="D171" s="26" t="s">
        <v>75</v>
      </c>
      <c r="E171" s="26" t="s">
        <v>140</v>
      </c>
      <c r="F171" s="26"/>
      <c r="G171" s="26"/>
      <c r="H171" s="30">
        <v>0.8</v>
      </c>
      <c r="I171" s="24">
        <v>1</v>
      </c>
      <c r="J171" s="31">
        <v>57.2</v>
      </c>
      <c r="K171" s="26"/>
      <c r="L171" s="37"/>
      <c r="M171" s="37"/>
      <c r="P171" s="10" t="s">
        <v>297</v>
      </c>
    </row>
    <row r="172" spans="1:16" ht="13" x14ac:dyDescent="0.15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P172" s="13" t="s">
        <v>110</v>
      </c>
    </row>
    <row r="173" spans="1:16" ht="13" x14ac:dyDescent="0.15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P173" s="10" t="s">
        <v>20</v>
      </c>
    </row>
    <row r="174" spans="1:16" ht="13" x14ac:dyDescent="0.15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P174" s="10" t="s">
        <v>298</v>
      </c>
    </row>
    <row r="175" spans="1:16" ht="13" x14ac:dyDescent="0.15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P175" s="13" t="s">
        <v>299</v>
      </c>
    </row>
    <row r="176" spans="1:16" ht="13" x14ac:dyDescent="0.15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P176" s="70" t="s">
        <v>300</v>
      </c>
    </row>
    <row r="177" spans="2:16" ht="13" x14ac:dyDescent="0.15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P177" s="70" t="s">
        <v>301</v>
      </c>
    </row>
    <row r="178" spans="2:16" ht="13" x14ac:dyDescent="0.15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</row>
    <row r="179" spans="2:16" ht="13" x14ac:dyDescent="0.15">
      <c r="B179" s="53">
        <v>2</v>
      </c>
      <c r="C179" s="54">
        <v>0.4375</v>
      </c>
      <c r="D179" s="26" t="s">
        <v>302</v>
      </c>
      <c r="E179" s="26" t="s">
        <v>140</v>
      </c>
      <c r="F179" s="26" t="s">
        <v>59</v>
      </c>
      <c r="G179" s="24">
        <v>64</v>
      </c>
      <c r="H179" s="30">
        <v>3.5</v>
      </c>
      <c r="I179" s="24">
        <v>0</v>
      </c>
      <c r="J179" s="31">
        <v>55.6</v>
      </c>
      <c r="K179" s="26"/>
      <c r="L179" s="37"/>
      <c r="M179" s="37"/>
      <c r="P179" s="10" t="s">
        <v>297</v>
      </c>
    </row>
    <row r="180" spans="2:16" ht="13" x14ac:dyDescent="0.15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P180" s="13" t="s">
        <v>110</v>
      </c>
    </row>
    <row r="181" spans="2:16" ht="13" x14ac:dyDescent="0.15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P181" s="10" t="s">
        <v>266</v>
      </c>
    </row>
    <row r="182" spans="2:16" ht="13" x14ac:dyDescent="0.15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P182" s="10" t="s">
        <v>229</v>
      </c>
    </row>
    <row r="183" spans="2:16" ht="13" x14ac:dyDescent="0.15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P183" s="13" t="s">
        <v>64</v>
      </c>
    </row>
    <row r="184" spans="2:16" ht="13" x14ac:dyDescent="0.15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P184" s="70" t="s">
        <v>230</v>
      </c>
    </row>
    <row r="185" spans="2:16" ht="13" x14ac:dyDescent="0.15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P185" s="70" t="s">
        <v>303</v>
      </c>
    </row>
    <row r="186" spans="2:16" ht="13" x14ac:dyDescent="0.15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</row>
    <row r="187" spans="2:16" ht="13" x14ac:dyDescent="0.15">
      <c r="B187" s="53">
        <v>3</v>
      </c>
      <c r="C187" s="68">
        <v>0.46875</v>
      </c>
      <c r="D187" s="26" t="s">
        <v>26</v>
      </c>
      <c r="E187" s="26" t="s">
        <v>140</v>
      </c>
      <c r="F187" s="26" t="s">
        <v>59</v>
      </c>
      <c r="G187" s="24">
        <v>64</v>
      </c>
      <c r="H187" s="24">
        <v>7.5</v>
      </c>
      <c r="I187" s="24">
        <v>2</v>
      </c>
      <c r="J187" s="31">
        <v>55.6</v>
      </c>
      <c r="K187" s="24">
        <v>8</v>
      </c>
      <c r="L187" s="37"/>
      <c r="M187" s="37"/>
      <c r="P187" s="10" t="s">
        <v>304</v>
      </c>
    </row>
    <row r="188" spans="2:16" ht="13" x14ac:dyDescent="0.15">
      <c r="B188" s="37"/>
      <c r="C188" s="37"/>
      <c r="D188" s="26"/>
      <c r="E188" s="26"/>
      <c r="F188" s="26"/>
      <c r="G188" s="26"/>
      <c r="H188" s="26"/>
      <c r="I188" s="24">
        <v>5</v>
      </c>
      <c r="J188" s="31">
        <v>52.8</v>
      </c>
      <c r="K188" s="24">
        <v>8.3000000000000007</v>
      </c>
      <c r="L188" s="37"/>
      <c r="M188" s="37"/>
      <c r="P188" s="13" t="s">
        <v>119</v>
      </c>
    </row>
    <row r="189" spans="2:16" ht="13" x14ac:dyDescent="0.15">
      <c r="B189" s="37"/>
      <c r="C189" s="37"/>
      <c r="D189" s="26"/>
      <c r="E189" s="26"/>
      <c r="F189" s="26"/>
      <c r="G189" s="26"/>
      <c r="H189" s="26"/>
      <c r="I189" s="24">
        <v>10</v>
      </c>
      <c r="J189" s="31">
        <v>52.2</v>
      </c>
      <c r="K189" s="24">
        <v>8.3000000000000007</v>
      </c>
      <c r="L189" s="37"/>
      <c r="M189" s="37"/>
      <c r="P189" s="10" t="s">
        <v>305</v>
      </c>
    </row>
    <row r="190" spans="2:16" ht="13" x14ac:dyDescent="0.15">
      <c r="B190" s="37"/>
      <c r="C190" s="37"/>
      <c r="D190" s="26"/>
      <c r="E190" s="26"/>
      <c r="F190" s="26"/>
      <c r="G190" s="26"/>
      <c r="H190" s="26"/>
      <c r="I190" s="24">
        <v>27</v>
      </c>
      <c r="J190" s="31">
        <v>52.1</v>
      </c>
      <c r="K190" s="24">
        <v>8.3000000000000007</v>
      </c>
      <c r="L190" s="37"/>
      <c r="M190" s="37"/>
      <c r="P190" s="10" t="s">
        <v>210</v>
      </c>
    </row>
    <row r="191" spans="2:16" ht="13" x14ac:dyDescent="0.15">
      <c r="B191" s="37"/>
      <c r="C191" s="37"/>
      <c r="D191" s="26"/>
      <c r="E191" s="26"/>
      <c r="F191" s="26"/>
      <c r="G191" s="26"/>
      <c r="H191" s="26"/>
      <c r="I191" s="24">
        <v>70</v>
      </c>
      <c r="J191" s="31">
        <v>43.1</v>
      </c>
      <c r="K191" s="24">
        <v>8.3000000000000007</v>
      </c>
      <c r="L191" s="37"/>
      <c r="M191" s="37"/>
      <c r="P191" s="13" t="s">
        <v>306</v>
      </c>
    </row>
    <row r="193" spans="1:16" ht="13" x14ac:dyDescent="0.15">
      <c r="A193" s="7">
        <v>39602</v>
      </c>
      <c r="B193" s="8">
        <v>1</v>
      </c>
      <c r="C193" s="48">
        <v>0.6875</v>
      </c>
      <c r="D193" s="11" t="s">
        <v>302</v>
      </c>
      <c r="E193" s="11" t="s">
        <v>161</v>
      </c>
      <c r="F193" s="10" t="s">
        <v>670</v>
      </c>
      <c r="G193" s="17">
        <v>67</v>
      </c>
      <c r="H193" s="10">
        <v>3.5</v>
      </c>
      <c r="I193" s="45">
        <v>2</v>
      </c>
      <c r="J193" s="19">
        <v>61</v>
      </c>
      <c r="K193" s="11"/>
      <c r="O193" s="8" t="s">
        <v>307</v>
      </c>
      <c r="P193" s="10" t="s">
        <v>304</v>
      </c>
    </row>
    <row r="194" spans="1:16" ht="13" x14ac:dyDescent="0.15">
      <c r="P194" s="13" t="s">
        <v>119</v>
      </c>
    </row>
    <row r="195" spans="1:16" ht="13" x14ac:dyDescent="0.15">
      <c r="P195" s="10" t="s">
        <v>305</v>
      </c>
    </row>
    <row r="196" spans="1:16" ht="13" x14ac:dyDescent="0.15">
      <c r="P196" s="10" t="s">
        <v>210</v>
      </c>
    </row>
    <row r="197" spans="1:16" ht="13" x14ac:dyDescent="0.15">
      <c r="P197" s="13" t="s">
        <v>306</v>
      </c>
    </row>
    <row r="198" spans="1:16" ht="13" x14ac:dyDescent="0.15">
      <c r="P198" s="70" t="s">
        <v>230</v>
      </c>
    </row>
    <row r="199" spans="1:16" ht="13" x14ac:dyDescent="0.15">
      <c r="P199" s="70" t="s">
        <v>308</v>
      </c>
    </row>
    <row r="201" spans="1:16" ht="13" x14ac:dyDescent="0.15">
      <c r="B201" s="17">
        <v>2</v>
      </c>
      <c r="C201" s="48">
        <v>0.70833333333333337</v>
      </c>
      <c r="D201" s="11" t="s">
        <v>50</v>
      </c>
      <c r="E201" s="11" t="s">
        <v>161</v>
      </c>
      <c r="F201" s="10" t="s">
        <v>671</v>
      </c>
      <c r="G201" s="17">
        <v>67</v>
      </c>
      <c r="H201" s="10">
        <v>6</v>
      </c>
      <c r="I201" s="24">
        <v>1</v>
      </c>
      <c r="J201" s="19">
        <v>60</v>
      </c>
    </row>
    <row r="203" spans="1:16" ht="13" x14ac:dyDescent="0.15">
      <c r="A203" s="7">
        <v>39603</v>
      </c>
      <c r="B203" s="24">
        <v>1</v>
      </c>
      <c r="C203" s="54">
        <v>0.42708333333333331</v>
      </c>
      <c r="D203" s="26" t="s">
        <v>302</v>
      </c>
      <c r="E203" s="26" t="s">
        <v>161</v>
      </c>
      <c r="F203" s="30" t="s">
        <v>672</v>
      </c>
      <c r="G203" s="24">
        <v>66</v>
      </c>
      <c r="H203" s="30">
        <v>3.5</v>
      </c>
      <c r="I203" s="24">
        <v>2</v>
      </c>
      <c r="J203" s="31">
        <v>57</v>
      </c>
      <c r="K203" s="26"/>
      <c r="L203" s="67"/>
      <c r="M203" s="11"/>
    </row>
    <row r="204" spans="1:16" ht="13" x14ac:dyDescent="0.15">
      <c r="B204" s="37"/>
      <c r="C204" s="37"/>
      <c r="D204" s="37"/>
      <c r="E204" s="37"/>
      <c r="F204" s="37"/>
      <c r="G204" s="37"/>
      <c r="H204" s="37"/>
      <c r="I204" s="37"/>
      <c r="J204" s="37"/>
      <c r="K204" s="37"/>
    </row>
    <row r="205" spans="1:16" ht="13" x14ac:dyDescent="0.15">
      <c r="B205" s="28">
        <v>2</v>
      </c>
      <c r="C205" s="54">
        <v>0.5</v>
      </c>
      <c r="D205" s="26" t="s">
        <v>26</v>
      </c>
      <c r="E205" s="26" t="s">
        <v>161</v>
      </c>
      <c r="F205" s="30" t="s">
        <v>141</v>
      </c>
      <c r="G205" s="24">
        <v>67</v>
      </c>
      <c r="H205" s="30">
        <v>7.5</v>
      </c>
      <c r="I205" s="24">
        <v>0</v>
      </c>
      <c r="J205" s="31">
        <v>57.9</v>
      </c>
      <c r="K205" s="26"/>
      <c r="L205" s="67"/>
      <c r="O205" s="8" t="s">
        <v>217</v>
      </c>
      <c r="P205" s="10" t="s">
        <v>310</v>
      </c>
    </row>
    <row r="206" spans="1:16" ht="13" x14ac:dyDescent="0.15">
      <c r="B206" s="26"/>
      <c r="C206" s="26"/>
      <c r="D206" s="26"/>
      <c r="E206" s="26"/>
      <c r="F206" s="26"/>
      <c r="G206" s="26"/>
      <c r="H206" s="26"/>
      <c r="I206" s="24">
        <v>2</v>
      </c>
      <c r="J206" s="31">
        <v>56</v>
      </c>
      <c r="K206" s="26"/>
      <c r="L206" s="67"/>
      <c r="P206" s="13" t="s">
        <v>311</v>
      </c>
    </row>
    <row r="207" spans="1:16" ht="13" x14ac:dyDescent="0.15">
      <c r="B207" s="26"/>
      <c r="C207" s="26"/>
      <c r="D207" s="26"/>
      <c r="E207" s="26"/>
      <c r="F207" s="26"/>
      <c r="G207" s="26"/>
      <c r="H207" s="26"/>
      <c r="I207" s="24">
        <v>5</v>
      </c>
      <c r="J207" s="31">
        <v>56</v>
      </c>
      <c r="K207" s="26"/>
      <c r="L207" s="11"/>
      <c r="P207" s="10" t="s">
        <v>282</v>
      </c>
    </row>
    <row r="208" spans="1:16" ht="13" x14ac:dyDescent="0.15">
      <c r="B208" s="26"/>
      <c r="C208" s="26"/>
      <c r="D208" s="26"/>
      <c r="E208" s="26"/>
      <c r="F208" s="26"/>
      <c r="G208" s="26"/>
      <c r="H208" s="26"/>
      <c r="I208" s="24">
        <v>10</v>
      </c>
      <c r="J208" s="31">
        <v>55.6</v>
      </c>
      <c r="K208" s="26"/>
      <c r="L208" s="11"/>
      <c r="P208" s="10" t="s">
        <v>229</v>
      </c>
    </row>
    <row r="209" spans="1:16" ht="13" x14ac:dyDescent="0.15">
      <c r="B209" s="26"/>
      <c r="C209" s="26"/>
      <c r="D209" s="26"/>
      <c r="E209" s="26"/>
      <c r="F209" s="26"/>
      <c r="G209" s="26"/>
      <c r="H209" s="26"/>
      <c r="I209" s="24">
        <v>15</v>
      </c>
      <c r="J209" s="31">
        <v>52.7</v>
      </c>
      <c r="K209" s="26"/>
      <c r="L209" s="11"/>
      <c r="P209" s="13" t="s">
        <v>312</v>
      </c>
    </row>
    <row r="210" spans="1:16" ht="13" x14ac:dyDescent="0.15">
      <c r="B210" s="26"/>
      <c r="C210" s="26"/>
      <c r="D210" s="26"/>
      <c r="E210" s="26"/>
      <c r="F210" s="26"/>
      <c r="G210" s="26"/>
      <c r="H210" s="26"/>
      <c r="I210" s="24">
        <v>25</v>
      </c>
      <c r="J210" s="31">
        <v>49.5</v>
      </c>
      <c r="K210" s="26"/>
      <c r="L210" s="11"/>
      <c r="P210" s="70" t="s">
        <v>230</v>
      </c>
    </row>
    <row r="211" spans="1:16" ht="13" x14ac:dyDescent="0.15">
      <c r="B211" s="73"/>
      <c r="C211" s="55"/>
      <c r="D211" s="26"/>
      <c r="E211" s="26"/>
      <c r="F211" s="26"/>
      <c r="G211" s="26"/>
      <c r="H211" s="26"/>
      <c r="I211" s="24">
        <v>35</v>
      </c>
      <c r="J211" s="31">
        <v>48.6</v>
      </c>
      <c r="K211" s="26"/>
      <c r="L211" s="11"/>
      <c r="P211" s="70" t="s">
        <v>313</v>
      </c>
    </row>
    <row r="212" spans="1:16" ht="13" x14ac:dyDescent="0.15">
      <c r="B212" s="37"/>
      <c r="C212" s="37"/>
      <c r="D212" s="37"/>
      <c r="E212" s="37"/>
      <c r="F212" s="37"/>
      <c r="G212" s="37"/>
      <c r="H212" s="37"/>
      <c r="I212" s="37"/>
      <c r="J212" s="37"/>
      <c r="K212" s="37"/>
    </row>
    <row r="213" spans="1:16" ht="13" x14ac:dyDescent="0.15">
      <c r="A213" s="7">
        <v>39616</v>
      </c>
      <c r="C213" s="44">
        <v>0.70833333333333337</v>
      </c>
      <c r="D213" s="11" t="s">
        <v>292</v>
      </c>
      <c r="E213" s="11" t="s">
        <v>314</v>
      </c>
      <c r="F213" s="10" t="s">
        <v>662</v>
      </c>
      <c r="G213" s="17">
        <v>66</v>
      </c>
      <c r="H213" s="17">
        <v>5</v>
      </c>
      <c r="I213" s="24">
        <v>1</v>
      </c>
      <c r="J213" s="19">
        <v>65</v>
      </c>
      <c r="K213" s="11"/>
      <c r="L213" s="11"/>
      <c r="M213" s="11"/>
      <c r="N213" s="11"/>
      <c r="P213" s="10" t="s">
        <v>254</v>
      </c>
    </row>
    <row r="214" spans="1:16" ht="13" x14ac:dyDescent="0.15">
      <c r="C214" s="11"/>
      <c r="D214" s="11"/>
      <c r="E214" s="11"/>
      <c r="F214" s="11"/>
      <c r="G214" s="11"/>
      <c r="H214" s="11"/>
      <c r="I214" s="24">
        <v>14</v>
      </c>
      <c r="J214" s="19">
        <v>64</v>
      </c>
      <c r="K214" s="11"/>
      <c r="L214" s="11"/>
      <c r="M214" s="40"/>
      <c r="N214" s="11"/>
      <c r="P214" s="13" t="s">
        <v>104</v>
      </c>
    </row>
    <row r="215" spans="1:16" ht="13" x14ac:dyDescent="0.15">
      <c r="C215" s="11"/>
      <c r="D215" s="11"/>
      <c r="E215" s="11"/>
      <c r="F215" s="11"/>
      <c r="G215" s="11"/>
      <c r="H215" s="11"/>
      <c r="I215" s="24">
        <v>16</v>
      </c>
      <c r="J215" s="19">
        <v>56</v>
      </c>
      <c r="K215" s="11"/>
      <c r="L215" s="11"/>
      <c r="M215" s="40"/>
      <c r="N215" s="11"/>
      <c r="P215" s="10" t="s">
        <v>316</v>
      </c>
    </row>
    <row r="216" spans="1:16" ht="13" x14ac:dyDescent="0.15">
      <c r="C216" s="11"/>
      <c r="D216" s="11"/>
      <c r="E216" s="11"/>
      <c r="F216" s="11"/>
      <c r="G216" s="11"/>
      <c r="H216" s="11"/>
      <c r="I216" s="24">
        <v>20</v>
      </c>
      <c r="J216" s="19">
        <v>51</v>
      </c>
      <c r="K216" s="11"/>
      <c r="L216" s="11"/>
      <c r="M216" s="11"/>
      <c r="N216" s="11"/>
      <c r="P216" s="10" t="s">
        <v>210</v>
      </c>
    </row>
    <row r="217" spans="1:16" ht="13" x14ac:dyDescent="0.15">
      <c r="C217" s="11"/>
      <c r="D217" s="11"/>
      <c r="E217" s="11"/>
      <c r="F217" s="11"/>
      <c r="G217" s="11"/>
      <c r="H217" s="11"/>
      <c r="I217" s="26"/>
      <c r="J217" s="11"/>
      <c r="K217" s="11"/>
      <c r="L217" s="11"/>
      <c r="M217" s="11"/>
      <c r="N217" s="11"/>
      <c r="P217" s="13" t="s">
        <v>312</v>
      </c>
    </row>
    <row r="218" spans="1:16" ht="13" x14ac:dyDescent="0.15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P218" s="70" t="s">
        <v>230</v>
      </c>
    </row>
    <row r="219" spans="1:16" ht="13" x14ac:dyDescent="0.15"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P219" s="70" t="s">
        <v>317</v>
      </c>
    </row>
    <row r="220" spans="1:16" ht="13" x14ac:dyDescent="0.15"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6" ht="13" x14ac:dyDescent="0.15">
      <c r="A221" s="7">
        <v>39622</v>
      </c>
      <c r="C221" s="38">
        <v>0.54166666666666663</v>
      </c>
      <c r="D221" s="10" t="s">
        <v>318</v>
      </c>
      <c r="E221" s="11" t="s">
        <v>319</v>
      </c>
      <c r="F221" s="10" t="s">
        <v>665</v>
      </c>
      <c r="G221" s="17">
        <v>71</v>
      </c>
      <c r="H221" s="17">
        <v>3</v>
      </c>
      <c r="I221" s="24">
        <v>0.5</v>
      </c>
      <c r="J221" s="19">
        <v>67.2</v>
      </c>
      <c r="K221" s="11"/>
      <c r="P221" s="10" t="s">
        <v>320</v>
      </c>
    </row>
    <row r="222" spans="1:16" ht="13" x14ac:dyDescent="0.15">
      <c r="C222" s="11"/>
      <c r="D222" s="11"/>
      <c r="E222" s="11"/>
      <c r="F222" s="11"/>
      <c r="G222" s="11"/>
      <c r="H222" s="11"/>
      <c r="I222" s="24">
        <v>6</v>
      </c>
      <c r="J222" s="19">
        <v>68.400000000000006</v>
      </c>
      <c r="K222" s="17">
        <v>8</v>
      </c>
      <c r="P222" s="13" t="s">
        <v>321</v>
      </c>
    </row>
    <row r="223" spans="1:16" ht="13" x14ac:dyDescent="0.15">
      <c r="C223" s="11"/>
      <c r="D223" s="11"/>
      <c r="E223" s="11"/>
      <c r="F223" s="11"/>
      <c r="G223" s="11"/>
      <c r="H223" s="11"/>
      <c r="I223" s="24">
        <v>10</v>
      </c>
      <c r="J223" s="19">
        <v>61.2</v>
      </c>
      <c r="K223" s="17">
        <v>8</v>
      </c>
      <c r="P223" s="10" t="s">
        <v>20</v>
      </c>
    </row>
    <row r="224" spans="1:16" ht="13" x14ac:dyDescent="0.15">
      <c r="C224" s="11"/>
      <c r="D224" s="11"/>
      <c r="E224" s="11"/>
      <c r="F224" s="11"/>
      <c r="G224" s="11"/>
      <c r="H224" s="11"/>
      <c r="I224" s="24">
        <v>15</v>
      </c>
      <c r="J224" s="19">
        <v>60.3</v>
      </c>
      <c r="K224" s="11"/>
      <c r="P224" s="10" t="s">
        <v>229</v>
      </c>
    </row>
    <row r="225" spans="1:16" ht="13" x14ac:dyDescent="0.15">
      <c r="C225" s="11"/>
      <c r="D225" s="11"/>
      <c r="E225" s="11"/>
      <c r="F225" s="11"/>
      <c r="G225" s="11"/>
      <c r="H225" s="11"/>
      <c r="I225" s="24">
        <v>20</v>
      </c>
      <c r="J225" s="19">
        <v>54.4</v>
      </c>
      <c r="K225" s="11"/>
      <c r="P225" s="13" t="s">
        <v>322</v>
      </c>
    </row>
    <row r="226" spans="1:16" ht="13" x14ac:dyDescent="0.15">
      <c r="C226" s="11"/>
      <c r="D226" s="11"/>
      <c r="E226" s="11"/>
      <c r="F226" s="11"/>
      <c r="G226" s="11"/>
      <c r="H226" s="11"/>
      <c r="I226" s="24">
        <v>30</v>
      </c>
      <c r="J226" s="19">
        <v>55</v>
      </c>
      <c r="K226" s="11"/>
      <c r="P226" s="70" t="s">
        <v>323</v>
      </c>
    </row>
    <row r="227" spans="1:16" ht="13" x14ac:dyDescent="0.15">
      <c r="I227" s="37"/>
      <c r="P227" s="70" t="s">
        <v>54</v>
      </c>
    </row>
    <row r="228" spans="1:16" ht="13" x14ac:dyDescent="0.15">
      <c r="I228" s="37"/>
    </row>
    <row r="229" spans="1:16" ht="13" x14ac:dyDescent="0.15">
      <c r="A229" s="7">
        <v>39625</v>
      </c>
      <c r="C229" s="38">
        <v>0.52083333333333337</v>
      </c>
      <c r="D229" s="11" t="s">
        <v>142</v>
      </c>
      <c r="E229" s="10" t="s">
        <v>673</v>
      </c>
      <c r="F229" s="10" t="s">
        <v>671</v>
      </c>
      <c r="G229" s="17">
        <v>73</v>
      </c>
      <c r="H229" s="17">
        <v>3</v>
      </c>
      <c r="I229" s="24">
        <v>0.5</v>
      </c>
      <c r="J229" s="19">
        <v>19.62</v>
      </c>
      <c r="K229" s="17">
        <v>8.51</v>
      </c>
      <c r="L229" s="17">
        <v>10.27</v>
      </c>
      <c r="O229" s="8" t="s">
        <v>326</v>
      </c>
    </row>
    <row r="230" spans="1:16" ht="14" x14ac:dyDescent="0.15">
      <c r="C230" s="11"/>
      <c r="D230" s="11"/>
      <c r="E230" s="11"/>
      <c r="F230" s="11"/>
      <c r="G230" s="11"/>
      <c r="H230" s="11"/>
      <c r="I230" s="24">
        <v>1</v>
      </c>
      <c r="J230" s="19">
        <v>19.2</v>
      </c>
      <c r="K230" s="17">
        <v>8.4</v>
      </c>
      <c r="L230" s="17">
        <v>10.45</v>
      </c>
      <c r="O230" s="74" t="s">
        <v>327</v>
      </c>
    </row>
    <row r="231" spans="1:16" ht="14" x14ac:dyDescent="0.15">
      <c r="C231" s="11"/>
      <c r="D231" s="11"/>
      <c r="E231" s="11"/>
      <c r="F231" s="11"/>
      <c r="G231" s="11"/>
      <c r="H231" s="11"/>
      <c r="I231" s="24">
        <v>2</v>
      </c>
      <c r="J231" s="19">
        <v>19.190000000000001</v>
      </c>
      <c r="K231" s="17">
        <v>8.43</v>
      </c>
      <c r="L231" s="17">
        <v>10.78</v>
      </c>
      <c r="O231" s="74" t="s">
        <v>328</v>
      </c>
    </row>
    <row r="232" spans="1:16" ht="14" x14ac:dyDescent="0.15">
      <c r="C232" s="11"/>
      <c r="D232" s="11"/>
      <c r="E232" s="11"/>
      <c r="F232" s="11"/>
      <c r="G232" s="11"/>
      <c r="H232" s="11"/>
      <c r="I232" s="24">
        <v>3</v>
      </c>
      <c r="J232" s="19">
        <v>19.16</v>
      </c>
      <c r="K232" s="17">
        <v>8.48</v>
      </c>
      <c r="L232" s="17">
        <v>10.15</v>
      </c>
      <c r="O232" s="74" t="s">
        <v>329</v>
      </c>
    </row>
    <row r="233" spans="1:16" ht="14" x14ac:dyDescent="0.15">
      <c r="C233" s="11"/>
      <c r="D233" s="11"/>
      <c r="E233" s="11"/>
      <c r="F233" s="11"/>
      <c r="G233" s="11"/>
      <c r="H233" s="11"/>
      <c r="I233" s="24">
        <v>4</v>
      </c>
      <c r="J233" s="19">
        <v>18.96</v>
      </c>
      <c r="K233" s="17">
        <v>8.4</v>
      </c>
      <c r="L233" s="17">
        <v>9.91</v>
      </c>
      <c r="O233" s="74" t="s">
        <v>327</v>
      </c>
    </row>
    <row r="234" spans="1:16" ht="14" x14ac:dyDescent="0.15">
      <c r="C234" s="11"/>
      <c r="D234" s="11"/>
      <c r="E234" s="11"/>
      <c r="F234" s="11"/>
      <c r="G234" s="11"/>
      <c r="H234" s="11"/>
      <c r="I234" s="24">
        <v>5</v>
      </c>
      <c r="J234" s="19">
        <v>14.8</v>
      </c>
      <c r="K234" s="17">
        <v>8.18</v>
      </c>
      <c r="L234" s="17">
        <v>10.74</v>
      </c>
      <c r="O234" s="74" t="s">
        <v>330</v>
      </c>
    </row>
    <row r="235" spans="1:16" ht="14" x14ac:dyDescent="0.15">
      <c r="C235" s="11"/>
      <c r="D235" s="11"/>
      <c r="E235" s="11"/>
      <c r="F235" s="11"/>
      <c r="G235" s="11"/>
      <c r="H235" s="11"/>
      <c r="I235" s="24">
        <v>6</v>
      </c>
      <c r="J235" s="19">
        <v>11.67</v>
      </c>
      <c r="K235" s="17">
        <v>8.27</v>
      </c>
      <c r="L235" s="17">
        <v>11.45</v>
      </c>
      <c r="O235" s="74" t="s">
        <v>331</v>
      </c>
    </row>
    <row r="236" spans="1:16" ht="14" x14ac:dyDescent="0.15">
      <c r="C236" s="11"/>
      <c r="D236" s="11"/>
      <c r="E236" s="11"/>
      <c r="F236" s="11"/>
      <c r="G236" s="11"/>
      <c r="H236" s="11"/>
      <c r="I236" s="24">
        <v>8</v>
      </c>
      <c r="J236" s="19">
        <v>9.17</v>
      </c>
      <c r="K236" s="17">
        <v>7.91</v>
      </c>
      <c r="L236" s="17">
        <v>11</v>
      </c>
      <c r="O236" s="74" t="s">
        <v>332</v>
      </c>
    </row>
    <row r="237" spans="1:16" ht="14" x14ac:dyDescent="0.15">
      <c r="C237" s="11"/>
      <c r="D237" s="11"/>
      <c r="E237" s="11"/>
      <c r="F237" s="11"/>
      <c r="G237" s="11"/>
      <c r="H237" s="11"/>
      <c r="I237" s="24">
        <v>10</v>
      </c>
      <c r="J237" s="19">
        <v>8.4499999999999993</v>
      </c>
      <c r="K237" s="17">
        <v>7.88</v>
      </c>
      <c r="L237" s="17">
        <v>11</v>
      </c>
      <c r="O237" s="74" t="s">
        <v>333</v>
      </c>
    </row>
    <row r="238" spans="1:16" ht="14" x14ac:dyDescent="0.15">
      <c r="C238" s="11"/>
      <c r="D238" s="11"/>
      <c r="E238" s="11"/>
      <c r="F238" s="11"/>
      <c r="G238" s="11"/>
      <c r="H238" s="11"/>
      <c r="I238" s="24">
        <v>12</v>
      </c>
      <c r="J238" s="19">
        <v>7.66</v>
      </c>
      <c r="K238" s="17">
        <v>8.07</v>
      </c>
      <c r="L238" s="17">
        <v>11.58</v>
      </c>
      <c r="O238" s="74" t="s">
        <v>334</v>
      </c>
    </row>
    <row r="239" spans="1:16" ht="14" x14ac:dyDescent="0.15">
      <c r="C239" s="11"/>
      <c r="D239" s="11"/>
      <c r="E239" s="11"/>
      <c r="F239" s="11"/>
      <c r="G239" s="11"/>
      <c r="H239" s="11"/>
      <c r="I239" s="24">
        <v>15</v>
      </c>
      <c r="J239" s="19">
        <v>6.55</v>
      </c>
      <c r="K239" s="17">
        <v>7.99</v>
      </c>
      <c r="L239" s="17">
        <v>11.65</v>
      </c>
      <c r="O239" s="74" t="s">
        <v>335</v>
      </c>
    </row>
    <row r="240" spans="1:16" ht="14" x14ac:dyDescent="0.15">
      <c r="C240" s="11"/>
      <c r="D240" s="11"/>
      <c r="E240" s="11"/>
      <c r="F240" s="11"/>
      <c r="G240" s="11"/>
      <c r="H240" s="11"/>
      <c r="I240" s="24">
        <v>20</v>
      </c>
      <c r="J240" s="19">
        <v>5.87</v>
      </c>
      <c r="K240" s="17">
        <v>7.88</v>
      </c>
      <c r="L240" s="17">
        <v>11.98</v>
      </c>
      <c r="O240" s="74" t="s">
        <v>336</v>
      </c>
    </row>
    <row r="242" spans="1:16" ht="13" x14ac:dyDescent="0.15">
      <c r="A242" s="7">
        <v>39639</v>
      </c>
      <c r="B242" s="8">
        <v>1</v>
      </c>
      <c r="C242" s="41">
        <v>0.47916666666666669</v>
      </c>
      <c r="D242" s="11" t="s">
        <v>114</v>
      </c>
      <c r="E242" s="10" t="s">
        <v>140</v>
      </c>
      <c r="F242" s="10" t="s">
        <v>674</v>
      </c>
      <c r="G242" s="17">
        <v>75</v>
      </c>
      <c r="H242" s="17">
        <v>2.5</v>
      </c>
      <c r="I242" s="17">
        <v>0.2</v>
      </c>
      <c r="J242" s="19">
        <v>71.3</v>
      </c>
      <c r="K242" s="17">
        <v>8.5</v>
      </c>
      <c r="L242" s="17">
        <v>10</v>
      </c>
      <c r="P242" s="10" t="s">
        <v>70</v>
      </c>
    </row>
    <row r="243" spans="1:16" ht="13" x14ac:dyDescent="0.15">
      <c r="C243" s="11"/>
      <c r="D243" s="11"/>
      <c r="E243" s="11"/>
      <c r="F243" s="11"/>
      <c r="G243" s="11"/>
      <c r="H243" s="11"/>
      <c r="I243" s="17">
        <v>1</v>
      </c>
      <c r="J243" s="19">
        <v>71.2</v>
      </c>
      <c r="K243" s="17">
        <v>8.5</v>
      </c>
      <c r="L243" s="17">
        <v>10.199999999999999</v>
      </c>
      <c r="P243" s="13" t="s">
        <v>110</v>
      </c>
    </row>
    <row r="244" spans="1:16" ht="13" x14ac:dyDescent="0.15">
      <c r="C244" s="11"/>
      <c r="D244" s="11"/>
      <c r="E244" s="11"/>
      <c r="F244" s="11"/>
      <c r="G244" s="11"/>
      <c r="H244" s="11"/>
      <c r="I244" s="17">
        <v>3</v>
      </c>
      <c r="J244" s="19">
        <v>71.099999999999994</v>
      </c>
      <c r="K244" s="17">
        <v>8.5</v>
      </c>
      <c r="L244" s="17">
        <v>10.1</v>
      </c>
      <c r="P244" s="10" t="s">
        <v>20</v>
      </c>
    </row>
    <row r="245" spans="1:16" ht="13" x14ac:dyDescent="0.15">
      <c r="C245" s="11"/>
      <c r="D245" s="11"/>
      <c r="E245" s="11"/>
      <c r="F245" s="11"/>
      <c r="G245" s="11"/>
      <c r="H245" s="11"/>
      <c r="I245" s="17">
        <v>5</v>
      </c>
      <c r="J245" s="19">
        <v>71</v>
      </c>
      <c r="K245" s="17">
        <v>8.5</v>
      </c>
      <c r="L245" s="17">
        <v>10.199999999999999</v>
      </c>
      <c r="P245" s="10" t="s">
        <v>340</v>
      </c>
    </row>
    <row r="246" spans="1:16" ht="13" x14ac:dyDescent="0.15">
      <c r="C246" s="11"/>
      <c r="D246" s="11"/>
      <c r="E246" s="11"/>
      <c r="F246" s="11"/>
      <c r="G246" s="11"/>
      <c r="H246" s="11"/>
      <c r="I246" s="17">
        <v>7</v>
      </c>
      <c r="J246" s="19">
        <v>70.599999999999994</v>
      </c>
      <c r="K246" s="17">
        <v>8.5</v>
      </c>
      <c r="L246" s="17">
        <v>10.1</v>
      </c>
      <c r="P246" s="13" t="s">
        <v>44</v>
      </c>
    </row>
    <row r="247" spans="1:16" ht="13" x14ac:dyDescent="0.15">
      <c r="C247" s="11"/>
      <c r="D247" s="11"/>
      <c r="E247" s="11"/>
      <c r="F247" s="11"/>
      <c r="G247" s="11"/>
      <c r="H247" s="11"/>
      <c r="I247" s="17">
        <v>9</v>
      </c>
      <c r="J247" s="19">
        <v>70.099999999999994</v>
      </c>
      <c r="K247" s="17">
        <v>8.5</v>
      </c>
      <c r="L247" s="17">
        <v>10.5</v>
      </c>
      <c r="P247" s="70" t="s">
        <v>230</v>
      </c>
    </row>
    <row r="248" spans="1:16" ht="13" x14ac:dyDescent="0.15">
      <c r="C248" s="11"/>
      <c r="D248" s="11"/>
      <c r="E248" s="11"/>
      <c r="F248" s="11"/>
      <c r="G248" s="11"/>
      <c r="H248" s="11"/>
      <c r="I248" s="17">
        <v>11</v>
      </c>
      <c r="J248" s="19">
        <v>66.25</v>
      </c>
      <c r="K248" s="17">
        <v>8.5</v>
      </c>
      <c r="L248" s="17">
        <v>10</v>
      </c>
      <c r="P248" s="70" t="s">
        <v>341</v>
      </c>
    </row>
    <row r="249" spans="1:16" ht="13" x14ac:dyDescent="0.15">
      <c r="C249" s="42"/>
      <c r="D249" s="11"/>
      <c r="E249" s="11"/>
      <c r="F249" s="11"/>
      <c r="G249" s="11"/>
      <c r="H249" s="11"/>
      <c r="I249" s="17">
        <v>13</v>
      </c>
      <c r="J249" s="19">
        <v>66</v>
      </c>
      <c r="K249" s="17">
        <v>8.4</v>
      </c>
      <c r="L249" s="17">
        <v>9.8000000000000007</v>
      </c>
    </row>
    <row r="250" spans="1:16" ht="13" x14ac:dyDescent="0.15">
      <c r="C250" s="42"/>
      <c r="D250" s="11"/>
      <c r="E250" s="11"/>
      <c r="F250" s="11"/>
      <c r="G250" s="11"/>
      <c r="H250" s="11"/>
      <c r="I250" s="17">
        <v>15</v>
      </c>
      <c r="J250" s="19">
        <v>65.8</v>
      </c>
      <c r="K250" s="17">
        <v>8.3000000000000007</v>
      </c>
      <c r="L250" s="17">
        <v>9.9</v>
      </c>
    </row>
    <row r="251" spans="1:16" ht="13" x14ac:dyDescent="0.15">
      <c r="C251" s="42"/>
      <c r="D251" s="11"/>
      <c r="E251" s="11"/>
      <c r="F251" s="11"/>
      <c r="G251" s="11"/>
      <c r="H251" s="11"/>
      <c r="I251" s="17">
        <v>17</v>
      </c>
      <c r="J251" s="19">
        <v>60.2</v>
      </c>
      <c r="K251" s="17">
        <v>8.1999999999999993</v>
      </c>
      <c r="L251" s="17">
        <v>9.8000000000000007</v>
      </c>
    </row>
    <row r="252" spans="1:16" ht="13" x14ac:dyDescent="0.15">
      <c r="C252" s="11"/>
      <c r="D252" s="11"/>
      <c r="E252" s="11"/>
      <c r="F252" s="11"/>
      <c r="G252" s="11"/>
      <c r="H252" s="11"/>
      <c r="I252" s="17">
        <v>19</v>
      </c>
      <c r="J252" s="19">
        <v>57.1</v>
      </c>
      <c r="K252" s="17">
        <v>8.1</v>
      </c>
      <c r="L252" s="17">
        <v>10.199999999999999</v>
      </c>
    </row>
    <row r="256" spans="1:16" ht="13" x14ac:dyDescent="0.15">
      <c r="A256" s="7">
        <v>39700</v>
      </c>
      <c r="C256" s="97">
        <v>0.58333333333333337</v>
      </c>
      <c r="D256" s="12" t="s">
        <v>342</v>
      </c>
      <c r="E256" s="11"/>
      <c r="F256" s="11"/>
      <c r="G256" s="11"/>
      <c r="H256" s="17">
        <v>4.9000000000000004</v>
      </c>
      <c r="I256" s="17">
        <v>0</v>
      </c>
      <c r="J256" s="17">
        <v>73.400000000000006</v>
      </c>
      <c r="K256" s="11"/>
      <c r="L256" s="11"/>
      <c r="M256" s="11"/>
      <c r="N256" s="11"/>
    </row>
    <row r="257" spans="1:16" ht="13" x14ac:dyDescent="0.15">
      <c r="C257" s="11"/>
      <c r="D257" s="43"/>
      <c r="E257" s="11"/>
      <c r="F257" s="11"/>
      <c r="G257" s="11"/>
      <c r="H257" s="11"/>
      <c r="I257" s="17">
        <v>5</v>
      </c>
      <c r="J257" s="17">
        <v>72.900000000000006</v>
      </c>
      <c r="K257" s="11"/>
      <c r="L257" s="11"/>
      <c r="M257" s="11"/>
      <c r="N257" s="11"/>
    </row>
    <row r="258" spans="1:16" ht="13" x14ac:dyDescent="0.15">
      <c r="C258" s="11"/>
      <c r="D258" s="11"/>
      <c r="E258" s="11"/>
      <c r="F258" s="11"/>
      <c r="G258" s="11"/>
      <c r="H258" s="11"/>
      <c r="I258" s="17">
        <v>10</v>
      </c>
      <c r="J258" s="17">
        <v>70.400000000000006</v>
      </c>
      <c r="K258" s="11"/>
      <c r="L258" s="11"/>
      <c r="M258" s="11"/>
      <c r="N258" s="11"/>
    </row>
    <row r="259" spans="1:16" ht="13" x14ac:dyDescent="0.15">
      <c r="C259" s="11"/>
      <c r="D259" s="11"/>
      <c r="E259" s="11"/>
      <c r="F259" s="11"/>
      <c r="G259" s="11"/>
      <c r="H259" s="11"/>
      <c r="I259" s="17">
        <v>15</v>
      </c>
      <c r="J259" s="17">
        <v>68.900000000000006</v>
      </c>
      <c r="K259" s="11"/>
      <c r="L259" s="11"/>
      <c r="M259" s="11"/>
      <c r="N259" s="11"/>
    </row>
    <row r="260" spans="1:16" ht="13" x14ac:dyDescent="0.15">
      <c r="C260" s="11"/>
      <c r="D260" s="11"/>
      <c r="E260" s="11"/>
      <c r="F260" s="11"/>
      <c r="G260" s="11"/>
      <c r="H260" s="11"/>
      <c r="I260" s="17">
        <v>20</v>
      </c>
      <c r="J260" s="17">
        <v>61.7</v>
      </c>
      <c r="K260" s="11"/>
      <c r="L260" s="11"/>
      <c r="M260" s="11"/>
      <c r="N260" s="11"/>
    </row>
    <row r="261" spans="1:16" ht="13" x14ac:dyDescent="0.15">
      <c r="C261" s="11"/>
      <c r="D261" s="11"/>
      <c r="E261" s="11"/>
      <c r="F261" s="11"/>
      <c r="G261" s="11"/>
      <c r="H261" s="11"/>
      <c r="I261" s="17">
        <v>25</v>
      </c>
      <c r="J261" s="17">
        <v>48.4</v>
      </c>
      <c r="K261" s="11"/>
      <c r="L261" s="11"/>
      <c r="M261" s="11"/>
      <c r="N261" s="11"/>
    </row>
    <row r="262" spans="1:16" ht="13" x14ac:dyDescent="0.15">
      <c r="C262" s="11"/>
      <c r="D262" s="11"/>
      <c r="E262" s="11"/>
      <c r="F262" s="11"/>
      <c r="G262" s="11"/>
      <c r="H262" s="11"/>
      <c r="I262" s="17">
        <v>30</v>
      </c>
      <c r="J262" s="17">
        <v>44.1</v>
      </c>
      <c r="K262" s="11"/>
      <c r="L262" s="11"/>
      <c r="M262" s="11"/>
      <c r="N262" s="11"/>
    </row>
    <row r="263" spans="1:16" ht="13" x14ac:dyDescent="0.15">
      <c r="C263" s="11"/>
      <c r="D263" s="11"/>
      <c r="E263" s="11"/>
      <c r="F263" s="11"/>
      <c r="G263" s="11"/>
      <c r="H263" s="11"/>
      <c r="I263" s="17">
        <v>35</v>
      </c>
      <c r="J263" s="17">
        <v>44.6</v>
      </c>
      <c r="K263" s="11"/>
      <c r="L263" s="11"/>
      <c r="M263" s="11"/>
      <c r="N263" s="11"/>
    </row>
    <row r="264" spans="1:16" ht="13" x14ac:dyDescent="0.15">
      <c r="C264" s="11"/>
      <c r="D264" s="11"/>
      <c r="E264" s="11"/>
      <c r="F264" s="11"/>
      <c r="G264" s="11"/>
      <c r="H264" s="11"/>
      <c r="I264" s="17">
        <v>40</v>
      </c>
      <c r="J264" s="17">
        <v>43</v>
      </c>
      <c r="K264" s="11"/>
      <c r="L264" s="11"/>
      <c r="M264" s="11"/>
      <c r="N264" s="11"/>
    </row>
    <row r="265" spans="1:16" ht="13" x14ac:dyDescent="0.15">
      <c r="C265" s="11"/>
      <c r="D265" s="11"/>
      <c r="E265" s="11"/>
      <c r="F265" s="11"/>
      <c r="G265" s="11"/>
      <c r="H265" s="11"/>
      <c r="I265" s="17">
        <v>45</v>
      </c>
      <c r="J265" s="17">
        <v>42.4</v>
      </c>
      <c r="K265" s="11"/>
      <c r="L265" s="11"/>
      <c r="M265" s="11"/>
      <c r="N265" s="11"/>
    </row>
    <row r="266" spans="1:16" ht="13" x14ac:dyDescent="0.15">
      <c r="C266" s="11"/>
      <c r="D266" s="11"/>
      <c r="E266" s="11"/>
      <c r="F266" s="11"/>
      <c r="G266" s="11"/>
      <c r="H266" s="11"/>
      <c r="I266" s="17">
        <v>50</v>
      </c>
      <c r="J266" s="17">
        <v>42.4</v>
      </c>
      <c r="K266" s="11"/>
      <c r="L266" s="11"/>
      <c r="M266" s="11"/>
      <c r="N266" s="11"/>
    </row>
    <row r="268" spans="1:16" ht="13" x14ac:dyDescent="0.15">
      <c r="A268" s="7">
        <v>39703</v>
      </c>
      <c r="B268" s="8">
        <v>1</v>
      </c>
      <c r="C268" s="41">
        <v>0.39583333333333331</v>
      </c>
      <c r="D268" s="11" t="s">
        <v>79</v>
      </c>
      <c r="E268" s="10" t="s">
        <v>58</v>
      </c>
      <c r="F268" s="10" t="s">
        <v>223</v>
      </c>
      <c r="G268" s="17">
        <v>68</v>
      </c>
      <c r="H268" s="17">
        <v>3.5</v>
      </c>
      <c r="I268" s="11"/>
      <c r="J268" s="11"/>
    </row>
    <row r="270" spans="1:16" ht="13" x14ac:dyDescent="0.15">
      <c r="B270" s="8">
        <v>2</v>
      </c>
      <c r="C270" s="41">
        <v>0.41666666666666669</v>
      </c>
      <c r="D270" s="30" t="s">
        <v>344</v>
      </c>
      <c r="E270" s="10" t="s">
        <v>58</v>
      </c>
      <c r="F270" s="10" t="s">
        <v>223</v>
      </c>
      <c r="G270" s="17">
        <v>70</v>
      </c>
      <c r="H270" s="17">
        <v>4.5</v>
      </c>
      <c r="I270" s="17">
        <v>0</v>
      </c>
      <c r="J270" s="19">
        <v>68</v>
      </c>
      <c r="K270" s="11"/>
      <c r="P270" s="10" t="s">
        <v>346</v>
      </c>
    </row>
    <row r="271" spans="1:16" ht="13" x14ac:dyDescent="0.15">
      <c r="C271" s="11"/>
      <c r="D271" s="11"/>
      <c r="E271" s="11"/>
      <c r="F271" s="11"/>
      <c r="G271" s="11"/>
      <c r="H271" s="11"/>
      <c r="I271" s="17">
        <v>4</v>
      </c>
      <c r="J271" s="19">
        <v>67.8</v>
      </c>
      <c r="K271" s="11"/>
      <c r="P271" s="13" t="s">
        <v>110</v>
      </c>
    </row>
    <row r="272" spans="1:16" ht="13" x14ac:dyDescent="0.15">
      <c r="C272" s="11"/>
      <c r="D272" s="11"/>
      <c r="E272" s="11"/>
      <c r="F272" s="11"/>
      <c r="G272" s="11"/>
      <c r="H272" s="11"/>
      <c r="I272" s="17">
        <v>10</v>
      </c>
      <c r="J272" s="19">
        <v>68.400000000000006</v>
      </c>
      <c r="K272" s="11"/>
      <c r="P272" s="10" t="s">
        <v>347</v>
      </c>
    </row>
    <row r="273" spans="1:16" ht="13" x14ac:dyDescent="0.15">
      <c r="C273" s="42"/>
      <c r="D273" s="11"/>
      <c r="E273" s="11"/>
      <c r="F273" s="11"/>
      <c r="G273" s="11"/>
      <c r="H273" s="11"/>
      <c r="I273" s="17">
        <v>12</v>
      </c>
      <c r="J273" s="19">
        <v>61.2</v>
      </c>
      <c r="K273" s="11"/>
      <c r="P273" s="10" t="s">
        <v>348</v>
      </c>
    </row>
    <row r="274" spans="1:16" ht="13" x14ac:dyDescent="0.15">
      <c r="C274" s="42"/>
      <c r="D274" s="11"/>
      <c r="E274" s="11"/>
      <c r="F274" s="11"/>
      <c r="G274" s="11"/>
      <c r="H274" s="11"/>
      <c r="I274" s="17">
        <v>15</v>
      </c>
      <c r="J274" s="19">
        <v>55.6</v>
      </c>
      <c r="K274" s="11"/>
      <c r="P274" s="13" t="s">
        <v>349</v>
      </c>
    </row>
    <row r="275" spans="1:16" ht="13" x14ac:dyDescent="0.15">
      <c r="C275" s="11"/>
      <c r="D275" s="11"/>
      <c r="E275" s="11"/>
      <c r="F275" s="11"/>
      <c r="G275" s="11"/>
      <c r="H275" s="11"/>
      <c r="I275" s="17">
        <v>30</v>
      </c>
      <c r="J275" s="19">
        <v>46.4</v>
      </c>
      <c r="K275" s="11"/>
      <c r="P275" s="70" t="s">
        <v>350</v>
      </c>
    </row>
    <row r="276" spans="1:16" ht="13" x14ac:dyDescent="0.15">
      <c r="P276" s="70" t="s">
        <v>351</v>
      </c>
    </row>
    <row r="278" spans="1:16" ht="13" x14ac:dyDescent="0.15">
      <c r="A278" s="7">
        <v>39710</v>
      </c>
      <c r="B278" s="8">
        <v>1</v>
      </c>
      <c r="C278" s="41">
        <v>0.42708333333333331</v>
      </c>
      <c r="D278" s="11" t="s">
        <v>79</v>
      </c>
      <c r="E278" s="11" t="s">
        <v>143</v>
      </c>
      <c r="F278" s="10" t="s">
        <v>223</v>
      </c>
      <c r="G278" s="17">
        <v>60</v>
      </c>
      <c r="H278" s="10">
        <v>4</v>
      </c>
      <c r="I278" s="17">
        <v>2</v>
      </c>
      <c r="J278" s="19">
        <v>66.599999999999994</v>
      </c>
      <c r="K278" s="11"/>
      <c r="L278" s="11"/>
      <c r="M278" s="11"/>
    </row>
    <row r="280" spans="1:16" ht="13" x14ac:dyDescent="0.15">
      <c r="B280" s="8">
        <v>2</v>
      </c>
      <c r="C280" s="41">
        <v>0.45833333333333331</v>
      </c>
      <c r="D280" s="30" t="s">
        <v>212</v>
      </c>
      <c r="E280" s="11" t="s">
        <v>353</v>
      </c>
      <c r="F280" s="10" t="s">
        <v>675</v>
      </c>
      <c r="G280" s="17">
        <v>46</v>
      </c>
      <c r="H280" s="17">
        <v>5.3</v>
      </c>
      <c r="I280" s="17">
        <v>0</v>
      </c>
      <c r="J280" s="19">
        <v>66.8</v>
      </c>
      <c r="K280" s="11"/>
      <c r="L280" s="11"/>
      <c r="P280" s="10" t="s">
        <v>70</v>
      </c>
    </row>
    <row r="281" spans="1:16" ht="13" x14ac:dyDescent="0.15">
      <c r="C281" s="11"/>
      <c r="D281" s="11"/>
      <c r="E281" s="11"/>
      <c r="F281" s="11"/>
      <c r="G281" s="11"/>
      <c r="H281" s="11"/>
      <c r="I281" s="17">
        <v>5</v>
      </c>
      <c r="J281" s="19">
        <v>67.400000000000006</v>
      </c>
      <c r="K281" s="11"/>
      <c r="L281" s="11"/>
      <c r="P281" s="13" t="s">
        <v>110</v>
      </c>
    </row>
    <row r="282" spans="1:16" ht="13" x14ac:dyDescent="0.15">
      <c r="C282" s="11"/>
      <c r="D282" s="11"/>
      <c r="E282" s="11"/>
      <c r="F282" s="11"/>
      <c r="G282" s="11"/>
      <c r="H282" s="11"/>
      <c r="I282" s="17">
        <v>10</v>
      </c>
      <c r="J282" s="19">
        <v>67</v>
      </c>
      <c r="K282" s="11"/>
      <c r="L282" s="11"/>
      <c r="P282" s="10" t="s">
        <v>355</v>
      </c>
    </row>
    <row r="283" spans="1:16" ht="13" x14ac:dyDescent="0.15">
      <c r="C283" s="11"/>
      <c r="D283" s="11"/>
      <c r="E283" s="11"/>
      <c r="F283" s="11"/>
      <c r="G283" s="11"/>
      <c r="H283" s="11"/>
      <c r="I283" s="17">
        <v>12</v>
      </c>
      <c r="J283" s="19">
        <v>67</v>
      </c>
      <c r="K283" s="11"/>
      <c r="L283" s="11"/>
      <c r="P283" s="10" t="s">
        <v>229</v>
      </c>
    </row>
    <row r="284" spans="1:16" ht="13" x14ac:dyDescent="0.15">
      <c r="C284" s="42"/>
      <c r="D284" s="11"/>
      <c r="E284" s="11"/>
      <c r="F284" s="11"/>
      <c r="G284" s="11"/>
      <c r="H284" s="11"/>
      <c r="I284" s="17">
        <v>40</v>
      </c>
      <c r="J284" s="19">
        <v>56</v>
      </c>
      <c r="K284" s="11"/>
      <c r="L284" s="11"/>
      <c r="P284" s="13" t="s">
        <v>34</v>
      </c>
    </row>
    <row r="285" spans="1:16" ht="13" x14ac:dyDescent="0.15">
      <c r="P285" s="70" t="s">
        <v>230</v>
      </c>
    </row>
    <row r="286" spans="1:16" ht="13" x14ac:dyDescent="0.15">
      <c r="P286" s="70" t="s">
        <v>54</v>
      </c>
    </row>
    <row r="288" spans="1:16" ht="13" x14ac:dyDescent="0.15">
      <c r="A288" s="7">
        <v>39711</v>
      </c>
      <c r="B288" s="17">
        <v>1</v>
      </c>
      <c r="C288" s="38">
        <v>0.64583333333333337</v>
      </c>
      <c r="D288" s="11" t="s">
        <v>79</v>
      </c>
      <c r="E288" s="11" t="s">
        <v>143</v>
      </c>
      <c r="F288" s="10" t="s">
        <v>223</v>
      </c>
      <c r="G288" s="17">
        <v>73</v>
      </c>
      <c r="H288" s="10">
        <v>3.5</v>
      </c>
      <c r="I288" s="17">
        <v>2</v>
      </c>
      <c r="J288" s="19">
        <v>66.3</v>
      </c>
      <c r="K288" s="11"/>
      <c r="L288" s="11"/>
    </row>
    <row r="290" spans="1:16" ht="13" x14ac:dyDescent="0.15">
      <c r="B290" s="17">
        <v>2</v>
      </c>
      <c r="C290" s="48">
        <v>0.66666666666666663</v>
      </c>
      <c r="D290" s="11" t="s">
        <v>144</v>
      </c>
      <c r="E290" s="11" t="s">
        <v>143</v>
      </c>
      <c r="F290" s="10" t="s">
        <v>676</v>
      </c>
      <c r="G290" s="17">
        <v>73</v>
      </c>
      <c r="H290" s="17">
        <v>6</v>
      </c>
      <c r="I290" s="17">
        <v>0</v>
      </c>
      <c r="J290" s="19">
        <v>66.3</v>
      </c>
      <c r="K290" s="11"/>
      <c r="L290" s="11"/>
      <c r="O290" s="8" t="s">
        <v>359</v>
      </c>
      <c r="P290" s="10" t="s">
        <v>70</v>
      </c>
    </row>
    <row r="291" spans="1:16" ht="13" x14ac:dyDescent="0.15">
      <c r="B291" s="11"/>
      <c r="C291" s="11"/>
      <c r="D291" s="11"/>
      <c r="E291" s="11"/>
      <c r="F291" s="11"/>
      <c r="G291" s="11"/>
      <c r="H291" s="11"/>
      <c r="I291" s="17">
        <v>0.5</v>
      </c>
      <c r="J291" s="19">
        <f>CONVERT(18.96,"C","F")</f>
        <v>66.128</v>
      </c>
      <c r="K291" s="17">
        <v>8.2200000000000006</v>
      </c>
      <c r="L291" s="17">
        <v>9.0299999999999994</v>
      </c>
      <c r="P291" s="13" t="s">
        <v>110</v>
      </c>
    </row>
    <row r="292" spans="1:16" ht="13" x14ac:dyDescent="0.15">
      <c r="B292" s="11"/>
      <c r="C292" s="11"/>
      <c r="D292" s="11"/>
      <c r="E292" s="11"/>
      <c r="F292" s="11"/>
      <c r="G292" s="11"/>
      <c r="H292" s="11"/>
      <c r="I292" s="17">
        <v>2</v>
      </c>
      <c r="J292" s="19">
        <f>CONVERT(18.34,"C","F")</f>
        <v>65.012</v>
      </c>
      <c r="K292" s="17">
        <v>8.15</v>
      </c>
      <c r="L292" s="17">
        <v>8.6999999999999993</v>
      </c>
      <c r="P292" s="10" t="s">
        <v>20</v>
      </c>
    </row>
    <row r="293" spans="1:16" ht="13" x14ac:dyDescent="0.15">
      <c r="B293" s="11"/>
      <c r="C293" s="42"/>
      <c r="D293" s="11"/>
      <c r="E293" s="11"/>
      <c r="F293" s="11"/>
      <c r="G293" s="11"/>
      <c r="H293" s="11"/>
      <c r="I293" s="17">
        <v>4</v>
      </c>
      <c r="J293" s="19">
        <f>CONVERT(17,"C","F")</f>
        <v>62.6</v>
      </c>
      <c r="K293" s="17">
        <v>8.0399999999999991</v>
      </c>
      <c r="L293" s="17">
        <v>8.5</v>
      </c>
      <c r="P293" s="10" t="s">
        <v>229</v>
      </c>
    </row>
    <row r="294" spans="1:16" ht="13" x14ac:dyDescent="0.15">
      <c r="B294" s="11"/>
      <c r="C294" s="42"/>
      <c r="D294" s="11"/>
      <c r="E294" s="11"/>
      <c r="F294" s="11"/>
      <c r="G294" s="11"/>
      <c r="H294" s="11"/>
      <c r="I294" s="17">
        <v>7</v>
      </c>
      <c r="J294" s="19">
        <f>CONVERT(14.88,"C","F")</f>
        <v>58.784000000000006</v>
      </c>
      <c r="K294" s="17">
        <v>7.81</v>
      </c>
      <c r="L294" s="17">
        <v>8.3800000000000008</v>
      </c>
      <c r="P294" s="13" t="s">
        <v>360</v>
      </c>
    </row>
    <row r="295" spans="1:16" ht="13" x14ac:dyDescent="0.15">
      <c r="B295" s="11"/>
      <c r="C295" s="11"/>
      <c r="D295" s="11"/>
      <c r="E295" s="11"/>
      <c r="F295" s="11"/>
      <c r="G295" s="11"/>
      <c r="H295" s="11"/>
      <c r="I295" s="17">
        <v>10</v>
      </c>
      <c r="J295" s="19">
        <f>CONVERT(11.24,"C","F")</f>
        <v>52.231999999999999</v>
      </c>
      <c r="K295" s="17">
        <v>7.86</v>
      </c>
      <c r="L295" s="17">
        <v>8.43</v>
      </c>
      <c r="P295" s="70" t="s">
        <v>230</v>
      </c>
    </row>
    <row r="296" spans="1:16" ht="13" x14ac:dyDescent="0.15">
      <c r="B296" s="11"/>
      <c r="C296" s="11"/>
      <c r="D296" s="11"/>
      <c r="E296" s="11"/>
      <c r="F296" s="11"/>
      <c r="G296" s="11"/>
      <c r="H296" s="11"/>
      <c r="I296" s="17">
        <v>15</v>
      </c>
      <c r="J296" s="19">
        <f>CONVERT(9.37,"C","F")</f>
        <v>48.866</v>
      </c>
      <c r="K296" s="17">
        <v>7.68</v>
      </c>
      <c r="L296" s="17">
        <v>8.36</v>
      </c>
      <c r="P296" s="70" t="s">
        <v>361</v>
      </c>
    </row>
    <row r="297" spans="1:16" ht="13" x14ac:dyDescent="0.15">
      <c r="B297" s="11"/>
      <c r="C297" s="11"/>
      <c r="D297" s="11"/>
      <c r="E297" s="11"/>
      <c r="F297" s="11"/>
      <c r="G297" s="11"/>
      <c r="H297" s="11"/>
      <c r="I297" s="17">
        <v>20</v>
      </c>
      <c r="J297" s="19">
        <f>CONVERT(7.45,"C","F")</f>
        <v>45.41</v>
      </c>
      <c r="K297" s="17">
        <v>7.68</v>
      </c>
      <c r="L297" s="17">
        <v>9</v>
      </c>
    </row>
    <row r="298" spans="1:16" ht="13" x14ac:dyDescent="0.15">
      <c r="B298" s="11"/>
      <c r="C298" s="11"/>
      <c r="D298" s="11"/>
      <c r="E298" s="11"/>
      <c r="F298" s="11"/>
      <c r="G298" s="11"/>
      <c r="H298" s="11"/>
      <c r="I298" s="17">
        <v>40</v>
      </c>
      <c r="J298" s="19">
        <v>45.6</v>
      </c>
      <c r="K298" s="17">
        <v>7.6</v>
      </c>
      <c r="L298" s="11"/>
    </row>
    <row r="299" spans="1:16" ht="13" x14ac:dyDescent="0.15">
      <c r="A299" s="7"/>
      <c r="B299" s="8"/>
      <c r="C299" s="9"/>
      <c r="D299" s="11"/>
      <c r="E299" s="11"/>
      <c r="F299" s="11"/>
      <c r="G299" s="11"/>
      <c r="H299" s="17"/>
      <c r="I299" s="17"/>
      <c r="J299" s="19"/>
    </row>
    <row r="300" spans="1:16" ht="13" x14ac:dyDescent="0.15">
      <c r="A300" s="7">
        <v>39713</v>
      </c>
      <c r="C300" s="9">
        <v>0.54166666666666663</v>
      </c>
      <c r="D300" s="11" t="s">
        <v>114</v>
      </c>
      <c r="E300" s="11"/>
      <c r="F300" s="11"/>
      <c r="G300" s="11"/>
      <c r="H300" s="17">
        <v>5.5</v>
      </c>
      <c r="I300" s="17">
        <v>5</v>
      </c>
      <c r="J300" s="19">
        <v>64.400000000000006</v>
      </c>
      <c r="P300" s="10" t="s">
        <v>70</v>
      </c>
    </row>
    <row r="301" spans="1:16" ht="13" x14ac:dyDescent="0.15">
      <c r="D301" s="11"/>
      <c r="E301" s="11"/>
      <c r="F301" s="11"/>
      <c r="G301" s="11"/>
      <c r="H301" s="11"/>
      <c r="I301" s="17">
        <v>10</v>
      </c>
      <c r="J301" s="19">
        <v>64.599999999999994</v>
      </c>
      <c r="P301" s="13" t="s">
        <v>110</v>
      </c>
    </row>
    <row r="302" spans="1:16" ht="13" x14ac:dyDescent="0.15">
      <c r="D302" s="11"/>
      <c r="E302" s="11"/>
      <c r="F302" s="11"/>
      <c r="G302" s="11"/>
      <c r="H302" s="11"/>
      <c r="I302" s="17">
        <v>20</v>
      </c>
      <c r="J302" s="19">
        <v>64.3</v>
      </c>
      <c r="P302" s="10" t="s">
        <v>228</v>
      </c>
    </row>
    <row r="303" spans="1:16" ht="13" x14ac:dyDescent="0.15">
      <c r="P303" s="10" t="s">
        <v>229</v>
      </c>
    </row>
    <row r="304" spans="1:16" ht="13" x14ac:dyDescent="0.15">
      <c r="P304" s="13" t="s">
        <v>44</v>
      </c>
    </row>
    <row r="305" spans="1:16" ht="13" x14ac:dyDescent="0.15">
      <c r="P305" s="70" t="s">
        <v>362</v>
      </c>
    </row>
    <row r="306" spans="1:16" ht="13" x14ac:dyDescent="0.15">
      <c r="P306" s="70" t="s">
        <v>54</v>
      </c>
    </row>
    <row r="308" spans="1:16" ht="13" x14ac:dyDescent="0.15">
      <c r="A308" s="7">
        <v>39714</v>
      </c>
      <c r="C308" s="9">
        <v>0.54166666666666663</v>
      </c>
      <c r="D308" s="11" t="s">
        <v>114</v>
      </c>
      <c r="E308" s="11" t="s">
        <v>143</v>
      </c>
      <c r="F308" s="10" t="s">
        <v>677</v>
      </c>
      <c r="G308" s="17">
        <v>64</v>
      </c>
      <c r="H308" s="17">
        <v>6</v>
      </c>
      <c r="I308" s="17">
        <v>1</v>
      </c>
      <c r="J308" s="19">
        <v>67</v>
      </c>
      <c r="K308" s="17">
        <v>7.8</v>
      </c>
      <c r="P308" s="10" t="s">
        <v>364</v>
      </c>
    </row>
    <row r="309" spans="1:16" ht="13" x14ac:dyDescent="0.15">
      <c r="D309" s="11"/>
      <c r="E309" s="11"/>
      <c r="F309" s="11"/>
      <c r="G309" s="11"/>
      <c r="H309" s="11"/>
      <c r="I309" s="17">
        <v>5</v>
      </c>
      <c r="J309" s="19">
        <v>66.400000000000006</v>
      </c>
      <c r="K309" s="11"/>
      <c r="P309" s="13" t="s">
        <v>110</v>
      </c>
    </row>
    <row r="310" spans="1:16" ht="13" x14ac:dyDescent="0.15">
      <c r="D310" s="11"/>
      <c r="E310" s="11"/>
      <c r="F310" s="11"/>
      <c r="G310" s="11"/>
      <c r="H310" s="11"/>
      <c r="I310" s="17">
        <v>10</v>
      </c>
      <c r="J310" s="19">
        <v>66.400000000000006</v>
      </c>
      <c r="K310" s="11"/>
      <c r="P310" s="10" t="s">
        <v>20</v>
      </c>
    </row>
    <row r="311" spans="1:16" ht="13" x14ac:dyDescent="0.15">
      <c r="D311" s="11"/>
      <c r="E311" s="11"/>
      <c r="F311" s="11"/>
      <c r="G311" s="11"/>
      <c r="H311" s="11"/>
      <c r="I311" s="17">
        <v>15</v>
      </c>
      <c r="J311" s="19">
        <v>65.5</v>
      </c>
      <c r="K311" s="11"/>
      <c r="P311" s="10" t="s">
        <v>229</v>
      </c>
    </row>
    <row r="312" spans="1:16" ht="13" x14ac:dyDescent="0.15">
      <c r="D312" s="11"/>
      <c r="E312" s="11"/>
      <c r="F312" s="11"/>
      <c r="G312" s="11"/>
      <c r="H312" s="11"/>
      <c r="I312" s="17">
        <v>20</v>
      </c>
      <c r="J312" s="19">
        <v>64.900000000000006</v>
      </c>
      <c r="K312" s="17">
        <v>7.8</v>
      </c>
      <c r="P312" s="13" t="s">
        <v>44</v>
      </c>
    </row>
    <row r="313" spans="1:16" ht="13" x14ac:dyDescent="0.15">
      <c r="D313" s="11"/>
      <c r="E313" s="11"/>
      <c r="F313" s="11"/>
      <c r="G313" s="11"/>
      <c r="H313" s="11"/>
      <c r="I313" s="17">
        <v>25</v>
      </c>
      <c r="J313" s="19">
        <v>55</v>
      </c>
      <c r="K313" s="11"/>
      <c r="P313" s="70" t="s">
        <v>362</v>
      </c>
    </row>
    <row r="314" spans="1:16" ht="13" x14ac:dyDescent="0.15">
      <c r="D314" s="11"/>
      <c r="E314" s="11"/>
      <c r="F314" s="11"/>
      <c r="G314" s="11"/>
      <c r="H314" s="11"/>
      <c r="I314" s="17">
        <v>30</v>
      </c>
      <c r="J314" s="19">
        <v>50.5</v>
      </c>
      <c r="K314" s="11"/>
      <c r="P314" s="70" t="s">
        <v>54</v>
      </c>
    </row>
    <row r="316" spans="1:16" ht="13" x14ac:dyDescent="0.15">
      <c r="A316" s="7">
        <v>39715</v>
      </c>
      <c r="C316" s="38">
        <v>0.5</v>
      </c>
      <c r="D316" s="26" t="s">
        <v>222</v>
      </c>
      <c r="E316" s="11" t="s">
        <v>143</v>
      </c>
      <c r="F316" s="11" t="s">
        <v>365</v>
      </c>
      <c r="G316" s="17">
        <v>72</v>
      </c>
      <c r="H316" s="17">
        <v>7</v>
      </c>
      <c r="I316" s="17">
        <v>0.5</v>
      </c>
      <c r="J316" s="19">
        <v>65.599999999999994</v>
      </c>
      <c r="K316" s="11"/>
      <c r="L316" s="11"/>
    </row>
    <row r="317" spans="1:16" ht="13" x14ac:dyDescent="0.15">
      <c r="C317" s="11"/>
      <c r="D317" s="11"/>
      <c r="E317" s="11"/>
      <c r="F317" s="11"/>
      <c r="G317" s="11"/>
      <c r="H317" s="11"/>
      <c r="I317" s="17">
        <v>2</v>
      </c>
      <c r="J317" s="19">
        <v>66</v>
      </c>
      <c r="K317" s="17">
        <v>8</v>
      </c>
      <c r="L317" s="11"/>
    </row>
    <row r="318" spans="1:16" ht="13" x14ac:dyDescent="0.15">
      <c r="C318" s="42"/>
      <c r="D318" s="11"/>
      <c r="E318" s="11"/>
      <c r="F318" s="11"/>
      <c r="G318" s="11"/>
      <c r="H318" s="11"/>
      <c r="I318" s="17">
        <v>5</v>
      </c>
      <c r="J318" s="19">
        <v>66</v>
      </c>
      <c r="K318" s="11"/>
      <c r="L318" s="11"/>
    </row>
    <row r="319" spans="1:16" ht="13" x14ac:dyDescent="0.15">
      <c r="C319" s="11"/>
      <c r="D319" s="11"/>
      <c r="E319" s="11"/>
      <c r="F319" s="11"/>
      <c r="G319" s="11"/>
      <c r="H319" s="11"/>
      <c r="I319" s="17">
        <v>15</v>
      </c>
      <c r="J319" s="19">
        <v>64.599999999999994</v>
      </c>
      <c r="K319" s="11"/>
      <c r="L319" s="11"/>
    </row>
    <row r="320" spans="1:16" ht="13" x14ac:dyDescent="0.15">
      <c r="C320" s="11"/>
      <c r="D320" s="11"/>
      <c r="E320" s="11"/>
      <c r="F320" s="11"/>
      <c r="G320" s="11"/>
      <c r="H320" s="11"/>
      <c r="I320" s="17">
        <v>25</v>
      </c>
      <c r="J320" s="19">
        <v>55.4</v>
      </c>
      <c r="K320" s="11"/>
      <c r="L320" s="11"/>
    </row>
    <row r="321" spans="1:16" ht="13" x14ac:dyDescent="0.15">
      <c r="C321" s="11"/>
      <c r="D321" s="11"/>
      <c r="E321" s="11"/>
      <c r="F321" s="11"/>
      <c r="G321" s="11"/>
      <c r="H321" s="11"/>
      <c r="I321" s="17">
        <v>60</v>
      </c>
      <c r="J321" s="19">
        <v>44.9</v>
      </c>
      <c r="K321" s="17">
        <v>7.8</v>
      </c>
      <c r="L321" s="11"/>
    </row>
    <row r="324" spans="1:16" ht="13" x14ac:dyDescent="0.15">
      <c r="A324" s="14">
        <v>39722</v>
      </c>
      <c r="C324" s="41">
        <v>0.39583333333333331</v>
      </c>
      <c r="D324" s="11" t="s">
        <v>366</v>
      </c>
      <c r="E324" s="10" t="s">
        <v>180</v>
      </c>
      <c r="F324" s="11" t="s">
        <v>368</v>
      </c>
      <c r="G324" s="17">
        <v>65</v>
      </c>
      <c r="H324" s="17">
        <v>5</v>
      </c>
      <c r="I324" s="17">
        <v>0</v>
      </c>
      <c r="J324" s="19">
        <v>62</v>
      </c>
    </row>
    <row r="325" spans="1:16" ht="13" x14ac:dyDescent="0.15">
      <c r="C325" s="11"/>
      <c r="D325" s="11"/>
      <c r="E325" s="11"/>
      <c r="F325" s="11"/>
      <c r="G325" s="11"/>
      <c r="H325" s="11"/>
      <c r="I325" s="17">
        <v>5</v>
      </c>
      <c r="J325" s="19">
        <v>64.3</v>
      </c>
      <c r="P325" s="10" t="s">
        <v>369</v>
      </c>
    </row>
    <row r="326" spans="1:16" ht="13" x14ac:dyDescent="0.15">
      <c r="C326" s="11"/>
      <c r="D326" s="11"/>
      <c r="E326" s="11"/>
      <c r="F326" s="11"/>
      <c r="G326" s="11"/>
      <c r="H326" s="11"/>
      <c r="I326" s="17"/>
      <c r="J326" s="47"/>
      <c r="P326" s="13" t="s">
        <v>110</v>
      </c>
    </row>
    <row r="327" spans="1:16" ht="13" x14ac:dyDescent="0.15">
      <c r="C327" s="11"/>
      <c r="D327" s="11"/>
      <c r="E327" s="11"/>
      <c r="F327" s="11"/>
      <c r="G327" s="11"/>
      <c r="H327" s="11"/>
      <c r="I327" s="17">
        <v>15</v>
      </c>
      <c r="J327" s="19">
        <v>64</v>
      </c>
      <c r="P327" s="10" t="s">
        <v>371</v>
      </c>
    </row>
    <row r="328" spans="1:16" ht="13" x14ac:dyDescent="0.15">
      <c r="C328" s="11"/>
      <c r="D328" s="11"/>
      <c r="E328" s="11"/>
      <c r="F328" s="11"/>
      <c r="G328" s="11"/>
      <c r="H328" s="11"/>
      <c r="I328" s="17"/>
      <c r="J328" s="47"/>
      <c r="P328" s="10" t="s">
        <v>373</v>
      </c>
    </row>
    <row r="329" spans="1:16" ht="13" x14ac:dyDescent="0.15">
      <c r="C329" s="11"/>
      <c r="D329" s="11"/>
      <c r="E329" s="11"/>
      <c r="F329" s="11"/>
      <c r="G329" s="11"/>
      <c r="H329" s="11"/>
      <c r="I329" s="11"/>
      <c r="J329" s="47"/>
      <c r="P329" s="13" t="s">
        <v>44</v>
      </c>
    </row>
    <row r="330" spans="1:16" ht="13" x14ac:dyDescent="0.15">
      <c r="P330" s="70" t="s">
        <v>374</v>
      </c>
    </row>
    <row r="331" spans="1:16" ht="13" x14ac:dyDescent="0.15">
      <c r="P331" s="70" t="s">
        <v>375</v>
      </c>
    </row>
    <row r="333" spans="1:16" ht="13" x14ac:dyDescent="0.15">
      <c r="A333" s="14">
        <v>39725</v>
      </c>
      <c r="C333" s="48">
        <v>0.66666666666666663</v>
      </c>
      <c r="D333" s="11" t="s">
        <v>376</v>
      </c>
      <c r="E333" s="11" t="s">
        <v>377</v>
      </c>
      <c r="F333" s="11" t="s">
        <v>378</v>
      </c>
      <c r="G333" s="17">
        <v>62</v>
      </c>
      <c r="H333" s="17">
        <v>4</v>
      </c>
      <c r="I333" s="17">
        <v>1</v>
      </c>
      <c r="J333" s="19">
        <f>CONVERT(16,"C","F")</f>
        <v>60.8</v>
      </c>
      <c r="K333" s="17">
        <v>7.81</v>
      </c>
      <c r="L333" s="17">
        <v>9.9499999999999993</v>
      </c>
      <c r="M333" s="40"/>
      <c r="N333" s="11"/>
      <c r="P333" s="10" t="s">
        <v>379</v>
      </c>
    </row>
    <row r="334" spans="1:16" ht="13" x14ac:dyDescent="0.15">
      <c r="C334" s="42"/>
      <c r="D334" s="67"/>
      <c r="E334" s="11"/>
      <c r="F334" s="11"/>
      <c r="G334" s="11"/>
      <c r="H334" s="11"/>
      <c r="I334" s="17">
        <v>3</v>
      </c>
      <c r="J334" s="19">
        <f>CONVERT(16.05,"C","F")</f>
        <v>60.89</v>
      </c>
      <c r="K334" s="17">
        <v>7.95</v>
      </c>
      <c r="L334" s="17">
        <v>9.61</v>
      </c>
      <c r="M334" s="40"/>
      <c r="N334" s="11"/>
      <c r="P334" s="13" t="s">
        <v>380</v>
      </c>
    </row>
    <row r="335" spans="1:16" ht="13" x14ac:dyDescent="0.15">
      <c r="C335" s="11"/>
      <c r="D335" s="11"/>
      <c r="E335" s="11"/>
      <c r="F335" s="11"/>
      <c r="G335" s="11"/>
      <c r="H335" s="11"/>
      <c r="I335" s="17">
        <v>10</v>
      </c>
      <c r="J335" s="19">
        <f>CONVERT(16.38,"C","F")</f>
        <v>61.483999999999995</v>
      </c>
      <c r="K335" s="17">
        <v>7.91</v>
      </c>
      <c r="L335" s="17">
        <v>9.3699999999999992</v>
      </c>
      <c r="M335" s="40"/>
      <c r="N335" s="11"/>
      <c r="P335" s="10" t="s">
        <v>381</v>
      </c>
    </row>
    <row r="336" spans="1:16" ht="13" x14ac:dyDescent="0.15">
      <c r="C336" s="11"/>
      <c r="D336" s="11"/>
      <c r="E336" s="11"/>
      <c r="F336" s="11"/>
      <c r="G336" s="11"/>
      <c r="H336" s="11"/>
      <c r="I336" s="17">
        <v>15</v>
      </c>
      <c r="J336" s="19">
        <f>CONVERT(16.35,"C","F")</f>
        <v>61.430000000000007</v>
      </c>
      <c r="K336" s="17">
        <v>7.93</v>
      </c>
      <c r="L336" s="17">
        <v>9.08</v>
      </c>
      <c r="M336" s="40"/>
      <c r="N336" s="11"/>
      <c r="P336" s="10" t="s">
        <v>298</v>
      </c>
    </row>
    <row r="337" spans="1:16" ht="13" x14ac:dyDescent="0.15">
      <c r="C337" s="11"/>
      <c r="D337" s="11"/>
      <c r="E337" s="11"/>
      <c r="F337" s="11"/>
      <c r="G337" s="11"/>
      <c r="H337" s="11"/>
      <c r="I337" s="17">
        <v>20</v>
      </c>
      <c r="J337" s="19">
        <f>CONVERT(16.29,"C","F")</f>
        <v>61.322000000000003</v>
      </c>
      <c r="K337" s="17">
        <v>7.9</v>
      </c>
      <c r="L337" s="17">
        <v>8.84</v>
      </c>
      <c r="M337" s="40"/>
      <c r="N337" s="11"/>
      <c r="P337" s="13" t="s">
        <v>382</v>
      </c>
    </row>
    <row r="338" spans="1:16" ht="13" x14ac:dyDescent="0.15">
      <c r="C338" s="11"/>
      <c r="D338" s="11"/>
      <c r="E338" s="11"/>
      <c r="F338" s="11"/>
      <c r="G338" s="11"/>
      <c r="H338" s="11"/>
      <c r="I338" s="17">
        <v>70</v>
      </c>
      <c r="J338" s="19">
        <f>CONVERT(5.65,"C","F")</f>
        <v>42.17</v>
      </c>
      <c r="K338" s="17">
        <v>7.8</v>
      </c>
      <c r="L338" s="11"/>
      <c r="M338" s="11"/>
      <c r="N338" s="11"/>
      <c r="P338" s="70" t="s">
        <v>362</v>
      </c>
    </row>
    <row r="339" spans="1:16" ht="13" x14ac:dyDescent="0.15">
      <c r="P339" s="70" t="s">
        <v>383</v>
      </c>
    </row>
    <row r="341" spans="1:16" ht="13" x14ac:dyDescent="0.15">
      <c r="A341" s="14">
        <v>39727</v>
      </c>
      <c r="C341" s="48">
        <v>0.59375</v>
      </c>
      <c r="D341" s="11" t="s">
        <v>384</v>
      </c>
      <c r="E341" s="11" t="s">
        <v>143</v>
      </c>
      <c r="F341" s="11" t="s">
        <v>385</v>
      </c>
      <c r="G341" s="17">
        <v>60</v>
      </c>
      <c r="H341" s="17">
        <v>6.5</v>
      </c>
      <c r="I341" s="17">
        <v>0.5</v>
      </c>
      <c r="J341" s="19">
        <v>62</v>
      </c>
      <c r="K341" s="11"/>
      <c r="L341" s="11"/>
      <c r="P341" s="10" t="s">
        <v>379</v>
      </c>
    </row>
    <row r="342" spans="1:16" ht="13" x14ac:dyDescent="0.15">
      <c r="C342" s="11"/>
      <c r="D342" s="11"/>
      <c r="E342" s="11"/>
      <c r="F342" s="11"/>
      <c r="G342" s="11"/>
      <c r="H342" s="11"/>
      <c r="I342" s="17">
        <v>20</v>
      </c>
      <c r="J342" s="23">
        <v>55</v>
      </c>
      <c r="K342" s="11"/>
      <c r="L342" s="11"/>
      <c r="P342" s="13" t="s">
        <v>380</v>
      </c>
    </row>
    <row r="343" spans="1:16" ht="13" x14ac:dyDescent="0.15">
      <c r="C343" s="11"/>
      <c r="D343" s="11"/>
      <c r="E343" s="11"/>
      <c r="F343" s="11"/>
      <c r="G343" s="11"/>
      <c r="H343" s="11"/>
      <c r="I343" s="17">
        <v>25</v>
      </c>
      <c r="J343" s="76">
        <v>49</v>
      </c>
      <c r="K343" s="11"/>
      <c r="L343" s="11"/>
      <c r="P343" s="10" t="s">
        <v>381</v>
      </c>
    </row>
    <row r="344" spans="1:16" ht="13" x14ac:dyDescent="0.15">
      <c r="C344" s="11"/>
      <c r="D344" s="11"/>
      <c r="E344" s="11"/>
      <c r="F344" s="11"/>
      <c r="G344" s="11"/>
      <c r="H344" s="11"/>
      <c r="I344" s="11"/>
      <c r="J344" s="47"/>
      <c r="K344" s="11"/>
      <c r="L344" s="11"/>
      <c r="P344" s="10" t="s">
        <v>298</v>
      </c>
    </row>
    <row r="345" spans="1:16" ht="13" x14ac:dyDescent="0.15">
      <c r="C345" s="11"/>
      <c r="D345" s="11"/>
      <c r="E345" s="11"/>
      <c r="F345" s="11"/>
      <c r="G345" s="11"/>
      <c r="H345" s="11"/>
      <c r="I345" s="11"/>
      <c r="J345" s="47"/>
      <c r="K345" s="11"/>
      <c r="L345" s="11"/>
      <c r="P345" s="13" t="s">
        <v>382</v>
      </c>
    </row>
    <row r="346" spans="1:16" ht="13" x14ac:dyDescent="0.15">
      <c r="C346" s="11"/>
      <c r="D346" s="11"/>
      <c r="E346" s="11"/>
      <c r="F346" s="11"/>
      <c r="G346" s="11"/>
      <c r="H346" s="11"/>
      <c r="I346" s="17"/>
      <c r="J346" s="47"/>
      <c r="K346" s="11"/>
      <c r="L346" s="11"/>
      <c r="P346" s="70" t="s">
        <v>362</v>
      </c>
    </row>
    <row r="347" spans="1:16" ht="13" x14ac:dyDescent="0.15">
      <c r="P347" s="70" t="s">
        <v>383</v>
      </c>
    </row>
    <row r="349" spans="1:16" ht="13" x14ac:dyDescent="0.15">
      <c r="A349" s="14">
        <v>39729</v>
      </c>
      <c r="C349" s="11" t="s">
        <v>386</v>
      </c>
      <c r="D349" s="11" t="s">
        <v>387</v>
      </c>
      <c r="E349" s="11" t="s">
        <v>388</v>
      </c>
      <c r="F349" s="11" t="s">
        <v>389</v>
      </c>
      <c r="G349" s="11"/>
      <c r="H349" s="17">
        <v>6.5</v>
      </c>
      <c r="I349" s="17">
        <v>1</v>
      </c>
      <c r="J349" s="19">
        <v>61.2</v>
      </c>
      <c r="K349" s="11"/>
      <c r="O349" s="8" t="s">
        <v>390</v>
      </c>
    </row>
    <row r="350" spans="1:16" ht="13" x14ac:dyDescent="0.15">
      <c r="C350" s="11"/>
      <c r="D350" s="11"/>
      <c r="E350" s="11"/>
      <c r="F350" s="11"/>
      <c r="G350" s="11"/>
      <c r="H350" s="11"/>
      <c r="I350" s="17">
        <v>5</v>
      </c>
      <c r="J350" s="19">
        <v>61.6</v>
      </c>
      <c r="K350" s="11"/>
    </row>
    <row r="351" spans="1:16" ht="13" x14ac:dyDescent="0.15">
      <c r="C351" s="11"/>
      <c r="D351" s="11"/>
      <c r="E351" s="11"/>
      <c r="F351" s="11"/>
      <c r="G351" s="11"/>
      <c r="H351" s="11"/>
      <c r="I351" s="17">
        <v>10</v>
      </c>
      <c r="J351" s="76">
        <v>58</v>
      </c>
      <c r="K351" s="11"/>
    </row>
    <row r="352" spans="1:16" ht="13" x14ac:dyDescent="0.15">
      <c r="C352" s="11"/>
      <c r="D352" s="11"/>
      <c r="E352" s="11"/>
      <c r="F352" s="11"/>
      <c r="G352" s="11"/>
      <c r="H352" s="11"/>
      <c r="I352" s="17">
        <v>20</v>
      </c>
      <c r="J352" s="76">
        <v>62</v>
      </c>
      <c r="K352" s="11"/>
    </row>
    <row r="353" spans="1:16" ht="13" x14ac:dyDescent="0.15">
      <c r="C353" s="11"/>
      <c r="D353" s="11"/>
      <c r="E353" s="11"/>
      <c r="F353" s="11"/>
      <c r="G353" s="11"/>
      <c r="H353" s="11"/>
      <c r="I353" s="11"/>
      <c r="J353" s="47"/>
      <c r="K353" s="11"/>
    </row>
    <row r="354" spans="1:16" ht="13" x14ac:dyDescent="0.15">
      <c r="A354" s="14">
        <v>39731</v>
      </c>
      <c r="C354" s="8"/>
      <c r="D354" s="11" t="s">
        <v>391</v>
      </c>
      <c r="E354" s="10" t="s">
        <v>245</v>
      </c>
      <c r="F354" s="11" t="s">
        <v>181</v>
      </c>
      <c r="G354" s="17">
        <v>65</v>
      </c>
      <c r="H354" s="17">
        <v>7</v>
      </c>
      <c r="I354" s="17">
        <v>5</v>
      </c>
      <c r="J354" s="19">
        <v>64</v>
      </c>
      <c r="K354" s="11"/>
      <c r="L354" s="11"/>
      <c r="M354" s="11"/>
      <c r="O354" s="8" t="s">
        <v>392</v>
      </c>
    </row>
    <row r="355" spans="1:16" ht="13" x14ac:dyDescent="0.15">
      <c r="D355" s="11"/>
      <c r="E355" s="11"/>
      <c r="F355" s="11"/>
      <c r="G355" s="11"/>
      <c r="H355" s="11"/>
      <c r="I355" s="17">
        <v>10</v>
      </c>
      <c r="J355" s="19">
        <v>62.2</v>
      </c>
      <c r="K355" s="17">
        <v>8</v>
      </c>
      <c r="L355" s="11"/>
      <c r="M355" s="11"/>
    </row>
    <row r="356" spans="1:16" ht="13" x14ac:dyDescent="0.15">
      <c r="D356" s="11"/>
      <c r="E356" s="11"/>
      <c r="F356" s="11"/>
      <c r="G356" s="11"/>
      <c r="H356" s="11"/>
      <c r="I356" s="17">
        <v>15</v>
      </c>
      <c r="J356" s="19">
        <v>62.1</v>
      </c>
      <c r="K356" s="11"/>
      <c r="L356" s="11"/>
      <c r="M356" s="11"/>
    </row>
    <row r="357" spans="1:16" ht="13" x14ac:dyDescent="0.15">
      <c r="D357" s="11"/>
      <c r="E357" s="11"/>
      <c r="F357" s="11"/>
      <c r="G357" s="11"/>
      <c r="H357" s="11"/>
      <c r="I357" s="17">
        <v>20</v>
      </c>
      <c r="J357" s="19">
        <v>51.9</v>
      </c>
      <c r="K357" s="17">
        <v>8</v>
      </c>
      <c r="L357" s="11"/>
      <c r="M357" s="11"/>
    </row>
    <row r="358" spans="1:16" ht="13" x14ac:dyDescent="0.15">
      <c r="D358" s="11"/>
      <c r="E358" s="11"/>
      <c r="F358" s="11"/>
      <c r="G358" s="11"/>
      <c r="H358" s="11"/>
      <c r="I358" s="17">
        <v>25</v>
      </c>
      <c r="J358" s="19">
        <v>44.5</v>
      </c>
      <c r="K358" s="11"/>
      <c r="L358" s="11"/>
      <c r="M358" s="11"/>
    </row>
    <row r="359" spans="1:16" ht="13" x14ac:dyDescent="0.15">
      <c r="D359" s="11"/>
      <c r="E359" s="11"/>
      <c r="F359" s="11"/>
      <c r="G359" s="11"/>
      <c r="H359" s="11"/>
      <c r="I359" s="17">
        <v>30</v>
      </c>
      <c r="J359" s="19">
        <v>44.3</v>
      </c>
      <c r="K359" s="11"/>
      <c r="L359" s="11"/>
      <c r="M359" s="11"/>
    </row>
    <row r="361" spans="1:16" ht="13" x14ac:dyDescent="0.15">
      <c r="A361" s="14">
        <v>39744</v>
      </c>
      <c r="B361" s="17">
        <v>1</v>
      </c>
      <c r="C361" s="38">
        <v>0.5</v>
      </c>
      <c r="D361" s="49" t="s">
        <v>393</v>
      </c>
      <c r="E361" s="11" t="s">
        <v>143</v>
      </c>
      <c r="F361" s="11" t="s">
        <v>181</v>
      </c>
      <c r="G361" s="17">
        <v>50</v>
      </c>
      <c r="H361" s="17">
        <v>9</v>
      </c>
      <c r="I361" s="17">
        <v>1</v>
      </c>
      <c r="J361" s="19">
        <v>57.4</v>
      </c>
      <c r="K361" s="11"/>
      <c r="L361" s="11"/>
      <c r="O361" s="8" t="s">
        <v>213</v>
      </c>
      <c r="P361" s="10" t="s">
        <v>70</v>
      </c>
    </row>
    <row r="362" spans="1:16" ht="13" x14ac:dyDescent="0.15">
      <c r="B362" s="11"/>
      <c r="C362" s="11"/>
      <c r="D362" s="11"/>
      <c r="E362" s="11"/>
      <c r="F362" s="11"/>
      <c r="G362" s="11"/>
      <c r="H362" s="11"/>
      <c r="I362" s="17">
        <v>3</v>
      </c>
      <c r="J362" s="19">
        <v>56.8</v>
      </c>
      <c r="K362" s="11"/>
      <c r="L362" s="11"/>
      <c r="P362" s="13" t="s">
        <v>394</v>
      </c>
    </row>
    <row r="363" spans="1:16" ht="13" x14ac:dyDescent="0.15">
      <c r="B363" s="11"/>
      <c r="C363" s="11"/>
      <c r="D363" s="11"/>
      <c r="E363" s="11"/>
      <c r="F363" s="11"/>
      <c r="G363" s="11"/>
      <c r="H363" s="11"/>
      <c r="I363" s="17">
        <v>9</v>
      </c>
      <c r="J363" s="19">
        <v>56.8</v>
      </c>
      <c r="K363" s="11"/>
      <c r="L363" s="11"/>
      <c r="P363" s="10" t="s">
        <v>20</v>
      </c>
    </row>
    <row r="364" spans="1:16" ht="13" x14ac:dyDescent="0.15">
      <c r="B364" s="11"/>
      <c r="C364" s="11"/>
      <c r="D364" s="11"/>
      <c r="E364" s="11"/>
      <c r="F364" s="11"/>
      <c r="G364" s="11"/>
      <c r="H364" s="11"/>
      <c r="I364" s="17">
        <v>17</v>
      </c>
      <c r="J364" s="19">
        <v>57.2</v>
      </c>
      <c r="K364" s="11"/>
      <c r="L364" s="11"/>
      <c r="P364" s="10" t="s">
        <v>395</v>
      </c>
    </row>
    <row r="365" spans="1:16" ht="13" x14ac:dyDescent="0.15">
      <c r="B365" s="11"/>
      <c r="C365" s="11"/>
      <c r="D365" s="11"/>
      <c r="E365" s="11"/>
      <c r="F365" s="11"/>
      <c r="G365" s="11"/>
      <c r="H365" s="11"/>
      <c r="I365" s="17">
        <v>20</v>
      </c>
      <c r="J365" s="19">
        <v>54</v>
      </c>
      <c r="K365" s="11"/>
      <c r="L365" s="11"/>
      <c r="P365" s="13" t="s">
        <v>396</v>
      </c>
    </row>
    <row r="366" spans="1:16" ht="13" x14ac:dyDescent="0.15">
      <c r="B366" s="11"/>
      <c r="C366" s="11"/>
      <c r="D366" s="11"/>
      <c r="E366" s="11"/>
      <c r="F366" s="11"/>
      <c r="G366" s="11"/>
      <c r="H366" s="11"/>
      <c r="I366" s="17">
        <v>30</v>
      </c>
      <c r="J366" s="19">
        <v>49.8</v>
      </c>
      <c r="K366" s="11"/>
      <c r="L366" s="11"/>
      <c r="P366" s="70" t="s">
        <v>230</v>
      </c>
    </row>
    <row r="367" spans="1:16" ht="13" x14ac:dyDescent="0.15">
      <c r="B367" s="11"/>
      <c r="C367" s="11"/>
      <c r="D367" s="11"/>
      <c r="E367" s="11"/>
      <c r="F367" s="11"/>
      <c r="G367" s="11"/>
      <c r="H367" s="11"/>
      <c r="I367" s="17">
        <v>50</v>
      </c>
      <c r="J367" s="19">
        <v>45</v>
      </c>
      <c r="K367" s="11"/>
      <c r="L367" s="11"/>
      <c r="P367" s="70" t="s">
        <v>397</v>
      </c>
    </row>
    <row r="369" spans="1:16" ht="13" x14ac:dyDescent="0.15">
      <c r="B369" s="17">
        <v>2</v>
      </c>
      <c r="C369" s="38">
        <v>0.5625</v>
      </c>
      <c r="D369" s="11" t="s">
        <v>393</v>
      </c>
      <c r="E369" s="11" t="s">
        <v>143</v>
      </c>
      <c r="F369" s="11" t="s">
        <v>181</v>
      </c>
      <c r="G369" s="17">
        <v>45</v>
      </c>
      <c r="H369" s="17">
        <v>8</v>
      </c>
      <c r="I369" s="17">
        <v>1</v>
      </c>
      <c r="J369" s="19">
        <v>54.6</v>
      </c>
      <c r="K369" s="11"/>
      <c r="P369" s="10" t="s">
        <v>70</v>
      </c>
    </row>
    <row r="370" spans="1:16" ht="13" x14ac:dyDescent="0.15">
      <c r="B370" s="11"/>
      <c r="C370" s="11"/>
      <c r="D370" s="11"/>
      <c r="E370" s="11"/>
      <c r="F370" s="11"/>
      <c r="G370" s="11"/>
      <c r="H370" s="11"/>
      <c r="I370" s="17">
        <v>15</v>
      </c>
      <c r="J370" s="19">
        <v>56.4</v>
      </c>
      <c r="K370" s="17">
        <v>8</v>
      </c>
      <c r="P370" s="13" t="s">
        <v>394</v>
      </c>
    </row>
    <row r="371" spans="1:16" ht="13" x14ac:dyDescent="0.15">
      <c r="B371" s="11"/>
      <c r="C371" s="11"/>
      <c r="D371" s="11"/>
      <c r="E371" s="11"/>
      <c r="F371" s="11"/>
      <c r="G371" s="11"/>
      <c r="H371" s="11"/>
      <c r="I371" s="17">
        <v>25</v>
      </c>
      <c r="J371" s="19">
        <v>54.4</v>
      </c>
      <c r="K371" s="11"/>
      <c r="P371" s="10" t="s">
        <v>20</v>
      </c>
    </row>
    <row r="372" spans="1:16" ht="13" x14ac:dyDescent="0.15">
      <c r="B372" s="11"/>
      <c r="C372" s="11"/>
      <c r="D372" s="11"/>
      <c r="E372" s="11"/>
      <c r="F372" s="11"/>
      <c r="G372" s="11"/>
      <c r="H372" s="11"/>
      <c r="I372" s="17">
        <v>40</v>
      </c>
      <c r="J372" s="19">
        <v>49.2</v>
      </c>
      <c r="K372" s="11"/>
      <c r="P372" s="10" t="s">
        <v>395</v>
      </c>
    </row>
    <row r="373" spans="1:16" ht="13" x14ac:dyDescent="0.15">
      <c r="P373" s="13" t="s">
        <v>396</v>
      </c>
    </row>
    <row r="374" spans="1:16" ht="13" x14ac:dyDescent="0.15">
      <c r="P374" s="70" t="s">
        <v>230</v>
      </c>
    </row>
    <row r="375" spans="1:16" ht="13" x14ac:dyDescent="0.15">
      <c r="P375" s="70" t="s">
        <v>398</v>
      </c>
    </row>
    <row r="377" spans="1:16" ht="13" x14ac:dyDescent="0.15">
      <c r="B377" s="17">
        <v>3</v>
      </c>
      <c r="C377" s="38">
        <v>0.59722222222222221</v>
      </c>
      <c r="D377" s="11" t="s">
        <v>399</v>
      </c>
      <c r="E377" s="11" t="s">
        <v>143</v>
      </c>
      <c r="F377" s="11" t="s">
        <v>181</v>
      </c>
      <c r="G377" s="17">
        <v>45</v>
      </c>
      <c r="H377" s="17">
        <v>2</v>
      </c>
      <c r="I377" s="17">
        <v>1</v>
      </c>
      <c r="J377" s="19">
        <v>51.1</v>
      </c>
      <c r="K377" s="11"/>
      <c r="L377" s="11"/>
      <c r="M377" s="11"/>
      <c r="N377" s="11"/>
      <c r="O377" s="51"/>
    </row>
    <row r="379" spans="1:16" ht="13" x14ac:dyDescent="0.15">
      <c r="B379" s="17">
        <v>4</v>
      </c>
      <c r="C379" s="38">
        <v>0.45833333333333331</v>
      </c>
      <c r="D379" s="11" t="s">
        <v>400</v>
      </c>
      <c r="E379" s="11" t="s">
        <v>143</v>
      </c>
      <c r="F379" s="11" t="s">
        <v>181</v>
      </c>
      <c r="G379" s="17">
        <v>50</v>
      </c>
      <c r="H379" s="17">
        <v>1.5</v>
      </c>
      <c r="I379" s="17">
        <v>0.5</v>
      </c>
      <c r="J379" s="19">
        <v>49.1</v>
      </c>
      <c r="K379" s="11"/>
    </row>
    <row r="381" spans="1:16" ht="13" x14ac:dyDescent="0.15">
      <c r="A381" s="14">
        <v>39745</v>
      </c>
      <c r="B381" s="8">
        <v>1</v>
      </c>
      <c r="C381" s="41">
        <v>0.47916666666666669</v>
      </c>
      <c r="D381" s="11" t="s">
        <v>401</v>
      </c>
      <c r="E381" s="11" t="s">
        <v>161</v>
      </c>
      <c r="F381" s="11" t="s">
        <v>402</v>
      </c>
      <c r="G381" s="17">
        <v>48</v>
      </c>
      <c r="H381" s="17">
        <v>7</v>
      </c>
      <c r="I381" s="17">
        <v>1</v>
      </c>
      <c r="J381" s="19">
        <v>56.7</v>
      </c>
      <c r="K381" s="17">
        <v>8</v>
      </c>
      <c r="L381" s="11"/>
      <c r="M381" s="11"/>
      <c r="O381" s="8" t="s">
        <v>213</v>
      </c>
    </row>
    <row r="382" spans="1:16" ht="13" x14ac:dyDescent="0.15">
      <c r="C382" s="11"/>
      <c r="D382" s="11"/>
      <c r="E382" s="11"/>
      <c r="F382" s="11"/>
      <c r="G382" s="11"/>
      <c r="H382" s="11"/>
      <c r="I382" s="17">
        <v>5</v>
      </c>
      <c r="J382" s="19">
        <v>56.3</v>
      </c>
      <c r="K382" s="11"/>
      <c r="L382" s="11"/>
      <c r="M382" s="11"/>
    </row>
    <row r="383" spans="1:16" ht="13" x14ac:dyDescent="0.15">
      <c r="C383" s="11"/>
      <c r="D383" s="11"/>
      <c r="E383" s="11"/>
      <c r="F383" s="11"/>
      <c r="G383" s="11"/>
      <c r="H383" s="11"/>
      <c r="I383" s="17">
        <v>10</v>
      </c>
      <c r="J383" s="19">
        <v>56</v>
      </c>
      <c r="K383" s="11"/>
      <c r="L383" s="11"/>
      <c r="M383" s="11"/>
    </row>
    <row r="384" spans="1:16" ht="13" x14ac:dyDescent="0.15">
      <c r="C384" s="11"/>
      <c r="D384" s="11"/>
      <c r="E384" s="11"/>
      <c r="F384" s="11"/>
      <c r="G384" s="11"/>
      <c r="H384" s="11"/>
      <c r="I384" s="17">
        <v>15</v>
      </c>
      <c r="J384" s="19">
        <v>46.7</v>
      </c>
      <c r="K384" s="17">
        <v>8</v>
      </c>
      <c r="L384" s="11"/>
      <c r="M384" s="11"/>
    </row>
    <row r="385" spans="1:13" ht="13" x14ac:dyDescent="0.15">
      <c r="C385" s="11"/>
      <c r="D385" s="11"/>
      <c r="E385" s="11"/>
      <c r="F385" s="11"/>
      <c r="G385" s="11"/>
      <c r="H385" s="11"/>
      <c r="I385" s="17">
        <v>18</v>
      </c>
      <c r="J385" s="19">
        <v>44.9</v>
      </c>
      <c r="K385" s="11"/>
      <c r="L385" s="11"/>
      <c r="M385" s="11"/>
    </row>
    <row r="386" spans="1:13" ht="13" x14ac:dyDescent="0.15">
      <c r="C386" s="11"/>
      <c r="D386" s="11"/>
      <c r="E386" s="11"/>
      <c r="F386" s="11"/>
      <c r="G386" s="11"/>
      <c r="H386" s="11"/>
      <c r="I386" s="17">
        <v>20</v>
      </c>
      <c r="J386" s="19">
        <v>43.9</v>
      </c>
      <c r="K386" s="11"/>
      <c r="L386" s="11"/>
      <c r="M386" s="11"/>
    </row>
    <row r="388" spans="1:13" ht="14" x14ac:dyDescent="0.15">
      <c r="B388" s="8">
        <v>2</v>
      </c>
      <c r="C388" s="41">
        <v>6.25E-2</v>
      </c>
      <c r="D388" s="77" t="s">
        <v>403</v>
      </c>
      <c r="E388" s="11" t="s">
        <v>161</v>
      </c>
      <c r="F388" s="11" t="s">
        <v>402</v>
      </c>
      <c r="G388" s="17">
        <v>48</v>
      </c>
      <c r="H388" s="17">
        <v>7</v>
      </c>
      <c r="I388" s="17">
        <v>0.5</v>
      </c>
      <c r="J388" s="19">
        <v>56.7</v>
      </c>
      <c r="K388" s="11"/>
      <c r="L388" s="11"/>
    </row>
    <row r="389" spans="1:13" ht="13" x14ac:dyDescent="0.15">
      <c r="C389" s="11"/>
      <c r="D389" s="40"/>
      <c r="E389" s="11"/>
      <c r="F389" s="11"/>
      <c r="G389" s="11"/>
      <c r="H389" s="11"/>
      <c r="I389" s="17">
        <v>5</v>
      </c>
      <c r="J389" s="19">
        <v>53.1</v>
      </c>
      <c r="K389" s="17">
        <v>8</v>
      </c>
      <c r="L389" s="11"/>
    </row>
    <row r="390" spans="1:13" ht="13" x14ac:dyDescent="0.15">
      <c r="C390" s="11"/>
      <c r="D390" s="40"/>
      <c r="E390" s="11"/>
      <c r="F390" s="11"/>
      <c r="G390" s="11"/>
      <c r="H390" s="11"/>
      <c r="I390" s="17">
        <v>7</v>
      </c>
      <c r="J390" s="19">
        <v>47.9</v>
      </c>
      <c r="K390" s="11"/>
      <c r="L390" s="11"/>
    </row>
    <row r="391" spans="1:13" ht="13" x14ac:dyDescent="0.15">
      <c r="C391" s="11"/>
      <c r="D391" s="11"/>
      <c r="E391" s="11"/>
      <c r="F391" s="11"/>
      <c r="G391" s="11"/>
      <c r="H391" s="11"/>
      <c r="I391" s="17">
        <v>10</v>
      </c>
      <c r="J391" s="19">
        <v>45</v>
      </c>
      <c r="K391" s="11"/>
      <c r="L391" s="11"/>
    </row>
    <row r="392" spans="1:13" ht="13" x14ac:dyDescent="0.15">
      <c r="C392" s="11"/>
      <c r="D392" s="11"/>
      <c r="E392" s="11"/>
      <c r="F392" s="11"/>
      <c r="G392" s="11"/>
      <c r="H392" s="11"/>
      <c r="I392" s="17">
        <v>15</v>
      </c>
      <c r="J392" s="19">
        <v>43.9</v>
      </c>
      <c r="K392" s="17">
        <v>8</v>
      </c>
      <c r="L392" s="11"/>
    </row>
    <row r="393" spans="1:13" ht="13" x14ac:dyDescent="0.15">
      <c r="C393" s="11"/>
      <c r="D393" s="11"/>
      <c r="E393" s="11"/>
      <c r="F393" s="11"/>
      <c r="G393" s="11"/>
      <c r="H393" s="11"/>
      <c r="I393" s="17">
        <v>30</v>
      </c>
      <c r="J393" s="19">
        <v>43</v>
      </c>
      <c r="K393" s="11"/>
      <c r="L393" s="11"/>
    </row>
    <row r="394" spans="1:13" ht="13" x14ac:dyDescent="0.15">
      <c r="C394" s="11"/>
      <c r="D394" s="11"/>
      <c r="E394" s="11"/>
      <c r="F394" s="11"/>
      <c r="G394" s="11"/>
      <c r="H394" s="11"/>
      <c r="I394" s="17">
        <v>50</v>
      </c>
      <c r="J394" s="19">
        <v>43</v>
      </c>
      <c r="K394" s="11"/>
      <c r="L394" s="11"/>
    </row>
    <row r="396" spans="1:13" ht="13" x14ac:dyDescent="0.15">
      <c r="B396" s="17">
        <v>3</v>
      </c>
      <c r="C396" s="48">
        <v>0.45833333333333331</v>
      </c>
      <c r="D396" s="11" t="s">
        <v>75</v>
      </c>
      <c r="E396" s="11" t="s">
        <v>161</v>
      </c>
      <c r="F396" s="11" t="s">
        <v>404</v>
      </c>
      <c r="G396" s="17">
        <v>48</v>
      </c>
      <c r="H396" s="17">
        <v>1.5</v>
      </c>
      <c r="I396" s="17">
        <v>0.5</v>
      </c>
      <c r="J396" s="19">
        <v>48.6</v>
      </c>
      <c r="K396" s="11"/>
      <c r="L396" s="11"/>
    </row>
    <row r="398" spans="1:13" ht="13" x14ac:dyDescent="0.15">
      <c r="A398" s="14">
        <v>39748</v>
      </c>
      <c r="B398" s="17">
        <v>1</v>
      </c>
      <c r="C398" s="41">
        <v>0.47916666666666669</v>
      </c>
      <c r="D398" s="78" t="s">
        <v>405</v>
      </c>
      <c r="E398" s="10" t="s">
        <v>247</v>
      </c>
      <c r="F398" s="11" t="s">
        <v>402</v>
      </c>
      <c r="G398" s="17">
        <v>53.4</v>
      </c>
      <c r="H398" s="17">
        <v>9</v>
      </c>
      <c r="I398" s="17">
        <v>1</v>
      </c>
      <c r="J398" s="19">
        <v>55.4</v>
      </c>
      <c r="K398" s="17">
        <v>7.8</v>
      </c>
      <c r="L398" s="11"/>
    </row>
    <row r="399" spans="1:13" ht="13" x14ac:dyDescent="0.15">
      <c r="B399" s="11"/>
      <c r="C399" s="11"/>
      <c r="D399" s="40"/>
      <c r="E399" s="11"/>
      <c r="F399" s="11"/>
      <c r="G399" s="11"/>
      <c r="H399" s="11"/>
      <c r="I399" s="17">
        <v>5</v>
      </c>
      <c r="J399" s="19">
        <v>56.3</v>
      </c>
      <c r="K399" s="17">
        <v>8</v>
      </c>
      <c r="L399" s="11"/>
    </row>
    <row r="400" spans="1:13" ht="13" x14ac:dyDescent="0.15">
      <c r="B400" s="11"/>
      <c r="C400" s="11"/>
      <c r="D400" s="40"/>
      <c r="E400" s="11"/>
      <c r="F400" s="11"/>
      <c r="G400" s="11"/>
      <c r="H400" s="11"/>
      <c r="I400" s="17">
        <v>10</v>
      </c>
      <c r="J400" s="19">
        <v>55.6</v>
      </c>
      <c r="K400" s="17">
        <v>8</v>
      </c>
      <c r="L400" s="11"/>
    </row>
    <row r="401" spans="1:16" ht="13" x14ac:dyDescent="0.15">
      <c r="B401" s="11"/>
      <c r="C401" s="11"/>
      <c r="D401" s="11"/>
      <c r="E401" s="11"/>
      <c r="F401" s="11"/>
      <c r="G401" s="11"/>
      <c r="H401" s="11"/>
      <c r="I401" s="17">
        <v>15</v>
      </c>
      <c r="J401" s="19">
        <v>56.5</v>
      </c>
      <c r="K401" s="17">
        <v>8</v>
      </c>
      <c r="L401" s="11"/>
    </row>
    <row r="402" spans="1:16" ht="13" x14ac:dyDescent="0.15">
      <c r="B402" s="11"/>
      <c r="C402" s="11"/>
      <c r="D402" s="40"/>
      <c r="E402" s="11"/>
      <c r="F402" s="11"/>
      <c r="G402" s="11"/>
      <c r="H402" s="11"/>
      <c r="I402" s="17">
        <v>30</v>
      </c>
      <c r="J402" s="19">
        <v>54.1</v>
      </c>
      <c r="K402" s="17">
        <v>7.8</v>
      </c>
      <c r="L402" s="11"/>
    </row>
    <row r="403" spans="1:16" ht="13" x14ac:dyDescent="0.15">
      <c r="B403" s="11"/>
      <c r="C403" s="11"/>
      <c r="D403" s="40"/>
      <c r="E403" s="11"/>
      <c r="F403" s="11"/>
      <c r="G403" s="11"/>
      <c r="H403" s="11"/>
      <c r="I403" s="17">
        <v>40</v>
      </c>
      <c r="J403" s="19">
        <v>50.6</v>
      </c>
      <c r="K403" s="17">
        <v>7.8</v>
      </c>
      <c r="L403" s="11"/>
    </row>
    <row r="405" spans="1:16" ht="13" x14ac:dyDescent="0.15">
      <c r="B405" s="17">
        <v>2</v>
      </c>
      <c r="C405" s="38">
        <v>0.58333333333333337</v>
      </c>
      <c r="D405" s="78" t="s">
        <v>406</v>
      </c>
      <c r="E405" s="11" t="s">
        <v>407</v>
      </c>
      <c r="F405" s="11" t="s">
        <v>408</v>
      </c>
      <c r="G405" s="17">
        <v>50</v>
      </c>
      <c r="H405" s="17">
        <v>7.5</v>
      </c>
      <c r="I405" s="11"/>
      <c r="J405" s="47"/>
      <c r="K405" s="11"/>
      <c r="L405" s="11"/>
      <c r="M405" s="47"/>
    </row>
    <row r="406" spans="1:16" ht="15" x14ac:dyDescent="0.2">
      <c r="A406" s="14"/>
      <c r="B406" s="79"/>
      <c r="C406" s="80"/>
      <c r="D406" s="81"/>
      <c r="E406" s="82"/>
      <c r="F406" s="82"/>
      <c r="G406" s="79"/>
      <c r="H406" s="79"/>
      <c r="I406" s="79"/>
      <c r="J406" s="79"/>
      <c r="P406" s="82"/>
    </row>
    <row r="407" spans="1:16" ht="15" x14ac:dyDescent="0.2">
      <c r="A407" s="14"/>
      <c r="B407" s="79"/>
      <c r="C407" s="80"/>
      <c r="D407" s="81"/>
      <c r="E407" s="82"/>
      <c r="F407" s="82"/>
      <c r="G407" s="79"/>
      <c r="H407" s="79"/>
      <c r="I407" s="79"/>
      <c r="J407" s="79"/>
      <c r="P407" s="82"/>
    </row>
    <row r="408" spans="1:16" ht="15" x14ac:dyDescent="0.2">
      <c r="A408" s="14"/>
      <c r="B408" s="79"/>
      <c r="C408" s="80"/>
      <c r="D408" s="81"/>
      <c r="E408" s="82"/>
      <c r="F408" s="82"/>
      <c r="G408" s="79"/>
      <c r="H408" s="79"/>
      <c r="I408" s="79"/>
      <c r="J408" s="79"/>
      <c r="P408" s="82"/>
    </row>
    <row r="409" spans="1:16" ht="15" x14ac:dyDescent="0.2">
      <c r="A409" s="14"/>
      <c r="B409" s="79"/>
      <c r="C409" s="80"/>
      <c r="D409" s="81"/>
      <c r="E409" s="82"/>
      <c r="F409" s="82"/>
      <c r="G409" s="79"/>
      <c r="H409" s="79"/>
      <c r="I409" s="79"/>
      <c r="J409" s="79"/>
      <c r="P409" s="82"/>
    </row>
    <row r="410" spans="1:16" ht="15" x14ac:dyDescent="0.2">
      <c r="A410" s="14"/>
      <c r="B410" s="79"/>
      <c r="C410" s="80"/>
      <c r="D410" s="81"/>
      <c r="E410" s="82"/>
      <c r="F410" s="82"/>
      <c r="G410" s="79"/>
      <c r="H410" s="79"/>
      <c r="I410" s="79"/>
      <c r="J410" s="79"/>
      <c r="P410" s="82"/>
    </row>
    <row r="411" spans="1:16" ht="15" x14ac:dyDescent="0.2">
      <c r="A411" s="14"/>
      <c r="B411" s="79"/>
      <c r="C411" s="80"/>
      <c r="D411" s="81"/>
      <c r="E411" s="82"/>
      <c r="F411" s="82"/>
      <c r="G411" s="79"/>
      <c r="H411" s="79"/>
      <c r="I411" s="79"/>
      <c r="J411" s="79"/>
      <c r="P411" s="82"/>
    </row>
    <row r="412" spans="1:16" ht="15" x14ac:dyDescent="0.2">
      <c r="A412" s="14"/>
      <c r="B412" s="79"/>
      <c r="C412" s="80"/>
      <c r="D412" s="81"/>
      <c r="E412" s="82"/>
      <c r="F412" s="82"/>
      <c r="G412" s="79"/>
      <c r="H412" s="79"/>
      <c r="I412" s="79"/>
      <c r="J412" s="79"/>
      <c r="P412" s="82"/>
    </row>
    <row r="413" spans="1:16" ht="15" x14ac:dyDescent="0.2">
      <c r="A413" s="14"/>
      <c r="B413" s="79"/>
      <c r="C413" s="80"/>
      <c r="D413" s="81"/>
      <c r="E413" s="82"/>
      <c r="F413" s="82"/>
      <c r="G413" s="79"/>
      <c r="H413" s="79"/>
      <c r="I413" s="79"/>
      <c r="J413" s="79"/>
      <c r="P413" s="82"/>
    </row>
    <row r="414" spans="1:16" ht="15" x14ac:dyDescent="0.2">
      <c r="A414" s="14"/>
      <c r="B414" s="79"/>
      <c r="C414" s="80"/>
      <c r="D414" s="81"/>
      <c r="E414" s="82"/>
      <c r="F414" s="82"/>
      <c r="G414" s="79"/>
      <c r="H414" s="79"/>
      <c r="I414" s="79"/>
      <c r="J414" s="79"/>
      <c r="P414" s="82"/>
    </row>
    <row r="415" spans="1:16" ht="15" x14ac:dyDescent="0.2">
      <c r="A415" s="14"/>
      <c r="B415" s="79"/>
      <c r="C415" s="80"/>
      <c r="D415" s="81"/>
      <c r="E415" s="82"/>
      <c r="F415" s="82"/>
      <c r="G415" s="79"/>
      <c r="H415" s="79"/>
      <c r="I415" s="79"/>
      <c r="J415" s="79"/>
      <c r="P415" s="82"/>
    </row>
    <row r="416" spans="1:16" ht="15" x14ac:dyDescent="0.2">
      <c r="A416" s="14"/>
      <c r="B416" s="79"/>
      <c r="C416" s="80"/>
      <c r="D416" s="81"/>
      <c r="E416" s="82"/>
      <c r="F416" s="82"/>
      <c r="G416" s="79"/>
      <c r="H416" s="79"/>
      <c r="I416" s="79"/>
      <c r="J416" s="79"/>
      <c r="P416" s="82"/>
    </row>
    <row r="417" spans="1:16" ht="15" x14ac:dyDescent="0.2">
      <c r="A417" s="14"/>
      <c r="B417" s="79"/>
      <c r="C417" s="80"/>
      <c r="D417" s="81"/>
      <c r="E417" s="82"/>
      <c r="F417" s="82"/>
      <c r="G417" s="79"/>
      <c r="H417" s="79"/>
      <c r="I417" s="79"/>
      <c r="J417" s="79"/>
      <c r="P417" s="82"/>
    </row>
    <row r="418" spans="1:16" ht="15" x14ac:dyDescent="0.2">
      <c r="A418" s="14"/>
      <c r="B418" s="79"/>
      <c r="C418" s="80"/>
      <c r="D418" s="81"/>
      <c r="E418" s="82"/>
      <c r="F418" s="82"/>
      <c r="G418" s="79"/>
      <c r="H418" s="79"/>
      <c r="I418" s="79"/>
      <c r="J418" s="79"/>
      <c r="P418" s="82"/>
    </row>
    <row r="419" spans="1:16" ht="15" x14ac:dyDescent="0.2">
      <c r="A419" s="14"/>
      <c r="B419" s="79"/>
      <c r="C419" s="80"/>
      <c r="D419" s="81"/>
      <c r="E419" s="82"/>
      <c r="F419" s="82"/>
      <c r="G419" s="79"/>
      <c r="H419" s="79"/>
      <c r="I419" s="79"/>
      <c r="J419" s="79"/>
      <c r="P419" s="8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419"/>
  <sheetViews>
    <sheetView workbookViewId="0"/>
  </sheetViews>
  <sheetFormatPr baseColWidth="10" defaultColWidth="14.5" defaultRowHeight="15.75" customHeight="1" x14ac:dyDescent="0.15"/>
  <sheetData>
    <row r="1" spans="1:14" ht="15.75" customHeight="1" x14ac:dyDescent="0.15">
      <c r="A1" s="1" t="s">
        <v>0</v>
      </c>
      <c r="B1" s="3" t="s">
        <v>2</v>
      </c>
      <c r="C1" s="4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5" t="s">
        <v>9</v>
      </c>
      <c r="I1" s="2" t="s">
        <v>606</v>
      </c>
      <c r="J1" s="6" t="s">
        <v>15</v>
      </c>
      <c r="N1" s="6"/>
    </row>
    <row r="2" spans="1:14" ht="15.75" customHeight="1" x14ac:dyDescent="0.15">
      <c r="A2" s="7">
        <v>39552</v>
      </c>
      <c r="B2" s="36"/>
      <c r="C2" s="30" t="s">
        <v>220</v>
      </c>
      <c r="D2" s="37"/>
      <c r="E2" s="24">
        <v>60</v>
      </c>
      <c r="F2" s="30">
        <v>5</v>
      </c>
      <c r="G2" s="24">
        <v>0.1</v>
      </c>
      <c r="H2" s="31">
        <v>37</v>
      </c>
      <c r="I2" s="37"/>
    </row>
    <row r="3" spans="1:14" ht="15.75" customHeight="1" x14ac:dyDescent="0.15">
      <c r="B3" s="37"/>
      <c r="C3" s="37"/>
      <c r="D3" s="37"/>
      <c r="E3" s="37"/>
      <c r="F3" s="37"/>
      <c r="G3" s="37"/>
      <c r="H3" s="37"/>
      <c r="I3" s="37"/>
    </row>
    <row r="4" spans="1:14" ht="15.75" customHeight="1" x14ac:dyDescent="0.15">
      <c r="A4" s="7">
        <v>39565</v>
      </c>
      <c r="B4" s="52">
        <v>0.5625</v>
      </c>
      <c r="C4" s="26" t="s">
        <v>222</v>
      </c>
      <c r="D4" s="30" t="s">
        <v>678</v>
      </c>
      <c r="E4" s="24">
        <v>70</v>
      </c>
      <c r="F4" s="24">
        <v>4.5</v>
      </c>
      <c r="G4" s="24">
        <v>0.1</v>
      </c>
      <c r="H4" s="31">
        <v>43</v>
      </c>
      <c r="I4" s="28" t="s">
        <v>640</v>
      </c>
    </row>
    <row r="5" spans="1:14" ht="15.75" customHeight="1" x14ac:dyDescent="0.15">
      <c r="B5" s="37"/>
      <c r="C5" s="37"/>
      <c r="D5" s="37"/>
      <c r="E5" s="37"/>
      <c r="F5" s="37"/>
      <c r="G5" s="37"/>
      <c r="H5" s="37"/>
      <c r="I5" s="37"/>
    </row>
    <row r="6" spans="1:14" ht="15.75" customHeight="1" x14ac:dyDescent="0.15">
      <c r="B6" s="52">
        <v>0.64583333333333337</v>
      </c>
      <c r="C6" s="26" t="s">
        <v>26</v>
      </c>
      <c r="D6" s="30" t="s">
        <v>678</v>
      </c>
      <c r="E6" s="30">
        <v>70</v>
      </c>
      <c r="F6" s="24">
        <v>3</v>
      </c>
      <c r="G6" s="24">
        <v>20</v>
      </c>
      <c r="H6" s="24">
        <v>44</v>
      </c>
      <c r="I6" s="26"/>
    </row>
    <row r="7" spans="1:14" ht="15.75" customHeight="1" x14ac:dyDescent="0.15">
      <c r="B7" s="26"/>
      <c r="C7" s="26"/>
      <c r="D7" s="26"/>
      <c r="E7" s="26"/>
      <c r="F7" s="26"/>
      <c r="G7" s="24">
        <v>30</v>
      </c>
      <c r="H7" s="31">
        <v>40</v>
      </c>
      <c r="I7" s="26"/>
    </row>
    <row r="8" spans="1:14" ht="15.75" customHeight="1" x14ac:dyDescent="0.15">
      <c r="B8" s="37"/>
      <c r="C8" s="37"/>
      <c r="D8" s="37"/>
      <c r="E8" s="37"/>
      <c r="F8" s="37"/>
      <c r="G8" s="37"/>
      <c r="H8" s="37"/>
      <c r="I8" s="37"/>
    </row>
    <row r="9" spans="1:14" ht="15.75" customHeight="1" x14ac:dyDescent="0.15">
      <c r="A9" s="7">
        <v>39570</v>
      </c>
      <c r="B9" s="54">
        <v>0.45833333333333331</v>
      </c>
      <c r="C9" s="26" t="s">
        <v>224</v>
      </c>
      <c r="D9" s="30" t="s">
        <v>679</v>
      </c>
      <c r="E9" s="24">
        <v>54</v>
      </c>
      <c r="F9" s="24">
        <v>4.5</v>
      </c>
      <c r="G9" s="24">
        <v>5</v>
      </c>
      <c r="H9" s="31">
        <v>43.8</v>
      </c>
      <c r="I9" s="28" t="s">
        <v>640</v>
      </c>
    </row>
    <row r="10" spans="1:14" ht="15.75" customHeight="1" x14ac:dyDescent="0.15">
      <c r="A10" s="7"/>
      <c r="B10" s="54"/>
      <c r="C10" s="26"/>
      <c r="D10" s="30"/>
      <c r="E10" s="24"/>
      <c r="F10" s="24"/>
      <c r="G10" s="24"/>
      <c r="H10" s="31"/>
      <c r="I10" s="24"/>
    </row>
    <row r="11" spans="1:14" ht="15.75" customHeight="1" x14ac:dyDescent="0.15">
      <c r="B11" s="54">
        <v>0.52083333333333337</v>
      </c>
      <c r="C11" s="26" t="s">
        <v>224</v>
      </c>
      <c r="D11" s="30" t="s">
        <v>680</v>
      </c>
      <c r="E11" s="24">
        <v>54</v>
      </c>
      <c r="F11" s="24">
        <v>6</v>
      </c>
      <c r="G11" s="24">
        <v>1</v>
      </c>
      <c r="H11" s="31">
        <v>44</v>
      </c>
      <c r="I11" s="28" t="s">
        <v>681</v>
      </c>
      <c r="J11" s="10" t="s">
        <v>227</v>
      </c>
    </row>
    <row r="12" spans="1:14" ht="15.75" customHeight="1" x14ac:dyDescent="0.15">
      <c r="B12" s="55"/>
      <c r="C12" s="26"/>
      <c r="D12" s="26"/>
      <c r="E12" s="26"/>
      <c r="F12" s="26"/>
      <c r="G12" s="24">
        <v>6</v>
      </c>
      <c r="H12" s="31">
        <v>46.2</v>
      </c>
      <c r="I12" s="26"/>
      <c r="J12" s="13" t="s">
        <v>110</v>
      </c>
    </row>
    <row r="13" spans="1:14" ht="15.75" customHeight="1" x14ac:dyDescent="0.15">
      <c r="B13" s="55"/>
      <c r="C13" s="26"/>
      <c r="D13" s="26"/>
      <c r="E13" s="26"/>
      <c r="F13" s="26"/>
      <c r="G13" s="24">
        <v>20</v>
      </c>
      <c r="H13" s="31">
        <v>43.1</v>
      </c>
      <c r="I13" s="28" t="s">
        <v>640</v>
      </c>
      <c r="J13" s="10" t="s">
        <v>228</v>
      </c>
    </row>
    <row r="14" spans="1:14" ht="15.75" customHeight="1" x14ac:dyDescent="0.15">
      <c r="B14" s="37"/>
      <c r="C14" s="37"/>
      <c r="D14" s="37"/>
      <c r="E14" s="37"/>
      <c r="F14" s="37"/>
      <c r="G14" s="37"/>
      <c r="H14" s="37"/>
      <c r="I14" s="37"/>
      <c r="J14" s="10" t="s">
        <v>229</v>
      </c>
    </row>
    <row r="15" spans="1:14" ht="15.75" customHeight="1" x14ac:dyDescent="0.15">
      <c r="B15" s="37"/>
      <c r="C15" s="37"/>
      <c r="D15" s="37"/>
      <c r="E15" s="37"/>
      <c r="F15" s="37"/>
      <c r="G15" s="37"/>
      <c r="H15" s="37"/>
      <c r="I15" s="37"/>
      <c r="J15" s="13" t="s">
        <v>44</v>
      </c>
    </row>
    <row r="16" spans="1:14" ht="15.75" customHeight="1" x14ac:dyDescent="0.15">
      <c r="B16" s="37"/>
      <c r="C16" s="37"/>
      <c r="D16" s="37"/>
      <c r="E16" s="37"/>
      <c r="F16" s="37"/>
      <c r="G16" s="37"/>
      <c r="H16" s="37"/>
      <c r="I16" s="37"/>
      <c r="J16" s="13" t="s">
        <v>230</v>
      </c>
    </row>
    <row r="17" spans="1:10" ht="15.75" customHeight="1" x14ac:dyDescent="0.15">
      <c r="B17" s="37"/>
      <c r="C17" s="37"/>
      <c r="D17" s="37"/>
      <c r="E17" s="37"/>
      <c r="F17" s="37"/>
      <c r="G17" s="37"/>
      <c r="H17" s="37"/>
      <c r="I17" s="37"/>
      <c r="J17" s="13" t="s">
        <v>231</v>
      </c>
    </row>
    <row r="18" spans="1:10" ht="15.75" customHeight="1" x14ac:dyDescent="0.15">
      <c r="B18" s="37"/>
      <c r="C18" s="37"/>
      <c r="D18" s="37"/>
      <c r="E18" s="37"/>
      <c r="F18" s="37"/>
      <c r="G18" s="37"/>
      <c r="H18" s="37"/>
      <c r="I18" s="37"/>
    </row>
    <row r="19" spans="1:10" ht="15.75" customHeight="1" x14ac:dyDescent="0.15">
      <c r="A19" s="7">
        <v>39571</v>
      </c>
      <c r="B19" s="37"/>
      <c r="C19" s="27" t="s">
        <v>232</v>
      </c>
      <c r="D19" s="26"/>
      <c r="E19" s="26"/>
      <c r="F19" s="31">
        <v>1</v>
      </c>
      <c r="G19" s="24">
        <v>47.4</v>
      </c>
      <c r="H19" s="24">
        <v>8.25</v>
      </c>
      <c r="I19" s="26"/>
      <c r="J19" s="10" t="s">
        <v>233</v>
      </c>
    </row>
    <row r="20" spans="1:10" ht="15.75" customHeight="1" x14ac:dyDescent="0.15">
      <c r="B20" s="37"/>
      <c r="C20" s="37"/>
      <c r="D20" s="37"/>
      <c r="E20" s="37"/>
      <c r="F20" s="31">
        <v>5</v>
      </c>
      <c r="G20" s="24">
        <v>46.7</v>
      </c>
      <c r="H20" s="26"/>
      <c r="I20" s="37"/>
      <c r="J20" s="13" t="s">
        <v>110</v>
      </c>
    </row>
    <row r="21" spans="1:10" ht="15.75" customHeight="1" x14ac:dyDescent="0.15">
      <c r="B21" s="37"/>
      <c r="C21" s="37"/>
      <c r="D21" s="37"/>
      <c r="E21" s="37"/>
      <c r="F21" s="31">
        <v>10</v>
      </c>
      <c r="G21" s="24">
        <v>52.2</v>
      </c>
      <c r="H21" s="24">
        <v>8.5</v>
      </c>
      <c r="I21" s="37"/>
      <c r="J21" s="10" t="s">
        <v>234</v>
      </c>
    </row>
    <row r="22" spans="1:10" ht="15.75" customHeight="1" x14ac:dyDescent="0.15">
      <c r="B22" s="37"/>
      <c r="C22" s="37"/>
      <c r="D22" s="37"/>
      <c r="E22" s="37"/>
      <c r="F22" s="31">
        <v>15</v>
      </c>
      <c r="G22" s="24">
        <v>51.8</v>
      </c>
      <c r="H22" s="26"/>
      <c r="I22" s="37"/>
      <c r="J22" s="10" t="s">
        <v>229</v>
      </c>
    </row>
    <row r="23" spans="1:10" ht="15.75" customHeight="1" x14ac:dyDescent="0.15">
      <c r="B23" s="37"/>
      <c r="C23" s="37"/>
      <c r="D23" s="37"/>
      <c r="E23" s="37"/>
      <c r="F23" s="37"/>
      <c r="G23" s="37"/>
      <c r="H23" s="37"/>
      <c r="I23" s="37"/>
      <c r="J23" s="13" t="s">
        <v>44</v>
      </c>
    </row>
    <row r="24" spans="1:10" ht="15.75" customHeight="1" x14ac:dyDescent="0.15">
      <c r="B24" s="37"/>
      <c r="C24" s="37"/>
      <c r="D24" s="37"/>
      <c r="E24" s="37"/>
      <c r="F24" s="37"/>
      <c r="G24" s="37"/>
      <c r="H24" s="37"/>
      <c r="I24" s="37"/>
      <c r="J24" s="13" t="s">
        <v>230</v>
      </c>
    </row>
    <row r="25" spans="1:10" ht="15.75" customHeight="1" x14ac:dyDescent="0.15">
      <c r="B25" s="37"/>
      <c r="C25" s="37"/>
      <c r="D25" s="37"/>
      <c r="E25" s="37"/>
      <c r="F25" s="37"/>
      <c r="G25" s="37"/>
      <c r="H25" s="37"/>
      <c r="I25" s="37"/>
      <c r="J25" s="13" t="s">
        <v>24</v>
      </c>
    </row>
    <row r="26" spans="1:10" ht="15.75" customHeight="1" x14ac:dyDescent="0.15">
      <c r="A26" s="7"/>
      <c r="B26" s="54"/>
      <c r="C26" s="26"/>
      <c r="D26" s="26"/>
      <c r="E26" s="24"/>
      <c r="F26" s="24"/>
      <c r="G26" s="24"/>
      <c r="H26" s="31"/>
      <c r="I26" s="37"/>
    </row>
    <row r="27" spans="1:10" ht="15.75" customHeight="1" x14ac:dyDescent="0.15">
      <c r="A27" s="7">
        <v>39573</v>
      </c>
      <c r="B27" s="56">
        <v>0.57291666666666663</v>
      </c>
      <c r="C27" s="26" t="s">
        <v>235</v>
      </c>
      <c r="D27" s="30" t="s">
        <v>682</v>
      </c>
      <c r="E27" s="24">
        <v>55.4</v>
      </c>
      <c r="F27" s="24">
        <v>4.5</v>
      </c>
      <c r="G27" s="24">
        <v>0</v>
      </c>
      <c r="H27" s="31">
        <v>47.1</v>
      </c>
      <c r="I27" s="37"/>
    </row>
    <row r="28" spans="1:10" ht="15.75" customHeight="1" x14ac:dyDescent="0.15">
      <c r="B28" s="26"/>
      <c r="C28" s="26"/>
      <c r="D28" s="26"/>
      <c r="E28" s="26"/>
      <c r="F28" s="26"/>
      <c r="G28" s="24">
        <v>1</v>
      </c>
      <c r="H28" s="31">
        <v>47</v>
      </c>
      <c r="I28" s="37"/>
    </row>
    <row r="29" spans="1:10" ht="15.75" customHeight="1" x14ac:dyDescent="0.15">
      <c r="B29" s="26"/>
      <c r="C29" s="26"/>
      <c r="D29" s="26"/>
      <c r="E29" s="26"/>
      <c r="F29" s="26"/>
      <c r="G29" s="24">
        <v>5</v>
      </c>
      <c r="H29" s="31">
        <v>44</v>
      </c>
      <c r="I29" s="37"/>
    </row>
    <row r="30" spans="1:10" ht="15.75" customHeight="1" x14ac:dyDescent="0.15">
      <c r="B30" s="26"/>
      <c r="C30" s="26"/>
      <c r="D30" s="26"/>
      <c r="E30" s="26"/>
      <c r="F30" s="26"/>
      <c r="G30" s="24">
        <v>10</v>
      </c>
      <c r="H30" s="31">
        <v>42.3</v>
      </c>
      <c r="I30" s="37"/>
    </row>
    <row r="31" spans="1:10" ht="15.75" customHeight="1" x14ac:dyDescent="0.15">
      <c r="B31" s="26"/>
      <c r="C31" s="26"/>
      <c r="D31" s="26"/>
      <c r="E31" s="26"/>
      <c r="F31" s="26"/>
      <c r="G31" s="24">
        <v>19</v>
      </c>
      <c r="H31" s="31">
        <v>41.8</v>
      </c>
      <c r="I31" s="37"/>
    </row>
    <row r="32" spans="1:10" ht="15.75" customHeight="1" x14ac:dyDescent="0.15">
      <c r="A32" s="7"/>
      <c r="B32" s="54"/>
      <c r="C32" s="26"/>
      <c r="D32" s="26"/>
      <c r="E32" s="24"/>
      <c r="F32" s="30"/>
      <c r="G32" s="24"/>
      <c r="H32" s="31"/>
      <c r="I32" s="24"/>
    </row>
    <row r="33" spans="1:10" ht="15.75" customHeight="1" x14ac:dyDescent="0.15">
      <c r="A33" s="7">
        <v>39574</v>
      </c>
      <c r="B33" s="54">
        <v>0.52083333333333337</v>
      </c>
      <c r="C33" s="26" t="s">
        <v>235</v>
      </c>
      <c r="D33" s="26" t="s">
        <v>59</v>
      </c>
      <c r="E33" s="24">
        <v>75</v>
      </c>
      <c r="F33" s="30">
        <v>5.5</v>
      </c>
      <c r="G33" s="24">
        <v>0</v>
      </c>
      <c r="H33" s="31">
        <v>48.3</v>
      </c>
      <c r="I33" s="28" t="s">
        <v>643</v>
      </c>
      <c r="J33" s="10" t="s">
        <v>239</v>
      </c>
    </row>
    <row r="34" spans="1:10" ht="15.75" customHeight="1" x14ac:dyDescent="0.15">
      <c r="B34" s="26"/>
      <c r="C34" s="26"/>
      <c r="D34" s="26"/>
      <c r="E34" s="26"/>
      <c r="F34" s="26"/>
      <c r="G34" s="24">
        <v>5</v>
      </c>
      <c r="H34" s="31">
        <v>47.2</v>
      </c>
      <c r="I34" s="28" t="s">
        <v>642</v>
      </c>
      <c r="J34" s="13" t="s">
        <v>240</v>
      </c>
    </row>
    <row r="35" spans="1:10" ht="15.75" customHeight="1" x14ac:dyDescent="0.15">
      <c r="B35" s="26"/>
      <c r="C35" s="26"/>
      <c r="D35" s="26"/>
      <c r="E35" s="26"/>
      <c r="F35" s="26"/>
      <c r="G35" s="24">
        <v>10</v>
      </c>
      <c r="H35" s="31">
        <v>46.2</v>
      </c>
      <c r="I35" s="28" t="s">
        <v>643</v>
      </c>
      <c r="J35" s="10" t="s">
        <v>20</v>
      </c>
    </row>
    <row r="36" spans="1:10" ht="15.75" customHeight="1" x14ac:dyDescent="0.15">
      <c r="B36" s="26"/>
      <c r="C36" s="26"/>
      <c r="D36" s="26"/>
      <c r="E36" s="26"/>
      <c r="F36" s="26"/>
      <c r="G36" s="24">
        <v>15</v>
      </c>
      <c r="H36" s="31">
        <v>45.4</v>
      </c>
      <c r="I36" s="28" t="s">
        <v>642</v>
      </c>
      <c r="J36" s="10" t="s">
        <v>229</v>
      </c>
    </row>
    <row r="37" spans="1:10" ht="15.75" customHeight="1" x14ac:dyDescent="0.15">
      <c r="B37" s="26"/>
      <c r="C37" s="26"/>
      <c r="D37" s="26"/>
      <c r="E37" s="26"/>
      <c r="F37" s="26"/>
      <c r="G37" s="24">
        <v>20</v>
      </c>
      <c r="H37" s="31">
        <v>44.2</v>
      </c>
      <c r="I37" s="28" t="s">
        <v>640</v>
      </c>
      <c r="J37" s="13" t="s">
        <v>44</v>
      </c>
    </row>
    <row r="38" spans="1:10" ht="13" x14ac:dyDescent="0.15">
      <c r="B38" s="37"/>
      <c r="C38" s="37"/>
      <c r="D38" s="37"/>
      <c r="E38" s="37"/>
      <c r="F38" s="37"/>
      <c r="G38" s="37"/>
      <c r="H38" s="37"/>
      <c r="I38" s="37"/>
      <c r="J38" s="13" t="s">
        <v>230</v>
      </c>
    </row>
    <row r="39" spans="1:10" ht="13" x14ac:dyDescent="0.15">
      <c r="B39" s="37"/>
      <c r="C39" s="37"/>
      <c r="D39" s="37"/>
      <c r="E39" s="37"/>
      <c r="F39" s="37"/>
      <c r="G39" s="37"/>
      <c r="H39" s="37"/>
      <c r="I39" s="37"/>
      <c r="J39" s="13" t="s">
        <v>24</v>
      </c>
    </row>
    <row r="40" spans="1:10" ht="13" x14ac:dyDescent="0.15">
      <c r="B40" s="37"/>
      <c r="C40" s="37"/>
      <c r="D40" s="37"/>
      <c r="E40" s="37"/>
      <c r="F40" s="37"/>
      <c r="G40" s="37"/>
      <c r="H40" s="37"/>
      <c r="I40" s="37"/>
    </row>
    <row r="41" spans="1:10" ht="13" x14ac:dyDescent="0.15">
      <c r="B41" s="52">
        <v>0.55208333333333337</v>
      </c>
      <c r="C41" s="26" t="s">
        <v>242</v>
      </c>
      <c r="D41" s="26" t="s">
        <v>59</v>
      </c>
      <c r="E41" s="24">
        <v>75</v>
      </c>
      <c r="F41" s="26" t="s">
        <v>243</v>
      </c>
      <c r="G41" s="24">
        <v>0</v>
      </c>
      <c r="H41" s="31">
        <v>53.2</v>
      </c>
      <c r="I41" s="26"/>
    </row>
    <row r="42" spans="1:10" ht="13" x14ac:dyDescent="0.15">
      <c r="B42" s="55"/>
      <c r="C42" s="26"/>
      <c r="D42" s="26"/>
      <c r="E42" s="26"/>
      <c r="F42" s="26"/>
      <c r="G42" s="24">
        <v>4</v>
      </c>
      <c r="H42" s="31">
        <v>48.3</v>
      </c>
      <c r="I42" s="26"/>
    </row>
    <row r="43" spans="1:10" ht="13" x14ac:dyDescent="0.15">
      <c r="B43" s="37"/>
      <c r="C43" s="37"/>
      <c r="D43" s="37"/>
      <c r="E43" s="37"/>
      <c r="F43" s="37"/>
      <c r="G43" s="37"/>
      <c r="H43" s="37"/>
      <c r="I43" s="37"/>
    </row>
    <row r="44" spans="1:10" ht="13" x14ac:dyDescent="0.15">
      <c r="A44" s="7">
        <v>39575</v>
      </c>
      <c r="B44" s="54">
        <v>0.41666666666666669</v>
      </c>
      <c r="C44" s="26" t="s">
        <v>79</v>
      </c>
      <c r="D44" s="30" t="s">
        <v>683</v>
      </c>
      <c r="E44" s="24">
        <v>68</v>
      </c>
      <c r="F44" s="26" t="s">
        <v>246</v>
      </c>
      <c r="G44" s="24">
        <v>1</v>
      </c>
      <c r="H44" s="24">
        <v>48.6</v>
      </c>
      <c r="I44" s="28" t="s">
        <v>642</v>
      </c>
    </row>
    <row r="45" spans="1:10" ht="13" x14ac:dyDescent="0.15">
      <c r="B45" s="26"/>
      <c r="C45" s="26"/>
      <c r="D45" s="26"/>
      <c r="E45" s="26"/>
      <c r="F45" s="26"/>
      <c r="G45" s="24">
        <v>3</v>
      </c>
      <c r="H45" s="24">
        <v>48.4</v>
      </c>
      <c r="I45" s="28" t="s">
        <v>642</v>
      </c>
    </row>
    <row r="46" spans="1:10" ht="13" x14ac:dyDescent="0.15">
      <c r="B46" s="54"/>
      <c r="C46" s="26"/>
      <c r="D46" s="26"/>
      <c r="E46" s="24"/>
      <c r="F46" s="24"/>
      <c r="G46" s="24"/>
      <c r="H46" s="24"/>
      <c r="I46" s="26"/>
    </row>
    <row r="47" spans="1:10" ht="13" x14ac:dyDescent="0.15">
      <c r="B47" s="54">
        <v>0.45833333333333331</v>
      </c>
      <c r="C47" s="26" t="s">
        <v>26</v>
      </c>
      <c r="D47" s="30" t="s">
        <v>118</v>
      </c>
      <c r="E47" s="24">
        <v>74</v>
      </c>
      <c r="F47" s="24">
        <v>3.5</v>
      </c>
      <c r="G47" s="24">
        <v>0</v>
      </c>
      <c r="H47" s="24">
        <v>53.4</v>
      </c>
      <c r="I47" s="26" t="s">
        <v>248</v>
      </c>
    </row>
    <row r="48" spans="1:10" ht="13" x14ac:dyDescent="0.15">
      <c r="B48" s="54"/>
      <c r="C48" s="26"/>
      <c r="D48" s="26"/>
      <c r="E48" s="24"/>
      <c r="F48" s="24"/>
      <c r="G48" s="24"/>
      <c r="H48" s="31"/>
      <c r="I48" s="24"/>
    </row>
    <row r="49" spans="1:10" ht="13" x14ac:dyDescent="0.15">
      <c r="B49" s="54">
        <v>0.52083333333333337</v>
      </c>
      <c r="C49" s="26" t="s">
        <v>26</v>
      </c>
      <c r="D49" s="30" t="s">
        <v>684</v>
      </c>
      <c r="E49" s="24">
        <v>76</v>
      </c>
      <c r="F49" s="24">
        <v>5</v>
      </c>
      <c r="G49" s="24">
        <v>0</v>
      </c>
      <c r="H49" s="31">
        <v>53.6</v>
      </c>
      <c r="I49" s="28" t="s">
        <v>642</v>
      </c>
    </row>
    <row r="50" spans="1:10" ht="13" x14ac:dyDescent="0.15">
      <c r="B50" s="26"/>
      <c r="C50" s="26"/>
      <c r="D50" s="26"/>
      <c r="E50" s="26"/>
      <c r="F50" s="26"/>
      <c r="G50" s="24">
        <v>5</v>
      </c>
      <c r="H50" s="31">
        <v>52.7</v>
      </c>
      <c r="I50" s="28" t="s">
        <v>643</v>
      </c>
    </row>
    <row r="51" spans="1:10" ht="13" x14ac:dyDescent="0.15">
      <c r="B51" s="26"/>
      <c r="C51" s="26"/>
      <c r="D51" s="26"/>
      <c r="E51" s="26"/>
      <c r="F51" s="26"/>
      <c r="G51" s="24">
        <v>10</v>
      </c>
      <c r="H51" s="31">
        <v>48.5</v>
      </c>
      <c r="I51" s="28" t="s">
        <v>640</v>
      </c>
    </row>
    <row r="52" spans="1:10" ht="13" x14ac:dyDescent="0.15">
      <c r="B52" s="26"/>
      <c r="C52" s="26"/>
      <c r="D52" s="26"/>
      <c r="E52" s="26"/>
      <c r="F52" s="26"/>
      <c r="G52" s="24">
        <v>20</v>
      </c>
      <c r="H52" s="31">
        <v>48.7</v>
      </c>
      <c r="I52" s="28" t="s">
        <v>644</v>
      </c>
    </row>
    <row r="53" spans="1:10" ht="13" x14ac:dyDescent="0.15">
      <c r="B53" s="37"/>
      <c r="C53" s="37"/>
      <c r="D53" s="37"/>
      <c r="E53" s="37"/>
      <c r="F53" s="37"/>
      <c r="G53" s="37"/>
      <c r="H53" s="37"/>
      <c r="I53" s="37"/>
    </row>
    <row r="54" spans="1:10" ht="13" x14ac:dyDescent="0.15">
      <c r="A54" s="7">
        <v>39580</v>
      </c>
      <c r="B54" s="52">
        <v>0.64583333333333337</v>
      </c>
      <c r="C54" s="26" t="s">
        <v>112</v>
      </c>
      <c r="D54" s="30" t="s">
        <v>685</v>
      </c>
      <c r="E54" s="24">
        <v>54</v>
      </c>
      <c r="F54" s="24">
        <v>5</v>
      </c>
      <c r="G54" s="24">
        <v>0</v>
      </c>
      <c r="H54" s="31">
        <v>46</v>
      </c>
      <c r="I54" s="28" t="s">
        <v>640</v>
      </c>
      <c r="J54" s="10" t="s">
        <v>30</v>
      </c>
    </row>
    <row r="55" spans="1:10" ht="13" x14ac:dyDescent="0.15">
      <c r="A55" s="7"/>
      <c r="B55" s="52"/>
      <c r="C55" s="26"/>
      <c r="D55" s="26"/>
      <c r="E55" s="24"/>
      <c r="F55" s="24"/>
      <c r="G55" s="24"/>
      <c r="H55" s="31"/>
      <c r="I55" s="24"/>
      <c r="J55" s="13" t="s">
        <v>253</v>
      </c>
    </row>
    <row r="56" spans="1:10" ht="13" x14ac:dyDescent="0.15">
      <c r="B56" s="37"/>
      <c r="C56" s="37"/>
      <c r="D56" s="37"/>
      <c r="E56" s="37"/>
      <c r="F56" s="37"/>
      <c r="G56" s="37"/>
      <c r="H56" s="37"/>
      <c r="I56" s="37"/>
      <c r="J56" s="10" t="s">
        <v>20</v>
      </c>
    </row>
    <row r="57" spans="1:10" ht="13" x14ac:dyDescent="0.15">
      <c r="B57" s="37"/>
      <c r="C57" s="37"/>
      <c r="D57" s="37"/>
      <c r="E57" s="37"/>
      <c r="F57" s="37"/>
      <c r="G57" s="37"/>
      <c r="H57" s="37"/>
      <c r="I57" s="37"/>
      <c r="J57" s="10" t="s">
        <v>229</v>
      </c>
    </row>
    <row r="58" spans="1:10" ht="13" x14ac:dyDescent="0.15">
      <c r="B58" s="37"/>
      <c r="C58" s="37"/>
      <c r="D58" s="37"/>
      <c r="E58" s="37"/>
      <c r="F58" s="37"/>
      <c r="G58" s="37"/>
      <c r="H58" s="37"/>
      <c r="I58" s="37"/>
      <c r="J58" s="13" t="s">
        <v>44</v>
      </c>
    </row>
    <row r="59" spans="1:10" ht="13" x14ac:dyDescent="0.15">
      <c r="B59" s="37"/>
      <c r="C59" s="37"/>
      <c r="D59" s="37"/>
      <c r="E59" s="37"/>
      <c r="F59" s="37"/>
      <c r="G59" s="37"/>
      <c r="H59" s="37"/>
      <c r="I59" s="37"/>
      <c r="J59" s="13" t="s">
        <v>230</v>
      </c>
    </row>
    <row r="60" spans="1:10" ht="13" x14ac:dyDescent="0.15">
      <c r="B60" s="37"/>
      <c r="C60" s="37"/>
      <c r="D60" s="37"/>
      <c r="E60" s="37"/>
      <c r="F60" s="37"/>
      <c r="G60" s="37"/>
      <c r="H60" s="37"/>
      <c r="I60" s="37"/>
      <c r="J60" s="13" t="s">
        <v>24</v>
      </c>
    </row>
    <row r="61" spans="1:10" ht="13" x14ac:dyDescent="0.15">
      <c r="B61" s="52"/>
      <c r="C61" s="26"/>
      <c r="D61" s="26"/>
      <c r="E61" s="24"/>
      <c r="F61" s="24"/>
      <c r="G61" s="24"/>
      <c r="H61" s="31"/>
      <c r="I61" s="26"/>
    </row>
    <row r="62" spans="1:10" ht="13" x14ac:dyDescent="0.15">
      <c r="B62" s="52">
        <v>0.67708333333333337</v>
      </c>
      <c r="C62" s="26" t="s">
        <v>114</v>
      </c>
      <c r="D62" s="30" t="s">
        <v>686</v>
      </c>
      <c r="E62" s="24">
        <v>54</v>
      </c>
      <c r="F62" s="24">
        <v>4</v>
      </c>
      <c r="G62" s="24">
        <v>0</v>
      </c>
      <c r="H62" s="31">
        <v>47.8</v>
      </c>
      <c r="I62" s="26"/>
      <c r="J62" s="10" t="s">
        <v>254</v>
      </c>
    </row>
    <row r="63" spans="1:10" ht="13" x14ac:dyDescent="0.15">
      <c r="B63" s="26"/>
      <c r="C63" s="26"/>
      <c r="D63" s="26"/>
      <c r="E63" s="26"/>
      <c r="F63" s="26"/>
      <c r="G63" s="24">
        <v>5</v>
      </c>
      <c r="H63" s="31">
        <v>50</v>
      </c>
      <c r="I63" s="28" t="s">
        <v>640</v>
      </c>
      <c r="J63" s="13" t="s">
        <v>255</v>
      </c>
    </row>
    <row r="64" spans="1:10" ht="13" x14ac:dyDescent="0.15">
      <c r="B64" s="26"/>
      <c r="C64" s="26"/>
      <c r="D64" s="26"/>
      <c r="E64" s="26"/>
      <c r="F64" s="26"/>
      <c r="G64" s="32">
        <v>12</v>
      </c>
      <c r="H64" s="33">
        <v>43.5</v>
      </c>
      <c r="I64" s="98" t="s">
        <v>687</v>
      </c>
      <c r="J64" s="10" t="s">
        <v>20</v>
      </c>
    </row>
    <row r="65" spans="1:10" ht="13" x14ac:dyDescent="0.15">
      <c r="B65" s="26"/>
      <c r="C65" s="26"/>
      <c r="D65" s="26"/>
      <c r="E65" s="26"/>
      <c r="F65" s="26"/>
      <c r="G65" s="32">
        <v>15</v>
      </c>
      <c r="H65" s="33">
        <v>44</v>
      </c>
      <c r="I65" s="98" t="s">
        <v>640</v>
      </c>
      <c r="J65" s="10" t="s">
        <v>229</v>
      </c>
    </row>
    <row r="66" spans="1:10" ht="13" x14ac:dyDescent="0.15">
      <c r="B66" s="26"/>
      <c r="C66" s="26"/>
      <c r="D66" s="26"/>
      <c r="E66" s="26"/>
      <c r="F66" s="26"/>
      <c r="G66" s="32">
        <v>30</v>
      </c>
      <c r="H66" s="33">
        <v>42</v>
      </c>
      <c r="I66" s="98" t="s">
        <v>640</v>
      </c>
      <c r="J66" s="13" t="s">
        <v>44</v>
      </c>
    </row>
    <row r="67" spans="1:10" ht="13" x14ac:dyDescent="0.15">
      <c r="B67" s="37"/>
      <c r="C67" s="37"/>
      <c r="D67" s="37"/>
      <c r="E67" s="37"/>
      <c r="F67" s="37"/>
      <c r="G67" s="37"/>
      <c r="H67" s="37"/>
      <c r="I67" s="37"/>
      <c r="J67" s="13" t="s">
        <v>230</v>
      </c>
    </row>
    <row r="68" spans="1:10" ht="13" x14ac:dyDescent="0.15">
      <c r="B68" s="37"/>
      <c r="C68" s="37"/>
      <c r="D68" s="37"/>
      <c r="E68" s="37"/>
      <c r="F68" s="37"/>
      <c r="G68" s="37"/>
      <c r="H68" s="37"/>
      <c r="I68" s="37"/>
      <c r="J68" s="13" t="s">
        <v>24</v>
      </c>
    </row>
    <row r="69" spans="1:10" ht="13" x14ac:dyDescent="0.15">
      <c r="B69" s="37"/>
      <c r="C69" s="37"/>
      <c r="D69" s="37"/>
      <c r="E69" s="37"/>
      <c r="F69" s="37"/>
      <c r="G69" s="37"/>
      <c r="H69" s="37"/>
      <c r="I69" s="37"/>
    </row>
    <row r="70" spans="1:10" ht="13" x14ac:dyDescent="0.15">
      <c r="A70" s="7">
        <v>39581</v>
      </c>
      <c r="B70" s="57">
        <v>0.6875</v>
      </c>
      <c r="C70" s="58" t="s">
        <v>222</v>
      </c>
      <c r="D70" s="59" t="s">
        <v>688</v>
      </c>
      <c r="E70" s="32">
        <v>68</v>
      </c>
      <c r="F70" s="59">
        <v>4.25</v>
      </c>
      <c r="G70" s="32">
        <v>0</v>
      </c>
      <c r="H70" s="26"/>
      <c r="I70" s="58"/>
      <c r="J70" s="10" t="s">
        <v>258</v>
      </c>
    </row>
    <row r="71" spans="1:10" ht="13" x14ac:dyDescent="0.15">
      <c r="B71" s="58"/>
      <c r="C71" s="58"/>
      <c r="D71" s="58"/>
      <c r="E71" s="58"/>
      <c r="F71" s="58"/>
      <c r="G71" s="32">
        <v>1</v>
      </c>
      <c r="H71" s="33">
        <v>52.1</v>
      </c>
      <c r="I71" s="58"/>
      <c r="J71" s="13" t="s">
        <v>259</v>
      </c>
    </row>
    <row r="72" spans="1:10" ht="13" x14ac:dyDescent="0.15">
      <c r="B72" s="58"/>
      <c r="C72" s="58"/>
      <c r="D72" s="58"/>
      <c r="E72" s="58"/>
      <c r="F72" s="58"/>
      <c r="G72" s="32">
        <v>5</v>
      </c>
      <c r="H72" s="33">
        <v>51</v>
      </c>
      <c r="I72" s="58"/>
      <c r="J72" s="10" t="s">
        <v>260</v>
      </c>
    </row>
    <row r="73" spans="1:10" ht="13" x14ac:dyDescent="0.15">
      <c r="B73" s="58"/>
      <c r="C73" s="58"/>
      <c r="D73" s="58"/>
      <c r="E73" s="58"/>
      <c r="F73" s="58"/>
      <c r="G73" s="32">
        <v>10</v>
      </c>
      <c r="H73" s="33">
        <v>50.5</v>
      </c>
      <c r="I73" s="58"/>
      <c r="J73" s="10" t="s">
        <v>229</v>
      </c>
    </row>
    <row r="74" spans="1:10" ht="13" x14ac:dyDescent="0.15">
      <c r="B74" s="58"/>
      <c r="C74" s="58"/>
      <c r="D74" s="58"/>
      <c r="E74" s="58"/>
      <c r="F74" s="58"/>
      <c r="G74" s="32">
        <v>15</v>
      </c>
      <c r="H74" s="33">
        <v>53.3</v>
      </c>
      <c r="I74" s="98" t="s">
        <v>687</v>
      </c>
      <c r="J74" s="13" t="s">
        <v>44</v>
      </c>
    </row>
    <row r="75" spans="1:10" ht="13" x14ac:dyDescent="0.15">
      <c r="B75" s="37"/>
      <c r="C75" s="37"/>
      <c r="D75" s="37"/>
      <c r="E75" s="37"/>
      <c r="F75" s="37"/>
      <c r="G75" s="37"/>
      <c r="H75" s="37"/>
      <c r="I75" s="37"/>
      <c r="J75" s="13" t="s">
        <v>230</v>
      </c>
    </row>
    <row r="76" spans="1:10" ht="13" x14ac:dyDescent="0.15">
      <c r="B76" s="37"/>
      <c r="C76" s="37"/>
      <c r="D76" s="37"/>
      <c r="E76" s="37"/>
      <c r="F76" s="37"/>
      <c r="G76" s="37"/>
      <c r="H76" s="37"/>
      <c r="I76" s="37"/>
      <c r="J76" s="13" t="s">
        <v>24</v>
      </c>
    </row>
    <row r="77" spans="1:10" ht="13" x14ac:dyDescent="0.15">
      <c r="B77" s="37"/>
      <c r="C77" s="37"/>
      <c r="D77" s="37"/>
      <c r="E77" s="37"/>
      <c r="F77" s="37"/>
      <c r="G77" s="37"/>
      <c r="H77" s="37"/>
      <c r="I77" s="37"/>
    </row>
    <row r="78" spans="1:10" ht="13" x14ac:dyDescent="0.15">
      <c r="A78" s="7">
        <v>39582</v>
      </c>
      <c r="B78" s="61">
        <v>0.6875</v>
      </c>
      <c r="C78" s="58" t="s">
        <v>26</v>
      </c>
      <c r="D78" s="59" t="s">
        <v>689</v>
      </c>
      <c r="E78" s="32">
        <v>68.400000000000006</v>
      </c>
      <c r="F78" s="32">
        <v>5</v>
      </c>
      <c r="G78" s="32">
        <v>0</v>
      </c>
      <c r="H78" s="33">
        <v>49.8</v>
      </c>
      <c r="I78" s="58"/>
      <c r="J78" s="10" t="s">
        <v>70</v>
      </c>
    </row>
    <row r="79" spans="1:10" ht="13" x14ac:dyDescent="0.15">
      <c r="B79" s="58"/>
      <c r="C79" s="58"/>
      <c r="D79" s="58"/>
      <c r="E79" s="58"/>
      <c r="F79" s="37"/>
      <c r="G79" s="32">
        <v>4</v>
      </c>
      <c r="H79" s="33">
        <v>44.2</v>
      </c>
      <c r="I79" s="98" t="s">
        <v>640</v>
      </c>
      <c r="J79" s="13" t="s">
        <v>262</v>
      </c>
    </row>
    <row r="80" spans="1:10" ht="13" x14ac:dyDescent="0.15">
      <c r="B80" s="58"/>
      <c r="C80" s="58"/>
      <c r="D80" s="58"/>
      <c r="E80" s="58"/>
      <c r="F80" s="37"/>
      <c r="G80" s="32">
        <v>20</v>
      </c>
      <c r="H80" s="33">
        <v>43.8</v>
      </c>
      <c r="I80" s="58"/>
      <c r="J80" s="10" t="s">
        <v>263</v>
      </c>
    </row>
    <row r="81" spans="1:10" ht="13" x14ac:dyDescent="0.15">
      <c r="B81" s="37"/>
      <c r="C81" s="37"/>
      <c r="D81" s="37"/>
      <c r="E81" s="37"/>
      <c r="F81" s="37"/>
      <c r="G81" s="37"/>
      <c r="H81" s="37"/>
      <c r="I81" s="37"/>
      <c r="J81" s="10" t="s">
        <v>210</v>
      </c>
    </row>
    <row r="82" spans="1:10" ht="13" x14ac:dyDescent="0.15">
      <c r="B82" s="37"/>
      <c r="C82" s="37"/>
      <c r="D82" s="37"/>
      <c r="E82" s="37"/>
      <c r="F82" s="37"/>
      <c r="G82" s="37"/>
      <c r="H82" s="37"/>
      <c r="I82" s="37"/>
      <c r="J82" s="13" t="s">
        <v>64</v>
      </c>
    </row>
    <row r="83" spans="1:10" ht="13" x14ac:dyDescent="0.15">
      <c r="B83" s="37"/>
      <c r="C83" s="37"/>
      <c r="D83" s="37"/>
      <c r="E83" s="37"/>
      <c r="F83" s="37"/>
      <c r="G83" s="37"/>
      <c r="H83" s="37"/>
      <c r="I83" s="37"/>
      <c r="J83" s="13" t="s">
        <v>230</v>
      </c>
    </row>
    <row r="84" spans="1:10" ht="13" x14ac:dyDescent="0.15">
      <c r="B84" s="37"/>
      <c r="C84" s="37"/>
      <c r="D84" s="37"/>
      <c r="E84" s="37"/>
      <c r="F84" s="37"/>
      <c r="G84" s="37"/>
      <c r="H84" s="37"/>
      <c r="I84" s="37"/>
      <c r="J84" s="13" t="s">
        <v>24</v>
      </c>
    </row>
    <row r="86" spans="1:10" ht="13" x14ac:dyDescent="0.15">
      <c r="A86" s="7">
        <v>39584</v>
      </c>
      <c r="B86" s="62">
        <v>0.4375</v>
      </c>
      <c r="C86" s="50" t="s">
        <v>114</v>
      </c>
      <c r="D86" s="60" t="s">
        <v>690</v>
      </c>
      <c r="E86" s="63">
        <v>55</v>
      </c>
      <c r="F86" s="64"/>
      <c r="G86" s="63">
        <v>0</v>
      </c>
      <c r="H86" s="65">
        <v>52.2</v>
      </c>
      <c r="I86" s="99" t="s">
        <v>640</v>
      </c>
      <c r="J86" s="10" t="s">
        <v>254</v>
      </c>
    </row>
    <row r="87" spans="1:10" ht="13" x14ac:dyDescent="0.15">
      <c r="J87" s="13" t="s">
        <v>259</v>
      </c>
    </row>
    <row r="88" spans="1:10" ht="13" x14ac:dyDescent="0.15">
      <c r="J88" s="10" t="s">
        <v>20</v>
      </c>
    </row>
    <row r="89" spans="1:10" ht="13" x14ac:dyDescent="0.15">
      <c r="J89" s="10" t="s">
        <v>229</v>
      </c>
    </row>
    <row r="90" spans="1:10" ht="13" x14ac:dyDescent="0.15">
      <c r="J90" s="13" t="s">
        <v>64</v>
      </c>
    </row>
    <row r="91" spans="1:10" ht="13" x14ac:dyDescent="0.15">
      <c r="J91" s="13" t="s">
        <v>230</v>
      </c>
    </row>
    <row r="92" spans="1:10" ht="13" x14ac:dyDescent="0.15">
      <c r="J92" s="13" t="s">
        <v>24</v>
      </c>
    </row>
    <row r="94" spans="1:10" ht="13" x14ac:dyDescent="0.15">
      <c r="B94" s="62">
        <v>0.52083333333333337</v>
      </c>
      <c r="C94" s="10" t="s">
        <v>114</v>
      </c>
      <c r="D94" s="10" t="s">
        <v>690</v>
      </c>
      <c r="E94" s="10">
        <v>55</v>
      </c>
      <c r="F94" s="11"/>
      <c r="G94" s="63">
        <v>1</v>
      </c>
      <c r="H94" s="65">
        <v>51.8</v>
      </c>
      <c r="I94" s="99" t="s">
        <v>643</v>
      </c>
    </row>
    <row r="96" spans="1:10" ht="13" x14ac:dyDescent="0.15">
      <c r="B96" s="62">
        <v>6.25E-2</v>
      </c>
      <c r="C96" s="10" t="s">
        <v>114</v>
      </c>
      <c r="D96" s="10" t="s">
        <v>690</v>
      </c>
      <c r="E96" s="10">
        <v>55</v>
      </c>
      <c r="F96" s="11"/>
      <c r="G96" s="63">
        <v>4</v>
      </c>
      <c r="H96" s="65">
        <v>51.7</v>
      </c>
      <c r="I96" s="99" t="s">
        <v>640</v>
      </c>
    </row>
    <row r="97" spans="1:10" ht="13" x14ac:dyDescent="0.15">
      <c r="G97" s="63">
        <v>5</v>
      </c>
      <c r="H97" s="65">
        <v>51.8</v>
      </c>
      <c r="I97" s="99" t="s">
        <v>640</v>
      </c>
    </row>
    <row r="98" spans="1:10" ht="13" x14ac:dyDescent="0.15">
      <c r="G98" s="63">
        <v>7</v>
      </c>
      <c r="H98" s="65">
        <v>51.4</v>
      </c>
      <c r="I98" s="99" t="s">
        <v>640</v>
      </c>
    </row>
    <row r="99" spans="1:10" ht="13" x14ac:dyDescent="0.15">
      <c r="G99" s="63">
        <v>8</v>
      </c>
      <c r="H99" s="65">
        <v>51.7</v>
      </c>
      <c r="I99" s="99" t="s">
        <v>640</v>
      </c>
    </row>
    <row r="100" spans="1:10" ht="13" x14ac:dyDescent="0.15">
      <c r="G100" s="63">
        <v>9</v>
      </c>
      <c r="H100" s="65">
        <v>49</v>
      </c>
      <c r="I100" s="11"/>
    </row>
    <row r="101" spans="1:10" ht="13" x14ac:dyDescent="0.15">
      <c r="G101" s="63">
        <v>10</v>
      </c>
      <c r="H101" s="65">
        <v>48.4</v>
      </c>
      <c r="I101" s="11"/>
    </row>
    <row r="102" spans="1:10" ht="13" x14ac:dyDescent="0.15">
      <c r="G102" s="63">
        <v>12</v>
      </c>
      <c r="H102" s="65">
        <v>47.6</v>
      </c>
      <c r="I102" s="11"/>
    </row>
    <row r="103" spans="1:10" ht="13" x14ac:dyDescent="0.15">
      <c r="G103" s="63">
        <v>15</v>
      </c>
      <c r="H103" s="65">
        <v>45.4</v>
      </c>
      <c r="I103" s="11"/>
    </row>
    <row r="104" spans="1:10" ht="13" x14ac:dyDescent="0.15">
      <c r="G104" s="63">
        <v>20</v>
      </c>
      <c r="H104" s="65">
        <v>43.8</v>
      </c>
      <c r="I104" s="11"/>
    </row>
    <row r="105" spans="1:10" ht="13" x14ac:dyDescent="0.15">
      <c r="G105" s="63">
        <v>25</v>
      </c>
      <c r="H105" s="65">
        <v>43.4</v>
      </c>
      <c r="I105" s="99" t="s">
        <v>640</v>
      </c>
    </row>
    <row r="106" spans="1:10" ht="13" x14ac:dyDescent="0.15">
      <c r="G106" s="63">
        <v>30</v>
      </c>
      <c r="H106" s="65">
        <v>41.6</v>
      </c>
      <c r="I106" s="11"/>
    </row>
    <row r="107" spans="1:10" ht="13" x14ac:dyDescent="0.15">
      <c r="G107" s="63">
        <v>40</v>
      </c>
      <c r="H107" s="65">
        <v>41.7</v>
      </c>
      <c r="I107" s="11"/>
    </row>
    <row r="108" spans="1:10" ht="13" x14ac:dyDescent="0.15">
      <c r="G108" s="63">
        <v>50</v>
      </c>
      <c r="H108" s="65">
        <v>41.2</v>
      </c>
      <c r="I108" s="11"/>
    </row>
    <row r="110" spans="1:10" ht="13" x14ac:dyDescent="0.15">
      <c r="A110" s="7">
        <v>39587</v>
      </c>
      <c r="B110" s="42"/>
      <c r="C110" s="60" t="s">
        <v>265</v>
      </c>
      <c r="D110" s="50"/>
      <c r="E110" s="50"/>
      <c r="F110" s="60">
        <v>3.5</v>
      </c>
      <c r="G110" s="63">
        <v>1</v>
      </c>
      <c r="H110" s="65">
        <v>49.1</v>
      </c>
      <c r="I110" s="50"/>
      <c r="J110" s="10" t="s">
        <v>70</v>
      </c>
    </row>
    <row r="111" spans="1:10" ht="13" x14ac:dyDescent="0.15">
      <c r="J111" s="13" t="s">
        <v>259</v>
      </c>
    </row>
    <row r="112" spans="1:10" ht="13" x14ac:dyDescent="0.15">
      <c r="J112" s="10" t="s">
        <v>266</v>
      </c>
    </row>
    <row r="113" spans="1:10" ht="13" x14ac:dyDescent="0.15">
      <c r="J113" s="10" t="s">
        <v>229</v>
      </c>
    </row>
    <row r="114" spans="1:10" ht="13" x14ac:dyDescent="0.15">
      <c r="J114" s="13" t="s">
        <v>44</v>
      </c>
    </row>
    <row r="115" spans="1:10" ht="13" x14ac:dyDescent="0.15">
      <c r="J115" s="13" t="s">
        <v>230</v>
      </c>
    </row>
    <row r="116" spans="1:10" ht="13" x14ac:dyDescent="0.15">
      <c r="J116" s="13" t="s">
        <v>24</v>
      </c>
    </row>
    <row r="118" spans="1:10" ht="13" x14ac:dyDescent="0.15">
      <c r="B118" s="9">
        <v>0.5</v>
      </c>
      <c r="C118" s="8" t="s">
        <v>265</v>
      </c>
      <c r="D118" s="60" t="s">
        <v>691</v>
      </c>
      <c r="E118" s="50" t="s">
        <v>268</v>
      </c>
      <c r="F118" s="50" t="s">
        <v>269</v>
      </c>
      <c r="G118" s="63">
        <v>15</v>
      </c>
      <c r="H118" s="65">
        <v>49</v>
      </c>
      <c r="I118" s="99" t="s">
        <v>643</v>
      </c>
    </row>
    <row r="119" spans="1:10" ht="13" x14ac:dyDescent="0.15">
      <c r="G119" s="63">
        <v>22</v>
      </c>
      <c r="H119" s="65">
        <v>48.5</v>
      </c>
      <c r="I119" s="99" t="s">
        <v>643</v>
      </c>
    </row>
    <row r="120" spans="1:10" ht="13" x14ac:dyDescent="0.15">
      <c r="G120" s="63">
        <v>25</v>
      </c>
      <c r="H120" s="65">
        <v>49.3</v>
      </c>
      <c r="I120" s="99" t="s">
        <v>643</v>
      </c>
    </row>
    <row r="121" spans="1:10" ht="13" x14ac:dyDescent="0.15">
      <c r="A121" s="7"/>
      <c r="B121" s="66"/>
      <c r="C121" s="67"/>
      <c r="D121" s="67"/>
      <c r="E121" s="45"/>
      <c r="F121" s="45"/>
      <c r="G121" s="45"/>
      <c r="H121" s="46"/>
      <c r="I121" s="45"/>
    </row>
    <row r="122" spans="1:10" ht="13" x14ac:dyDescent="0.15">
      <c r="A122" s="7">
        <v>39588</v>
      </c>
      <c r="B122" s="54">
        <v>0.41666666666666669</v>
      </c>
      <c r="C122" s="30" t="s">
        <v>265</v>
      </c>
      <c r="D122" s="30" t="s">
        <v>692</v>
      </c>
      <c r="E122" s="24">
        <v>59</v>
      </c>
      <c r="F122" s="24">
        <v>4.75</v>
      </c>
      <c r="G122" s="24">
        <v>5</v>
      </c>
      <c r="H122" s="31">
        <v>49.6</v>
      </c>
      <c r="I122" s="28" t="s">
        <v>650</v>
      </c>
    </row>
    <row r="123" spans="1:10" ht="13" x14ac:dyDescent="0.15">
      <c r="B123" s="26"/>
      <c r="C123" s="26"/>
      <c r="D123" s="26"/>
      <c r="E123" s="26"/>
      <c r="F123" s="26"/>
      <c r="G123" s="24">
        <v>35</v>
      </c>
      <c r="H123" s="31">
        <v>47.9</v>
      </c>
      <c r="I123" s="28" t="s">
        <v>639</v>
      </c>
    </row>
    <row r="124" spans="1:10" ht="13" x14ac:dyDescent="0.15">
      <c r="B124" s="54"/>
      <c r="C124" s="26"/>
      <c r="D124" s="26"/>
      <c r="E124" s="24"/>
      <c r="F124" s="26"/>
      <c r="G124" s="24"/>
      <c r="H124" s="31"/>
      <c r="I124" s="26"/>
    </row>
    <row r="125" spans="1:10" ht="13" x14ac:dyDescent="0.15">
      <c r="B125" s="54">
        <v>0.5</v>
      </c>
      <c r="C125" s="26" t="s">
        <v>271</v>
      </c>
      <c r="D125" s="30" t="s">
        <v>693</v>
      </c>
      <c r="E125" s="24">
        <v>59</v>
      </c>
      <c r="F125" s="30">
        <v>6.75</v>
      </c>
      <c r="G125" s="24">
        <v>2</v>
      </c>
      <c r="H125" s="31">
        <v>50</v>
      </c>
      <c r="I125" s="26"/>
      <c r="J125" s="10" t="s">
        <v>254</v>
      </c>
    </row>
    <row r="126" spans="1:10" ht="13" x14ac:dyDescent="0.15">
      <c r="B126" s="37"/>
      <c r="C126" s="37"/>
      <c r="D126" s="37"/>
      <c r="E126" s="37"/>
      <c r="F126" s="37"/>
      <c r="G126" s="24">
        <v>5</v>
      </c>
      <c r="H126" s="31">
        <v>49.8</v>
      </c>
      <c r="I126" s="26"/>
      <c r="J126" s="13" t="s">
        <v>259</v>
      </c>
    </row>
    <row r="127" spans="1:10" ht="13" x14ac:dyDescent="0.15">
      <c r="B127" s="37"/>
      <c r="C127" s="37"/>
      <c r="D127" s="37"/>
      <c r="E127" s="37"/>
      <c r="F127" s="37"/>
      <c r="G127" s="24">
        <v>10</v>
      </c>
      <c r="H127" s="31">
        <v>48.2</v>
      </c>
      <c r="I127" s="28" t="s">
        <v>694</v>
      </c>
      <c r="J127" s="10" t="s">
        <v>266</v>
      </c>
    </row>
    <row r="128" spans="1:10" ht="13" x14ac:dyDescent="0.15">
      <c r="B128" s="37"/>
      <c r="C128" s="37"/>
      <c r="D128" s="37"/>
      <c r="E128" s="37"/>
      <c r="F128" s="37"/>
      <c r="G128" s="24">
        <v>30</v>
      </c>
      <c r="H128" s="31">
        <v>48.2</v>
      </c>
      <c r="I128" s="28" t="s">
        <v>640</v>
      </c>
      <c r="J128" s="10" t="s">
        <v>210</v>
      </c>
    </row>
    <row r="129" spans="1:10" ht="13" x14ac:dyDescent="0.15">
      <c r="B129" s="37"/>
      <c r="C129" s="37"/>
      <c r="D129" s="37"/>
      <c r="E129" s="37"/>
      <c r="F129" s="37"/>
      <c r="G129" s="24">
        <v>60</v>
      </c>
      <c r="H129" s="31">
        <v>43.2</v>
      </c>
      <c r="I129" s="28" t="s">
        <v>641</v>
      </c>
      <c r="J129" s="13" t="s">
        <v>44</v>
      </c>
    </row>
    <row r="130" spans="1:10" ht="13" x14ac:dyDescent="0.15">
      <c r="B130" s="37"/>
      <c r="C130" s="37"/>
      <c r="D130" s="37"/>
      <c r="E130" s="37"/>
      <c r="F130" s="37"/>
      <c r="G130" s="37"/>
      <c r="H130" s="37"/>
      <c r="I130" s="37"/>
      <c r="J130" s="13" t="s">
        <v>230</v>
      </c>
    </row>
    <row r="131" spans="1:10" ht="13" x14ac:dyDescent="0.15">
      <c r="B131" s="37"/>
      <c r="C131" s="37"/>
      <c r="D131" s="37"/>
      <c r="E131" s="37"/>
      <c r="F131" s="37"/>
      <c r="G131" s="37"/>
      <c r="H131" s="37"/>
      <c r="I131" s="37"/>
      <c r="J131" s="13" t="s">
        <v>24</v>
      </c>
    </row>
    <row r="132" spans="1:10" ht="13" x14ac:dyDescent="0.15">
      <c r="B132" s="37"/>
      <c r="C132" s="37"/>
      <c r="D132" s="37"/>
      <c r="E132" s="37"/>
      <c r="F132" s="37"/>
      <c r="G132" s="37"/>
      <c r="H132" s="37"/>
      <c r="I132" s="37"/>
    </row>
    <row r="133" spans="1:10" ht="13" x14ac:dyDescent="0.15">
      <c r="A133" s="7">
        <v>39590</v>
      </c>
      <c r="B133" s="68">
        <v>0.57291666666666663</v>
      </c>
      <c r="C133" s="53" t="s">
        <v>272</v>
      </c>
      <c r="D133" s="30" t="s">
        <v>695</v>
      </c>
      <c r="E133" s="24">
        <v>43</v>
      </c>
      <c r="F133" s="26" t="s">
        <v>274</v>
      </c>
      <c r="G133" s="24">
        <v>1</v>
      </c>
      <c r="H133" s="31">
        <v>52.7</v>
      </c>
      <c r="I133" s="28" t="s">
        <v>640</v>
      </c>
      <c r="J133" s="10" t="s">
        <v>276</v>
      </c>
    </row>
    <row r="134" spans="1:10" ht="13" x14ac:dyDescent="0.15">
      <c r="B134" s="37"/>
      <c r="C134" s="37"/>
      <c r="D134" s="26"/>
      <c r="E134" s="26"/>
      <c r="F134" s="26"/>
      <c r="G134" s="24">
        <v>4</v>
      </c>
      <c r="H134" s="31">
        <v>49.5</v>
      </c>
      <c r="I134" s="26"/>
      <c r="J134" s="13" t="s">
        <v>259</v>
      </c>
    </row>
    <row r="135" spans="1:10" ht="13" x14ac:dyDescent="0.15">
      <c r="B135" s="37"/>
      <c r="C135" s="37"/>
      <c r="D135" s="26"/>
      <c r="E135" s="26"/>
      <c r="F135" s="26"/>
      <c r="G135" s="24">
        <v>20</v>
      </c>
      <c r="H135" s="31">
        <v>50.4</v>
      </c>
      <c r="I135" s="28" t="s">
        <v>637</v>
      </c>
      <c r="J135" s="10" t="s">
        <v>278</v>
      </c>
    </row>
    <row r="136" spans="1:10" ht="13" x14ac:dyDescent="0.15">
      <c r="B136" s="37"/>
      <c r="C136" s="37"/>
      <c r="D136" s="37"/>
      <c r="E136" s="37"/>
      <c r="F136" s="37"/>
      <c r="G136" s="37"/>
      <c r="H136" s="37"/>
      <c r="I136" s="37"/>
      <c r="J136" s="10" t="s">
        <v>229</v>
      </c>
    </row>
    <row r="137" spans="1:10" ht="13" x14ac:dyDescent="0.15">
      <c r="B137" s="37"/>
      <c r="C137" s="37"/>
      <c r="D137" s="37"/>
      <c r="E137" s="37"/>
      <c r="F137" s="37"/>
      <c r="G137" s="37"/>
      <c r="H137" s="37"/>
      <c r="I137" s="37"/>
      <c r="J137" s="13" t="s">
        <v>279</v>
      </c>
    </row>
    <row r="138" spans="1:10" ht="13" x14ac:dyDescent="0.15">
      <c r="B138" s="37"/>
      <c r="C138" s="37"/>
      <c r="D138" s="37"/>
      <c r="E138" s="37"/>
      <c r="F138" s="37"/>
      <c r="G138" s="37"/>
      <c r="H138" s="37"/>
      <c r="I138" s="37"/>
      <c r="J138" s="13" t="s">
        <v>230</v>
      </c>
    </row>
    <row r="139" spans="1:10" ht="13" x14ac:dyDescent="0.15">
      <c r="B139" s="37"/>
      <c r="C139" s="37"/>
      <c r="D139" s="37"/>
      <c r="E139" s="37"/>
      <c r="F139" s="37"/>
      <c r="G139" s="37"/>
      <c r="H139" s="37"/>
      <c r="I139" s="37"/>
      <c r="J139" s="13" t="s">
        <v>24</v>
      </c>
    </row>
    <row r="140" spans="1:10" ht="13" x14ac:dyDescent="0.15">
      <c r="B140" s="37"/>
      <c r="C140" s="37"/>
      <c r="D140" s="37"/>
      <c r="E140" s="37"/>
      <c r="F140" s="37"/>
      <c r="G140" s="37"/>
      <c r="H140" s="37"/>
      <c r="I140" s="37"/>
    </row>
    <row r="141" spans="1:10" ht="13" x14ac:dyDescent="0.15">
      <c r="A141" s="14">
        <v>39591</v>
      </c>
      <c r="B141" s="54">
        <v>0.52083333333333337</v>
      </c>
      <c r="C141" s="26" t="s">
        <v>280</v>
      </c>
      <c r="D141" s="30" t="s">
        <v>696</v>
      </c>
      <c r="E141" s="24">
        <v>55</v>
      </c>
      <c r="F141" s="30">
        <v>4.25</v>
      </c>
      <c r="G141" s="24">
        <v>1</v>
      </c>
      <c r="H141" s="31">
        <v>50.6</v>
      </c>
      <c r="I141" s="26"/>
      <c r="J141" s="10" t="s">
        <v>70</v>
      </c>
    </row>
    <row r="142" spans="1:10" ht="13" x14ac:dyDescent="0.15">
      <c r="B142" s="55"/>
      <c r="C142" s="26"/>
      <c r="D142" s="26"/>
      <c r="E142" s="26"/>
      <c r="F142" s="26"/>
      <c r="G142" s="24">
        <v>5</v>
      </c>
      <c r="H142" s="31">
        <v>50.2</v>
      </c>
      <c r="I142" s="26"/>
      <c r="J142" s="13" t="s">
        <v>259</v>
      </c>
    </row>
    <row r="143" spans="1:10" ht="13" x14ac:dyDescent="0.15">
      <c r="B143" s="26"/>
      <c r="C143" s="26"/>
      <c r="D143" s="26"/>
      <c r="E143" s="26"/>
      <c r="F143" s="26"/>
      <c r="G143" s="24">
        <v>10</v>
      </c>
      <c r="H143" s="31">
        <v>50.3</v>
      </c>
      <c r="I143" s="26"/>
      <c r="J143" s="10" t="s">
        <v>282</v>
      </c>
    </row>
    <row r="144" spans="1:10" ht="13" x14ac:dyDescent="0.15">
      <c r="B144" s="26"/>
      <c r="C144" s="26"/>
      <c r="D144" s="26"/>
      <c r="E144" s="26"/>
      <c r="F144" s="26"/>
      <c r="G144" s="24">
        <v>20</v>
      </c>
      <c r="H144" s="31">
        <v>50</v>
      </c>
      <c r="I144" s="26"/>
      <c r="J144" s="10" t="s">
        <v>229</v>
      </c>
    </row>
    <row r="145" spans="1:10" ht="13" x14ac:dyDescent="0.15">
      <c r="B145" s="26"/>
      <c r="C145" s="26"/>
      <c r="D145" s="26"/>
      <c r="E145" s="26"/>
      <c r="F145" s="26"/>
      <c r="G145" s="24">
        <v>30</v>
      </c>
      <c r="H145" s="31">
        <v>50.5</v>
      </c>
      <c r="I145" s="28" t="s">
        <v>643</v>
      </c>
      <c r="J145" s="13" t="s">
        <v>283</v>
      </c>
    </row>
    <row r="146" spans="1:10" ht="13" x14ac:dyDescent="0.15">
      <c r="B146" s="37"/>
      <c r="C146" s="37"/>
      <c r="D146" s="37"/>
      <c r="E146" s="37"/>
      <c r="F146" s="37"/>
      <c r="G146" s="37"/>
      <c r="H146" s="37"/>
      <c r="I146" s="37"/>
      <c r="J146" s="13" t="s">
        <v>230</v>
      </c>
    </row>
    <row r="147" spans="1:10" ht="13" x14ac:dyDescent="0.15">
      <c r="B147" s="37"/>
      <c r="C147" s="37"/>
      <c r="D147" s="37"/>
      <c r="E147" s="37"/>
      <c r="F147" s="37"/>
      <c r="G147" s="37"/>
      <c r="H147" s="37"/>
      <c r="I147" s="37"/>
      <c r="J147" s="13" t="s">
        <v>24</v>
      </c>
    </row>
    <row r="148" spans="1:10" ht="13" x14ac:dyDescent="0.15">
      <c r="A148" s="14">
        <v>39591</v>
      </c>
      <c r="B148" s="68">
        <v>0.58333333333333337</v>
      </c>
      <c r="C148" s="26" t="s">
        <v>280</v>
      </c>
      <c r="D148" s="30" t="s">
        <v>696</v>
      </c>
      <c r="E148" s="26" t="s">
        <v>284</v>
      </c>
      <c r="F148" s="24">
        <v>4.25</v>
      </c>
      <c r="G148" s="24">
        <v>2</v>
      </c>
      <c r="H148" s="31">
        <v>50.1</v>
      </c>
      <c r="I148" s="26"/>
    </row>
    <row r="149" spans="1:10" ht="13" x14ac:dyDescent="0.15">
      <c r="B149" s="37"/>
      <c r="C149" s="26"/>
      <c r="D149" s="26"/>
      <c r="E149" s="26"/>
      <c r="F149" s="26"/>
      <c r="G149" s="24">
        <v>5</v>
      </c>
      <c r="H149" s="31">
        <v>50</v>
      </c>
      <c r="I149" s="26"/>
    </row>
    <row r="150" spans="1:10" ht="13" x14ac:dyDescent="0.15">
      <c r="B150" s="37"/>
      <c r="C150" s="26"/>
      <c r="D150" s="26"/>
      <c r="E150" s="26"/>
      <c r="F150" s="26"/>
      <c r="G150" s="24">
        <v>10</v>
      </c>
      <c r="H150" s="31">
        <v>50</v>
      </c>
      <c r="I150" s="28" t="s">
        <v>640</v>
      </c>
    </row>
    <row r="151" spans="1:10" ht="13" x14ac:dyDescent="0.15">
      <c r="B151" s="37"/>
      <c r="C151" s="26"/>
      <c r="D151" s="26"/>
      <c r="E151" s="26"/>
      <c r="F151" s="26"/>
      <c r="G151" s="24">
        <v>15</v>
      </c>
      <c r="H151" s="31">
        <v>50</v>
      </c>
      <c r="I151" s="26"/>
    </row>
    <row r="152" spans="1:10" ht="13" x14ac:dyDescent="0.15">
      <c r="B152" s="37"/>
      <c r="C152" s="26"/>
      <c r="D152" s="26"/>
      <c r="E152" s="26"/>
      <c r="F152" s="26"/>
      <c r="G152" s="24">
        <v>20</v>
      </c>
      <c r="H152" s="31">
        <v>50</v>
      </c>
      <c r="I152" s="26"/>
    </row>
    <row r="153" spans="1:10" ht="13" x14ac:dyDescent="0.15">
      <c r="B153" s="37"/>
      <c r="C153" s="26"/>
      <c r="D153" s="26"/>
      <c r="E153" s="26"/>
      <c r="F153" s="26"/>
      <c r="G153" s="24">
        <v>25</v>
      </c>
      <c r="H153" s="31">
        <v>50.2</v>
      </c>
      <c r="I153" s="26"/>
    </row>
    <row r="154" spans="1:10" ht="13" x14ac:dyDescent="0.15">
      <c r="B154" s="37"/>
      <c r="C154" s="37"/>
      <c r="D154" s="37"/>
      <c r="E154" s="37"/>
      <c r="F154" s="37"/>
      <c r="G154" s="37"/>
      <c r="H154" s="37"/>
      <c r="I154" s="37"/>
    </row>
    <row r="155" spans="1:10" ht="13" x14ac:dyDescent="0.15">
      <c r="A155" s="14">
        <v>39596</v>
      </c>
      <c r="B155" s="55" t="s">
        <v>285</v>
      </c>
      <c r="C155" s="26" t="s">
        <v>114</v>
      </c>
      <c r="D155" s="30" t="s">
        <v>697</v>
      </c>
      <c r="E155" s="24">
        <v>49.1</v>
      </c>
      <c r="F155" s="24">
        <v>6</v>
      </c>
      <c r="G155" s="24">
        <v>0</v>
      </c>
      <c r="H155" s="31">
        <v>49</v>
      </c>
      <c r="I155" s="26"/>
      <c r="J155" s="10" t="s">
        <v>287</v>
      </c>
    </row>
    <row r="156" spans="1:10" ht="13" x14ac:dyDescent="0.15">
      <c r="B156" s="26"/>
      <c r="C156" s="26"/>
      <c r="D156" s="26"/>
      <c r="E156" s="26"/>
      <c r="F156" s="26"/>
      <c r="G156" s="24">
        <v>2</v>
      </c>
      <c r="H156" s="31">
        <v>51</v>
      </c>
      <c r="I156" s="26"/>
      <c r="J156" s="13" t="s">
        <v>288</v>
      </c>
    </row>
    <row r="157" spans="1:10" ht="13" x14ac:dyDescent="0.15">
      <c r="B157" s="26"/>
      <c r="C157" s="26"/>
      <c r="D157" s="26"/>
      <c r="E157" s="26"/>
      <c r="F157" s="26"/>
      <c r="G157" s="24">
        <v>5</v>
      </c>
      <c r="H157" s="31">
        <v>50</v>
      </c>
      <c r="I157" s="28" t="s">
        <v>643</v>
      </c>
      <c r="J157" s="10" t="s">
        <v>289</v>
      </c>
    </row>
    <row r="158" spans="1:10" ht="13" x14ac:dyDescent="0.15">
      <c r="B158" s="26"/>
      <c r="C158" s="26"/>
      <c r="D158" s="26"/>
      <c r="E158" s="26"/>
      <c r="F158" s="26"/>
      <c r="G158" s="24">
        <v>8</v>
      </c>
      <c r="H158" s="31">
        <v>49</v>
      </c>
      <c r="I158" s="30" t="s">
        <v>698</v>
      </c>
      <c r="J158" s="11" t="s">
        <v>229</v>
      </c>
    </row>
    <row r="159" spans="1:10" ht="13" x14ac:dyDescent="0.15">
      <c r="B159" s="26"/>
      <c r="C159" s="26"/>
      <c r="D159" s="26"/>
      <c r="E159" s="26"/>
      <c r="F159" s="26"/>
      <c r="G159" s="24">
        <v>10</v>
      </c>
      <c r="H159" s="31">
        <v>49</v>
      </c>
      <c r="I159" s="28" t="s">
        <v>651</v>
      </c>
      <c r="J159" s="13" t="s">
        <v>279</v>
      </c>
    </row>
    <row r="160" spans="1:10" ht="13" x14ac:dyDescent="0.15">
      <c r="B160" s="26"/>
      <c r="C160" s="26"/>
      <c r="D160" s="26"/>
      <c r="E160" s="26"/>
      <c r="F160" s="26"/>
      <c r="G160" s="24">
        <v>25</v>
      </c>
      <c r="H160" s="31">
        <v>49</v>
      </c>
      <c r="I160" s="28" t="s">
        <v>640</v>
      </c>
      <c r="J160" s="70" t="s">
        <v>290</v>
      </c>
    </row>
    <row r="161" spans="1:10" ht="13" x14ac:dyDescent="0.15">
      <c r="B161" s="37"/>
      <c r="C161" s="37"/>
      <c r="D161" s="37"/>
      <c r="E161" s="37"/>
      <c r="F161" s="37"/>
      <c r="G161" s="37"/>
      <c r="H161" s="37"/>
      <c r="I161" s="37"/>
      <c r="J161" s="71" t="s">
        <v>24</v>
      </c>
    </row>
    <row r="162" spans="1:10" ht="13" x14ac:dyDescent="0.15">
      <c r="B162" s="55"/>
      <c r="C162" s="26"/>
      <c r="D162" s="26"/>
      <c r="E162" s="24"/>
      <c r="F162" s="30"/>
      <c r="G162" s="24"/>
      <c r="H162" s="31"/>
      <c r="I162" s="24"/>
      <c r="J162" s="10"/>
    </row>
    <row r="163" spans="1:10" ht="13" x14ac:dyDescent="0.15">
      <c r="B163" s="55" t="s">
        <v>291</v>
      </c>
      <c r="C163" s="26" t="s">
        <v>292</v>
      </c>
      <c r="D163" s="30" t="s">
        <v>697</v>
      </c>
      <c r="E163" s="24">
        <v>52.7</v>
      </c>
      <c r="F163" s="30">
        <v>8</v>
      </c>
      <c r="G163" s="24">
        <v>1</v>
      </c>
      <c r="H163" s="31">
        <v>50</v>
      </c>
      <c r="I163" s="28" t="s">
        <v>643</v>
      </c>
      <c r="J163" s="10" t="s">
        <v>294</v>
      </c>
    </row>
    <row r="164" spans="1:10" ht="13" x14ac:dyDescent="0.15">
      <c r="B164" s="26"/>
      <c r="C164" s="26"/>
      <c r="D164" s="26"/>
      <c r="E164" s="26"/>
      <c r="F164" s="26"/>
      <c r="G164" s="24">
        <v>2</v>
      </c>
      <c r="H164" s="31">
        <v>50</v>
      </c>
      <c r="I164" s="28" t="s">
        <v>640</v>
      </c>
      <c r="J164" s="13" t="s">
        <v>31</v>
      </c>
    </row>
    <row r="165" spans="1:10" ht="13" x14ac:dyDescent="0.15">
      <c r="B165" s="26"/>
      <c r="C165" s="26"/>
      <c r="D165" s="26"/>
      <c r="E165" s="26"/>
      <c r="F165" s="26"/>
      <c r="G165" s="24">
        <v>10</v>
      </c>
      <c r="H165" s="31">
        <v>50</v>
      </c>
      <c r="I165" s="26"/>
      <c r="J165" s="10" t="s">
        <v>289</v>
      </c>
    </row>
    <row r="166" spans="1:10" ht="13" x14ac:dyDescent="0.15">
      <c r="B166" s="26"/>
      <c r="C166" s="26"/>
      <c r="D166" s="26"/>
      <c r="E166" s="26"/>
      <c r="F166" s="26"/>
      <c r="G166" s="24">
        <v>30</v>
      </c>
      <c r="H166" s="31">
        <v>49</v>
      </c>
      <c r="I166" s="28" t="s">
        <v>640</v>
      </c>
      <c r="J166" s="10" t="s">
        <v>295</v>
      </c>
    </row>
    <row r="167" spans="1:10" ht="13" x14ac:dyDescent="0.15">
      <c r="B167" s="26"/>
      <c r="C167" s="26"/>
      <c r="D167" s="26"/>
      <c r="E167" s="26"/>
      <c r="F167" s="26"/>
      <c r="G167" s="24">
        <v>40</v>
      </c>
      <c r="H167" s="31">
        <v>44</v>
      </c>
      <c r="I167" s="28" t="s">
        <v>641</v>
      </c>
      <c r="J167" s="13" t="s">
        <v>279</v>
      </c>
    </row>
    <row r="168" spans="1:10" ht="13" x14ac:dyDescent="0.15">
      <c r="B168" s="37"/>
      <c r="C168" s="37"/>
      <c r="D168" s="37"/>
      <c r="E168" s="37"/>
      <c r="F168" s="37"/>
      <c r="G168" s="37"/>
      <c r="H168" s="37"/>
      <c r="I168" s="37"/>
      <c r="J168" s="70" t="s">
        <v>230</v>
      </c>
    </row>
    <row r="169" spans="1:10" ht="13" x14ac:dyDescent="0.15">
      <c r="B169" s="37"/>
      <c r="C169" s="37"/>
      <c r="D169" s="37"/>
      <c r="E169" s="37"/>
      <c r="F169" s="37"/>
      <c r="G169" s="37"/>
      <c r="H169" s="37"/>
      <c r="I169" s="37"/>
      <c r="J169" s="70" t="s">
        <v>296</v>
      </c>
    </row>
    <row r="170" spans="1:10" ht="13" x14ac:dyDescent="0.15">
      <c r="B170" s="37"/>
      <c r="C170" s="37"/>
      <c r="D170" s="37"/>
      <c r="E170" s="37"/>
      <c r="F170" s="37"/>
      <c r="G170" s="37"/>
      <c r="H170" s="37"/>
      <c r="I170" s="37"/>
    </row>
    <row r="171" spans="1:10" ht="13" x14ac:dyDescent="0.15">
      <c r="A171" s="7">
        <v>39598</v>
      </c>
      <c r="B171" s="54">
        <v>0.39583333333333331</v>
      </c>
      <c r="C171" s="26" t="s">
        <v>75</v>
      </c>
      <c r="D171" s="26" t="s">
        <v>140</v>
      </c>
      <c r="E171" s="26"/>
      <c r="F171" s="30">
        <v>0.8</v>
      </c>
      <c r="G171" s="24">
        <v>1</v>
      </c>
      <c r="H171" s="31">
        <v>57.2</v>
      </c>
      <c r="I171" s="26"/>
      <c r="J171" s="10" t="s">
        <v>297</v>
      </c>
    </row>
    <row r="172" spans="1:10" ht="13" x14ac:dyDescent="0.15">
      <c r="B172" s="37"/>
      <c r="C172" s="37"/>
      <c r="D172" s="37"/>
      <c r="E172" s="37"/>
      <c r="F172" s="37"/>
      <c r="G172" s="37"/>
      <c r="H172" s="37"/>
      <c r="I172" s="37"/>
      <c r="J172" s="13" t="s">
        <v>110</v>
      </c>
    </row>
    <row r="173" spans="1:10" ht="13" x14ac:dyDescent="0.15">
      <c r="B173" s="37"/>
      <c r="C173" s="37"/>
      <c r="D173" s="37"/>
      <c r="E173" s="37"/>
      <c r="F173" s="37"/>
      <c r="G173" s="37"/>
      <c r="H173" s="37"/>
      <c r="I173" s="37"/>
      <c r="J173" s="10" t="s">
        <v>20</v>
      </c>
    </row>
    <row r="174" spans="1:10" ht="13" x14ac:dyDescent="0.15">
      <c r="B174" s="37"/>
      <c r="C174" s="37"/>
      <c r="D174" s="37"/>
      <c r="E174" s="37"/>
      <c r="F174" s="37"/>
      <c r="G174" s="37"/>
      <c r="H174" s="37"/>
      <c r="I174" s="37"/>
      <c r="J174" s="10" t="s">
        <v>298</v>
      </c>
    </row>
    <row r="175" spans="1:10" ht="13" x14ac:dyDescent="0.15">
      <c r="B175" s="37"/>
      <c r="C175" s="37"/>
      <c r="D175" s="37"/>
      <c r="E175" s="37"/>
      <c r="F175" s="37"/>
      <c r="G175" s="37"/>
      <c r="H175" s="37"/>
      <c r="I175" s="37"/>
      <c r="J175" s="13" t="s">
        <v>299</v>
      </c>
    </row>
    <row r="176" spans="1:10" ht="13" x14ac:dyDescent="0.15">
      <c r="B176" s="37"/>
      <c r="C176" s="37"/>
      <c r="D176" s="37"/>
      <c r="E176" s="37"/>
      <c r="F176" s="37"/>
      <c r="G176" s="37"/>
      <c r="H176" s="37"/>
      <c r="I176" s="37"/>
      <c r="J176" s="70" t="s">
        <v>300</v>
      </c>
    </row>
    <row r="177" spans="2:10" ht="13" x14ac:dyDescent="0.15">
      <c r="B177" s="37"/>
      <c r="C177" s="37"/>
      <c r="D177" s="37"/>
      <c r="E177" s="37"/>
      <c r="F177" s="37"/>
      <c r="G177" s="37"/>
      <c r="H177" s="37"/>
      <c r="I177" s="37"/>
      <c r="J177" s="70" t="s">
        <v>301</v>
      </c>
    </row>
    <row r="178" spans="2:10" ht="13" x14ac:dyDescent="0.15">
      <c r="B178" s="37"/>
      <c r="C178" s="37"/>
      <c r="D178" s="37"/>
      <c r="E178" s="37"/>
      <c r="F178" s="37"/>
      <c r="G178" s="37"/>
      <c r="H178" s="37"/>
      <c r="I178" s="37"/>
    </row>
    <row r="179" spans="2:10" ht="13" x14ac:dyDescent="0.15">
      <c r="B179" s="54">
        <v>0.4375</v>
      </c>
      <c r="C179" s="26" t="s">
        <v>302</v>
      </c>
      <c r="D179" s="30" t="s">
        <v>699</v>
      </c>
      <c r="E179" s="24">
        <v>64</v>
      </c>
      <c r="F179" s="30">
        <v>3.5</v>
      </c>
      <c r="G179" s="24">
        <v>0</v>
      </c>
      <c r="H179" s="31">
        <v>55.6</v>
      </c>
      <c r="I179" s="26"/>
      <c r="J179" s="10" t="s">
        <v>297</v>
      </c>
    </row>
    <row r="180" spans="2:10" ht="13" x14ac:dyDescent="0.15">
      <c r="B180" s="37"/>
      <c r="C180" s="37"/>
      <c r="D180" s="37"/>
      <c r="E180" s="37"/>
      <c r="F180" s="37"/>
      <c r="G180" s="37"/>
      <c r="H180" s="37"/>
      <c r="I180" s="37"/>
      <c r="J180" s="13" t="s">
        <v>110</v>
      </c>
    </row>
    <row r="181" spans="2:10" ht="13" x14ac:dyDescent="0.15">
      <c r="B181" s="37"/>
      <c r="C181" s="37"/>
      <c r="D181" s="37"/>
      <c r="E181" s="37"/>
      <c r="F181" s="37"/>
      <c r="G181" s="37"/>
      <c r="H181" s="37"/>
      <c r="I181" s="37"/>
      <c r="J181" s="10" t="s">
        <v>266</v>
      </c>
    </row>
    <row r="182" spans="2:10" ht="13" x14ac:dyDescent="0.15">
      <c r="B182" s="37"/>
      <c r="C182" s="37"/>
      <c r="D182" s="37"/>
      <c r="E182" s="37"/>
      <c r="F182" s="37"/>
      <c r="G182" s="37"/>
      <c r="H182" s="37"/>
      <c r="I182" s="37"/>
      <c r="J182" s="10" t="s">
        <v>229</v>
      </c>
    </row>
    <row r="183" spans="2:10" ht="13" x14ac:dyDescent="0.15">
      <c r="B183" s="37"/>
      <c r="C183" s="37"/>
      <c r="D183" s="37"/>
      <c r="E183" s="37"/>
      <c r="F183" s="37"/>
      <c r="G183" s="37"/>
      <c r="H183" s="37"/>
      <c r="I183" s="37"/>
      <c r="J183" s="13" t="s">
        <v>64</v>
      </c>
    </row>
    <row r="184" spans="2:10" ht="13" x14ac:dyDescent="0.15">
      <c r="B184" s="37"/>
      <c r="C184" s="37"/>
      <c r="D184" s="37"/>
      <c r="E184" s="37"/>
      <c r="F184" s="37"/>
      <c r="G184" s="37"/>
      <c r="H184" s="37"/>
      <c r="I184" s="37"/>
      <c r="J184" s="70" t="s">
        <v>230</v>
      </c>
    </row>
    <row r="185" spans="2:10" ht="13" x14ac:dyDescent="0.15">
      <c r="B185" s="37"/>
      <c r="C185" s="37"/>
      <c r="D185" s="37"/>
      <c r="E185" s="37"/>
      <c r="F185" s="37"/>
      <c r="G185" s="37"/>
      <c r="H185" s="37"/>
      <c r="I185" s="37"/>
      <c r="J185" s="70" t="s">
        <v>303</v>
      </c>
    </row>
    <row r="186" spans="2:10" ht="13" x14ac:dyDescent="0.15">
      <c r="B186" s="37"/>
      <c r="C186" s="37"/>
      <c r="D186" s="37"/>
      <c r="E186" s="37"/>
      <c r="F186" s="37"/>
      <c r="G186" s="37"/>
      <c r="H186" s="37"/>
      <c r="I186" s="37"/>
    </row>
    <row r="187" spans="2:10" ht="13" x14ac:dyDescent="0.15">
      <c r="B187" s="68">
        <v>0.46875</v>
      </c>
      <c r="C187" s="26" t="s">
        <v>26</v>
      </c>
      <c r="D187" s="30" t="s">
        <v>699</v>
      </c>
      <c r="E187" s="24">
        <v>64</v>
      </c>
      <c r="F187" s="24">
        <v>7.5</v>
      </c>
      <c r="G187" s="24">
        <v>2</v>
      </c>
      <c r="H187" s="31">
        <v>55.6</v>
      </c>
      <c r="I187" s="28" t="s">
        <v>640</v>
      </c>
      <c r="J187" s="10" t="s">
        <v>304</v>
      </c>
    </row>
    <row r="188" spans="2:10" ht="13" x14ac:dyDescent="0.15">
      <c r="B188" s="37"/>
      <c r="C188" s="26"/>
      <c r="D188" s="26"/>
      <c r="E188" s="26"/>
      <c r="F188" s="26"/>
      <c r="G188" s="24">
        <v>5</v>
      </c>
      <c r="H188" s="31">
        <v>52.8</v>
      </c>
      <c r="I188" s="28" t="s">
        <v>637</v>
      </c>
      <c r="J188" s="13" t="s">
        <v>119</v>
      </c>
    </row>
    <row r="189" spans="2:10" ht="13" x14ac:dyDescent="0.15">
      <c r="B189" s="37"/>
      <c r="C189" s="26"/>
      <c r="D189" s="26"/>
      <c r="E189" s="26"/>
      <c r="F189" s="26"/>
      <c r="G189" s="24">
        <v>10</v>
      </c>
      <c r="H189" s="31">
        <v>52.2</v>
      </c>
      <c r="I189" s="28" t="s">
        <v>637</v>
      </c>
      <c r="J189" s="10" t="s">
        <v>305</v>
      </c>
    </row>
    <row r="190" spans="2:10" ht="13" x14ac:dyDescent="0.15">
      <c r="B190" s="37"/>
      <c r="C190" s="26"/>
      <c r="D190" s="26"/>
      <c r="E190" s="26"/>
      <c r="F190" s="26"/>
      <c r="G190" s="24">
        <v>27</v>
      </c>
      <c r="H190" s="31">
        <v>52.1</v>
      </c>
      <c r="I190" s="28" t="s">
        <v>637</v>
      </c>
      <c r="J190" s="10" t="s">
        <v>210</v>
      </c>
    </row>
    <row r="191" spans="2:10" ht="13" x14ac:dyDescent="0.15">
      <c r="B191" s="37"/>
      <c r="C191" s="26"/>
      <c r="D191" s="26"/>
      <c r="E191" s="26"/>
      <c r="F191" s="26"/>
      <c r="G191" s="24">
        <v>70</v>
      </c>
      <c r="H191" s="31">
        <v>43.1</v>
      </c>
      <c r="I191" s="28" t="s">
        <v>637</v>
      </c>
      <c r="J191" s="13" t="s">
        <v>306</v>
      </c>
    </row>
    <row r="193" spans="1:10" ht="13" x14ac:dyDescent="0.15">
      <c r="A193" s="7">
        <v>39602</v>
      </c>
      <c r="B193" s="48">
        <v>0.6875</v>
      </c>
      <c r="C193" s="11" t="s">
        <v>302</v>
      </c>
      <c r="D193" s="10" t="s">
        <v>689</v>
      </c>
      <c r="E193" s="17">
        <v>67</v>
      </c>
      <c r="F193" s="10">
        <v>3.5</v>
      </c>
      <c r="G193" s="45">
        <v>2</v>
      </c>
      <c r="H193" s="19">
        <v>61</v>
      </c>
      <c r="I193" s="11"/>
      <c r="J193" s="10" t="s">
        <v>304</v>
      </c>
    </row>
    <row r="194" spans="1:10" ht="13" x14ac:dyDescent="0.15">
      <c r="J194" s="13" t="s">
        <v>119</v>
      </c>
    </row>
    <row r="195" spans="1:10" ht="13" x14ac:dyDescent="0.15">
      <c r="J195" s="10" t="s">
        <v>305</v>
      </c>
    </row>
    <row r="196" spans="1:10" ht="13" x14ac:dyDescent="0.15">
      <c r="J196" s="10" t="s">
        <v>210</v>
      </c>
    </row>
    <row r="197" spans="1:10" ht="13" x14ac:dyDescent="0.15">
      <c r="J197" s="13" t="s">
        <v>306</v>
      </c>
    </row>
    <row r="198" spans="1:10" ht="13" x14ac:dyDescent="0.15">
      <c r="J198" s="70" t="s">
        <v>230</v>
      </c>
    </row>
    <row r="199" spans="1:10" ht="13" x14ac:dyDescent="0.15">
      <c r="J199" s="70" t="s">
        <v>308</v>
      </c>
    </row>
    <row r="201" spans="1:10" ht="13" x14ac:dyDescent="0.15">
      <c r="B201" s="48">
        <v>0.70833333333333337</v>
      </c>
      <c r="C201" s="11" t="s">
        <v>50</v>
      </c>
      <c r="D201" s="10" t="s">
        <v>700</v>
      </c>
      <c r="E201" s="17">
        <v>67</v>
      </c>
      <c r="F201" s="10">
        <v>6</v>
      </c>
      <c r="G201" s="24">
        <v>1</v>
      </c>
      <c r="H201" s="19">
        <v>60</v>
      </c>
    </row>
    <row r="203" spans="1:10" ht="13" x14ac:dyDescent="0.15">
      <c r="A203" s="7">
        <v>39603</v>
      </c>
      <c r="B203" s="54">
        <v>0.42708333333333331</v>
      </c>
      <c r="C203" s="26" t="s">
        <v>302</v>
      </c>
      <c r="D203" s="30" t="s">
        <v>679</v>
      </c>
      <c r="E203" s="24">
        <v>66</v>
      </c>
      <c r="F203" s="30">
        <v>3.5</v>
      </c>
      <c r="G203" s="24">
        <v>2</v>
      </c>
      <c r="H203" s="31">
        <v>57</v>
      </c>
      <c r="I203" s="26"/>
    </row>
    <row r="204" spans="1:10" ht="13" x14ac:dyDescent="0.15">
      <c r="B204" s="37"/>
      <c r="C204" s="37"/>
      <c r="D204" s="37"/>
      <c r="E204" s="37"/>
      <c r="F204" s="37"/>
      <c r="G204" s="37"/>
      <c r="H204" s="37"/>
      <c r="I204" s="37"/>
    </row>
    <row r="205" spans="1:10" ht="13" x14ac:dyDescent="0.15">
      <c r="B205" s="54">
        <v>0.5</v>
      </c>
      <c r="C205" s="26" t="s">
        <v>26</v>
      </c>
      <c r="D205" s="30" t="s">
        <v>679</v>
      </c>
      <c r="E205" s="24">
        <v>67</v>
      </c>
      <c r="F205" s="30">
        <v>7.5</v>
      </c>
      <c r="G205" s="24">
        <v>0</v>
      </c>
      <c r="H205" s="31">
        <v>57.9</v>
      </c>
      <c r="I205" s="26"/>
      <c r="J205" s="10" t="s">
        <v>310</v>
      </c>
    </row>
    <row r="206" spans="1:10" ht="13" x14ac:dyDescent="0.15">
      <c r="B206" s="26"/>
      <c r="C206" s="26"/>
      <c r="D206" s="26"/>
      <c r="E206" s="26"/>
      <c r="F206" s="26"/>
      <c r="G206" s="24">
        <v>2</v>
      </c>
      <c r="H206" s="31">
        <v>56</v>
      </c>
      <c r="I206" s="26"/>
      <c r="J206" s="13" t="s">
        <v>311</v>
      </c>
    </row>
    <row r="207" spans="1:10" ht="13" x14ac:dyDescent="0.15">
      <c r="B207" s="26"/>
      <c r="C207" s="26"/>
      <c r="D207" s="26"/>
      <c r="E207" s="26"/>
      <c r="F207" s="26"/>
      <c r="G207" s="24">
        <v>5</v>
      </c>
      <c r="H207" s="31">
        <v>56</v>
      </c>
      <c r="I207" s="26"/>
      <c r="J207" s="10" t="s">
        <v>282</v>
      </c>
    </row>
    <row r="208" spans="1:10" ht="13" x14ac:dyDescent="0.15">
      <c r="B208" s="26"/>
      <c r="C208" s="26"/>
      <c r="D208" s="26"/>
      <c r="E208" s="26"/>
      <c r="F208" s="26"/>
      <c r="G208" s="24">
        <v>10</v>
      </c>
      <c r="H208" s="31">
        <v>55.6</v>
      </c>
      <c r="I208" s="26"/>
      <c r="J208" s="10" t="s">
        <v>229</v>
      </c>
    </row>
    <row r="209" spans="1:10" ht="13" x14ac:dyDescent="0.15">
      <c r="B209" s="26"/>
      <c r="C209" s="26"/>
      <c r="D209" s="26"/>
      <c r="E209" s="26"/>
      <c r="F209" s="26"/>
      <c r="G209" s="24">
        <v>15</v>
      </c>
      <c r="H209" s="31">
        <v>52.7</v>
      </c>
      <c r="I209" s="26"/>
      <c r="J209" s="13" t="s">
        <v>312</v>
      </c>
    </row>
    <row r="210" spans="1:10" ht="13" x14ac:dyDescent="0.15">
      <c r="B210" s="26"/>
      <c r="C210" s="26"/>
      <c r="D210" s="26"/>
      <c r="E210" s="26"/>
      <c r="F210" s="26"/>
      <c r="G210" s="24">
        <v>25</v>
      </c>
      <c r="H210" s="31">
        <v>49.5</v>
      </c>
      <c r="I210" s="26"/>
      <c r="J210" s="70" t="s">
        <v>230</v>
      </c>
    </row>
    <row r="211" spans="1:10" ht="13" x14ac:dyDescent="0.15">
      <c r="B211" s="55"/>
      <c r="C211" s="26"/>
      <c r="D211" s="26"/>
      <c r="E211" s="26"/>
      <c r="F211" s="26"/>
      <c r="G211" s="24">
        <v>35</v>
      </c>
      <c r="H211" s="31">
        <v>48.6</v>
      </c>
      <c r="I211" s="26"/>
      <c r="J211" s="70" t="s">
        <v>313</v>
      </c>
    </row>
    <row r="212" spans="1:10" ht="13" x14ac:dyDescent="0.15">
      <c r="B212" s="37"/>
      <c r="C212" s="37"/>
      <c r="D212" s="37"/>
      <c r="E212" s="37"/>
      <c r="F212" s="37"/>
      <c r="G212" s="37"/>
      <c r="H212" s="37"/>
      <c r="I212" s="37"/>
    </row>
    <row r="213" spans="1:10" ht="13" x14ac:dyDescent="0.15">
      <c r="A213" s="7">
        <v>39616</v>
      </c>
      <c r="B213" s="44">
        <v>0.70833333333333337</v>
      </c>
      <c r="C213" s="11" t="s">
        <v>292</v>
      </c>
      <c r="D213" s="10" t="s">
        <v>701</v>
      </c>
      <c r="E213" s="17">
        <v>66</v>
      </c>
      <c r="F213" s="17">
        <v>5</v>
      </c>
      <c r="G213" s="24">
        <v>1</v>
      </c>
      <c r="H213" s="19">
        <v>65</v>
      </c>
      <c r="I213" s="11"/>
      <c r="J213" s="10" t="s">
        <v>254</v>
      </c>
    </row>
    <row r="214" spans="1:10" ht="13" x14ac:dyDescent="0.15">
      <c r="B214" s="11"/>
      <c r="C214" s="11"/>
      <c r="D214" s="11"/>
      <c r="E214" s="11"/>
      <c r="F214" s="11"/>
      <c r="G214" s="24">
        <v>14</v>
      </c>
      <c r="H214" s="19">
        <v>64</v>
      </c>
      <c r="I214" s="11"/>
      <c r="J214" s="13" t="s">
        <v>104</v>
      </c>
    </row>
    <row r="215" spans="1:10" ht="13" x14ac:dyDescent="0.15">
      <c r="B215" s="11"/>
      <c r="C215" s="11"/>
      <c r="D215" s="11"/>
      <c r="E215" s="11"/>
      <c r="F215" s="11"/>
      <c r="G215" s="24">
        <v>16</v>
      </c>
      <c r="H215" s="19">
        <v>56</v>
      </c>
      <c r="I215" s="11"/>
      <c r="J215" s="10" t="s">
        <v>316</v>
      </c>
    </row>
    <row r="216" spans="1:10" ht="13" x14ac:dyDescent="0.15">
      <c r="B216" s="11"/>
      <c r="C216" s="11"/>
      <c r="D216" s="11"/>
      <c r="E216" s="11"/>
      <c r="F216" s="11"/>
      <c r="G216" s="24">
        <v>20</v>
      </c>
      <c r="H216" s="19">
        <v>51</v>
      </c>
      <c r="I216" s="11"/>
      <c r="J216" s="10" t="s">
        <v>210</v>
      </c>
    </row>
    <row r="217" spans="1:10" ht="13" x14ac:dyDescent="0.15">
      <c r="B217" s="11"/>
      <c r="C217" s="11"/>
      <c r="D217" s="11"/>
      <c r="E217" s="11"/>
      <c r="F217" s="11"/>
      <c r="G217" s="26"/>
      <c r="H217" s="11"/>
      <c r="I217" s="11"/>
      <c r="J217" s="13" t="s">
        <v>312</v>
      </c>
    </row>
    <row r="218" spans="1:10" ht="13" x14ac:dyDescent="0.15">
      <c r="B218" s="11"/>
      <c r="C218" s="11"/>
      <c r="D218" s="11"/>
      <c r="E218" s="11"/>
      <c r="F218" s="11"/>
      <c r="G218" s="11"/>
      <c r="H218" s="11"/>
      <c r="I218" s="11"/>
      <c r="J218" s="70" t="s">
        <v>230</v>
      </c>
    </row>
    <row r="219" spans="1:10" ht="13" x14ac:dyDescent="0.15">
      <c r="B219" s="11"/>
      <c r="C219" s="11"/>
      <c r="D219" s="11"/>
      <c r="E219" s="11"/>
      <c r="F219" s="11"/>
      <c r="G219" s="11"/>
      <c r="H219" s="11"/>
      <c r="I219" s="11"/>
      <c r="J219" s="70" t="s">
        <v>317</v>
      </c>
    </row>
    <row r="220" spans="1:10" ht="13" x14ac:dyDescent="0.15">
      <c r="B220" s="11"/>
      <c r="C220" s="11"/>
      <c r="D220" s="11"/>
      <c r="E220" s="11"/>
      <c r="F220" s="11"/>
      <c r="G220" s="11"/>
      <c r="H220" s="11"/>
      <c r="I220" s="11"/>
    </row>
    <row r="221" spans="1:10" ht="13" x14ac:dyDescent="0.15">
      <c r="A221" s="7">
        <v>39622</v>
      </c>
      <c r="B221" s="38">
        <v>0.54166666666666663</v>
      </c>
      <c r="C221" s="10" t="s">
        <v>318</v>
      </c>
      <c r="D221" s="10" t="s">
        <v>702</v>
      </c>
      <c r="E221" s="17">
        <v>71</v>
      </c>
      <c r="F221" s="17">
        <v>3</v>
      </c>
      <c r="G221" s="24">
        <v>0.5</v>
      </c>
      <c r="H221" s="19">
        <v>67.2</v>
      </c>
      <c r="I221" s="11"/>
      <c r="J221" s="10" t="s">
        <v>320</v>
      </c>
    </row>
    <row r="222" spans="1:10" ht="13" x14ac:dyDescent="0.15">
      <c r="B222" s="11"/>
      <c r="C222" s="11"/>
      <c r="D222" s="11"/>
      <c r="E222" s="11"/>
      <c r="F222" s="11"/>
      <c r="G222" s="24">
        <v>6</v>
      </c>
      <c r="H222" s="19">
        <v>68.400000000000006</v>
      </c>
      <c r="I222" s="16" t="s">
        <v>640</v>
      </c>
      <c r="J222" s="13" t="s">
        <v>321</v>
      </c>
    </row>
    <row r="223" spans="1:10" ht="13" x14ac:dyDescent="0.15">
      <c r="B223" s="11"/>
      <c r="C223" s="11"/>
      <c r="D223" s="11"/>
      <c r="E223" s="11"/>
      <c r="F223" s="11"/>
      <c r="G223" s="24">
        <v>10</v>
      </c>
      <c r="H223" s="19">
        <v>61.2</v>
      </c>
      <c r="I223" s="16" t="s">
        <v>640</v>
      </c>
      <c r="J223" s="10" t="s">
        <v>20</v>
      </c>
    </row>
    <row r="224" spans="1:10" ht="13" x14ac:dyDescent="0.15">
      <c r="B224" s="11"/>
      <c r="C224" s="11"/>
      <c r="D224" s="11"/>
      <c r="E224" s="11"/>
      <c r="F224" s="11"/>
      <c r="G224" s="24">
        <v>15</v>
      </c>
      <c r="H224" s="19">
        <v>60.3</v>
      </c>
      <c r="I224" s="11"/>
      <c r="J224" s="10" t="s">
        <v>229</v>
      </c>
    </row>
    <row r="225" spans="1:10" ht="13" x14ac:dyDescent="0.15">
      <c r="B225" s="11"/>
      <c r="C225" s="11"/>
      <c r="D225" s="11"/>
      <c r="E225" s="11"/>
      <c r="F225" s="11"/>
      <c r="G225" s="24">
        <v>20</v>
      </c>
      <c r="H225" s="19">
        <v>54.4</v>
      </c>
      <c r="I225" s="11"/>
      <c r="J225" s="13" t="s">
        <v>322</v>
      </c>
    </row>
    <row r="226" spans="1:10" ht="13" x14ac:dyDescent="0.15">
      <c r="B226" s="11"/>
      <c r="C226" s="11"/>
      <c r="D226" s="11"/>
      <c r="E226" s="11"/>
      <c r="F226" s="11"/>
      <c r="G226" s="24">
        <v>30</v>
      </c>
      <c r="H226" s="19">
        <v>55</v>
      </c>
      <c r="I226" s="11"/>
      <c r="J226" s="70" t="s">
        <v>323</v>
      </c>
    </row>
    <row r="227" spans="1:10" ht="13" x14ac:dyDescent="0.15">
      <c r="G227" s="37"/>
      <c r="J227" s="70" t="s">
        <v>54</v>
      </c>
    </row>
    <row r="228" spans="1:10" ht="13" x14ac:dyDescent="0.15">
      <c r="G228" s="37"/>
    </row>
    <row r="229" spans="1:10" ht="13" x14ac:dyDescent="0.15">
      <c r="A229" s="7">
        <v>39625</v>
      </c>
      <c r="B229" s="38">
        <v>0.52083333333333337</v>
      </c>
      <c r="C229" s="11" t="s">
        <v>142</v>
      </c>
      <c r="D229" s="10" t="s">
        <v>703</v>
      </c>
      <c r="E229" s="17">
        <v>73</v>
      </c>
      <c r="F229" s="17">
        <v>3</v>
      </c>
      <c r="G229" s="24">
        <v>0.5</v>
      </c>
      <c r="H229" s="19">
        <v>19.62</v>
      </c>
      <c r="I229" s="16" t="s">
        <v>704</v>
      </c>
    </row>
    <row r="230" spans="1:10" ht="13" x14ac:dyDescent="0.15">
      <c r="B230" s="11"/>
      <c r="C230" s="11"/>
      <c r="D230" s="11"/>
      <c r="E230" s="11"/>
      <c r="F230" s="11"/>
      <c r="G230" s="24">
        <v>1</v>
      </c>
      <c r="H230" s="19">
        <v>19.2</v>
      </c>
      <c r="I230" s="16" t="s">
        <v>705</v>
      </c>
    </row>
    <row r="231" spans="1:10" ht="13" x14ac:dyDescent="0.15">
      <c r="B231" s="11"/>
      <c r="C231" s="11"/>
      <c r="D231" s="11"/>
      <c r="E231" s="11"/>
      <c r="F231" s="11"/>
      <c r="G231" s="24">
        <v>2</v>
      </c>
      <c r="H231" s="19">
        <v>19.190000000000001</v>
      </c>
      <c r="I231" s="16" t="s">
        <v>706</v>
      </c>
    </row>
    <row r="232" spans="1:10" ht="13" x14ac:dyDescent="0.15">
      <c r="B232" s="11"/>
      <c r="C232" s="11"/>
      <c r="D232" s="11"/>
      <c r="E232" s="11"/>
      <c r="F232" s="11"/>
      <c r="G232" s="24">
        <v>3</v>
      </c>
      <c r="H232" s="19">
        <v>19.16</v>
      </c>
      <c r="I232" s="16" t="s">
        <v>707</v>
      </c>
    </row>
    <row r="233" spans="1:10" ht="13" x14ac:dyDescent="0.15">
      <c r="B233" s="11"/>
      <c r="C233" s="11"/>
      <c r="D233" s="11"/>
      <c r="E233" s="11"/>
      <c r="F233" s="11"/>
      <c r="G233" s="24">
        <v>4</v>
      </c>
      <c r="H233" s="19">
        <v>18.96</v>
      </c>
      <c r="I233" s="16" t="s">
        <v>708</v>
      </c>
    </row>
    <row r="234" spans="1:10" ht="13" x14ac:dyDescent="0.15">
      <c r="B234" s="11"/>
      <c r="C234" s="11"/>
      <c r="D234" s="11"/>
      <c r="E234" s="11"/>
      <c r="F234" s="11"/>
      <c r="G234" s="24">
        <v>5</v>
      </c>
      <c r="H234" s="19">
        <v>14.8</v>
      </c>
      <c r="I234" s="16" t="s">
        <v>709</v>
      </c>
    </row>
    <row r="235" spans="1:10" ht="13" x14ac:dyDescent="0.15">
      <c r="B235" s="11"/>
      <c r="C235" s="11"/>
      <c r="D235" s="11"/>
      <c r="E235" s="11"/>
      <c r="F235" s="11"/>
      <c r="G235" s="24">
        <v>6</v>
      </c>
      <c r="H235" s="19">
        <v>11.67</v>
      </c>
      <c r="I235" s="16" t="s">
        <v>710</v>
      </c>
    </row>
    <row r="236" spans="1:10" ht="13" x14ac:dyDescent="0.15">
      <c r="B236" s="11"/>
      <c r="C236" s="11"/>
      <c r="D236" s="11"/>
      <c r="E236" s="11"/>
      <c r="F236" s="11"/>
      <c r="G236" s="24">
        <v>8</v>
      </c>
      <c r="H236" s="19">
        <v>9.17</v>
      </c>
      <c r="I236" s="16" t="s">
        <v>711</v>
      </c>
    </row>
    <row r="237" spans="1:10" ht="13" x14ac:dyDescent="0.15">
      <c r="B237" s="11"/>
      <c r="C237" s="11"/>
      <c r="D237" s="11"/>
      <c r="E237" s="11"/>
      <c r="F237" s="11"/>
      <c r="G237" s="24">
        <v>10</v>
      </c>
      <c r="H237" s="19">
        <v>8.4499999999999993</v>
      </c>
      <c r="I237" s="16" t="s">
        <v>712</v>
      </c>
    </row>
    <row r="238" spans="1:10" ht="13" x14ac:dyDescent="0.15">
      <c r="B238" s="11"/>
      <c r="C238" s="11"/>
      <c r="D238" s="11"/>
      <c r="E238" s="11"/>
      <c r="F238" s="11"/>
      <c r="G238" s="24">
        <v>12</v>
      </c>
      <c r="H238" s="19">
        <v>7.66</v>
      </c>
      <c r="I238" s="16" t="s">
        <v>713</v>
      </c>
    </row>
    <row r="239" spans="1:10" ht="13" x14ac:dyDescent="0.15">
      <c r="B239" s="11"/>
      <c r="C239" s="11"/>
      <c r="D239" s="11"/>
      <c r="E239" s="11"/>
      <c r="F239" s="11"/>
      <c r="G239" s="24">
        <v>15</v>
      </c>
      <c r="H239" s="19">
        <v>6.55</v>
      </c>
      <c r="I239" s="16" t="s">
        <v>714</v>
      </c>
    </row>
    <row r="240" spans="1:10" ht="13" x14ac:dyDescent="0.15">
      <c r="B240" s="11"/>
      <c r="C240" s="11"/>
      <c r="D240" s="11"/>
      <c r="E240" s="11"/>
      <c r="F240" s="11"/>
      <c r="G240" s="24">
        <v>20</v>
      </c>
      <c r="H240" s="19">
        <v>5.87</v>
      </c>
      <c r="I240" s="16" t="s">
        <v>715</v>
      </c>
    </row>
    <row r="242" spans="1:10" ht="13" x14ac:dyDescent="0.15">
      <c r="A242" s="7">
        <v>39639</v>
      </c>
      <c r="B242" s="41">
        <v>0.47916666666666669</v>
      </c>
      <c r="C242" s="11" t="s">
        <v>114</v>
      </c>
      <c r="D242" s="10" t="s">
        <v>716</v>
      </c>
      <c r="E242" s="17">
        <v>75</v>
      </c>
      <c r="F242" s="17">
        <v>2.5</v>
      </c>
      <c r="G242" s="17">
        <v>0.2</v>
      </c>
      <c r="H242" s="19">
        <v>71.3</v>
      </c>
      <c r="I242" s="16" t="s">
        <v>717</v>
      </c>
      <c r="J242" s="10" t="s">
        <v>70</v>
      </c>
    </row>
    <row r="243" spans="1:10" ht="13" x14ac:dyDescent="0.15">
      <c r="B243" s="11"/>
      <c r="C243" s="11"/>
      <c r="D243" s="11"/>
      <c r="E243" s="11"/>
      <c r="F243" s="11"/>
      <c r="G243" s="17">
        <v>1</v>
      </c>
      <c r="H243" s="19">
        <v>71.2</v>
      </c>
      <c r="I243" s="16" t="s">
        <v>704</v>
      </c>
      <c r="J243" s="13" t="s">
        <v>110</v>
      </c>
    </row>
    <row r="244" spans="1:10" ht="13" x14ac:dyDescent="0.15">
      <c r="B244" s="11"/>
      <c r="C244" s="11"/>
      <c r="D244" s="11"/>
      <c r="E244" s="11"/>
      <c r="F244" s="11"/>
      <c r="G244" s="17">
        <v>3</v>
      </c>
      <c r="H244" s="19">
        <v>71.099999999999994</v>
      </c>
      <c r="I244" s="16" t="s">
        <v>718</v>
      </c>
      <c r="J244" s="10" t="s">
        <v>20</v>
      </c>
    </row>
    <row r="245" spans="1:10" ht="13" x14ac:dyDescent="0.15">
      <c r="B245" s="11"/>
      <c r="C245" s="11"/>
      <c r="D245" s="11"/>
      <c r="E245" s="11"/>
      <c r="F245" s="11"/>
      <c r="G245" s="17">
        <v>5</v>
      </c>
      <c r="H245" s="19">
        <v>71</v>
      </c>
      <c r="I245" s="16" t="s">
        <v>704</v>
      </c>
      <c r="J245" s="10" t="s">
        <v>340</v>
      </c>
    </row>
    <row r="246" spans="1:10" ht="13" x14ac:dyDescent="0.15">
      <c r="B246" s="11"/>
      <c r="C246" s="11"/>
      <c r="D246" s="11"/>
      <c r="E246" s="11"/>
      <c r="F246" s="11"/>
      <c r="G246" s="17">
        <v>7</v>
      </c>
      <c r="H246" s="19">
        <v>70.599999999999994</v>
      </c>
      <c r="I246" s="16" t="s">
        <v>718</v>
      </c>
      <c r="J246" s="13" t="s">
        <v>44</v>
      </c>
    </row>
    <row r="247" spans="1:10" ht="13" x14ac:dyDescent="0.15">
      <c r="B247" s="11"/>
      <c r="C247" s="11"/>
      <c r="D247" s="11"/>
      <c r="E247" s="11"/>
      <c r="F247" s="11"/>
      <c r="G247" s="17">
        <v>9</v>
      </c>
      <c r="H247" s="19">
        <v>70.099999999999994</v>
      </c>
      <c r="I247" s="16" t="s">
        <v>719</v>
      </c>
      <c r="J247" s="70" t="s">
        <v>230</v>
      </c>
    </row>
    <row r="248" spans="1:10" ht="13" x14ac:dyDescent="0.15">
      <c r="B248" s="11"/>
      <c r="C248" s="11"/>
      <c r="D248" s="11"/>
      <c r="E248" s="11"/>
      <c r="F248" s="11"/>
      <c r="G248" s="17">
        <v>11</v>
      </c>
      <c r="H248" s="19">
        <v>66.25</v>
      </c>
      <c r="I248" s="16" t="s">
        <v>717</v>
      </c>
      <c r="J248" s="70" t="s">
        <v>341</v>
      </c>
    </row>
    <row r="249" spans="1:10" ht="13" x14ac:dyDescent="0.15">
      <c r="B249" s="42"/>
      <c r="C249" s="11"/>
      <c r="D249" s="11"/>
      <c r="E249" s="11"/>
      <c r="F249" s="11"/>
      <c r="G249" s="17">
        <v>13</v>
      </c>
      <c r="H249" s="19">
        <v>66</v>
      </c>
      <c r="I249" s="16" t="s">
        <v>720</v>
      </c>
    </row>
    <row r="250" spans="1:10" ht="13" x14ac:dyDescent="0.15">
      <c r="B250" s="42"/>
      <c r="C250" s="11"/>
      <c r="D250" s="11"/>
      <c r="E250" s="11"/>
      <c r="F250" s="11"/>
      <c r="G250" s="17">
        <v>15</v>
      </c>
      <c r="H250" s="19">
        <v>65.8</v>
      </c>
      <c r="I250" s="16" t="s">
        <v>721</v>
      </c>
    </row>
    <row r="251" spans="1:10" ht="13" x14ac:dyDescent="0.15">
      <c r="B251" s="42"/>
      <c r="C251" s="11"/>
      <c r="D251" s="11"/>
      <c r="E251" s="11"/>
      <c r="F251" s="11"/>
      <c r="G251" s="17">
        <v>17</v>
      </c>
      <c r="H251" s="19">
        <v>60.2</v>
      </c>
      <c r="I251" s="16" t="s">
        <v>722</v>
      </c>
    </row>
    <row r="252" spans="1:10" ht="13" x14ac:dyDescent="0.15">
      <c r="B252" s="11"/>
      <c r="C252" s="11"/>
      <c r="D252" s="11"/>
      <c r="E252" s="11"/>
      <c r="F252" s="11"/>
      <c r="G252" s="17">
        <v>19</v>
      </c>
      <c r="H252" s="19">
        <v>57.1</v>
      </c>
      <c r="I252" s="16" t="s">
        <v>723</v>
      </c>
    </row>
    <row r="256" spans="1:10" ht="13" x14ac:dyDescent="0.15">
      <c r="A256" s="7">
        <v>39700</v>
      </c>
      <c r="B256" s="41">
        <v>8.3333333333333329E-2</v>
      </c>
      <c r="C256" s="12" t="s">
        <v>342</v>
      </c>
      <c r="D256" s="11"/>
      <c r="E256" s="11"/>
      <c r="F256" s="17">
        <v>4.9000000000000004</v>
      </c>
      <c r="G256" s="17">
        <v>0</v>
      </c>
      <c r="H256" s="17">
        <v>73.400000000000006</v>
      </c>
      <c r="I256" s="11"/>
    </row>
    <row r="257" spans="1:10" ht="13" x14ac:dyDescent="0.15">
      <c r="B257" s="11"/>
      <c r="C257" s="43"/>
      <c r="D257" s="11"/>
      <c r="E257" s="11"/>
      <c r="F257" s="11"/>
      <c r="G257" s="17">
        <v>5</v>
      </c>
      <c r="H257" s="17">
        <v>72.900000000000006</v>
      </c>
      <c r="I257" s="11"/>
    </row>
    <row r="258" spans="1:10" ht="13" x14ac:dyDescent="0.15">
      <c r="B258" s="11"/>
      <c r="C258" s="11"/>
      <c r="D258" s="11"/>
      <c r="E258" s="11"/>
      <c r="F258" s="11"/>
      <c r="G258" s="17">
        <v>10</v>
      </c>
      <c r="H258" s="17">
        <v>70.400000000000006</v>
      </c>
      <c r="I258" s="11"/>
    </row>
    <row r="259" spans="1:10" ht="13" x14ac:dyDescent="0.15">
      <c r="B259" s="11"/>
      <c r="C259" s="11"/>
      <c r="D259" s="11"/>
      <c r="E259" s="11"/>
      <c r="F259" s="11"/>
      <c r="G259" s="17">
        <v>15</v>
      </c>
      <c r="H259" s="17">
        <v>68.900000000000006</v>
      </c>
      <c r="I259" s="11"/>
    </row>
    <row r="260" spans="1:10" ht="13" x14ac:dyDescent="0.15">
      <c r="B260" s="11"/>
      <c r="C260" s="11"/>
      <c r="D260" s="11"/>
      <c r="E260" s="11"/>
      <c r="F260" s="11"/>
      <c r="G260" s="17">
        <v>20</v>
      </c>
      <c r="H260" s="17">
        <v>61.7</v>
      </c>
      <c r="I260" s="11"/>
    </row>
    <row r="261" spans="1:10" ht="13" x14ac:dyDescent="0.15">
      <c r="B261" s="11"/>
      <c r="C261" s="11"/>
      <c r="D261" s="11"/>
      <c r="E261" s="11"/>
      <c r="F261" s="11"/>
      <c r="G261" s="17">
        <v>25</v>
      </c>
      <c r="H261" s="17">
        <v>48.4</v>
      </c>
      <c r="I261" s="11"/>
    </row>
    <row r="262" spans="1:10" ht="13" x14ac:dyDescent="0.15">
      <c r="B262" s="11"/>
      <c r="C262" s="11"/>
      <c r="D262" s="11"/>
      <c r="E262" s="11"/>
      <c r="F262" s="11"/>
      <c r="G262" s="17">
        <v>30</v>
      </c>
      <c r="H262" s="17">
        <v>44.1</v>
      </c>
      <c r="I262" s="11"/>
    </row>
    <row r="263" spans="1:10" ht="13" x14ac:dyDescent="0.15">
      <c r="B263" s="11"/>
      <c r="C263" s="11"/>
      <c r="D263" s="11"/>
      <c r="E263" s="11"/>
      <c r="F263" s="11"/>
      <c r="G263" s="17">
        <v>35</v>
      </c>
      <c r="H263" s="17">
        <v>44.6</v>
      </c>
      <c r="I263" s="11"/>
    </row>
    <row r="264" spans="1:10" ht="13" x14ac:dyDescent="0.15">
      <c r="B264" s="11"/>
      <c r="C264" s="11"/>
      <c r="D264" s="11"/>
      <c r="E264" s="11"/>
      <c r="F264" s="11"/>
      <c r="G264" s="17">
        <v>40</v>
      </c>
      <c r="H264" s="17">
        <v>43</v>
      </c>
      <c r="I264" s="11"/>
    </row>
    <row r="265" spans="1:10" ht="13" x14ac:dyDescent="0.15">
      <c r="B265" s="11"/>
      <c r="C265" s="11"/>
      <c r="D265" s="11"/>
      <c r="E265" s="11"/>
      <c r="F265" s="11"/>
      <c r="G265" s="17">
        <v>45</v>
      </c>
      <c r="H265" s="17">
        <v>42.4</v>
      </c>
      <c r="I265" s="11"/>
    </row>
    <row r="266" spans="1:10" ht="13" x14ac:dyDescent="0.15">
      <c r="B266" s="11"/>
      <c r="C266" s="11"/>
      <c r="D266" s="11"/>
      <c r="E266" s="11"/>
      <c r="F266" s="11"/>
      <c r="G266" s="17">
        <v>50</v>
      </c>
      <c r="H266" s="17">
        <v>42.4</v>
      </c>
      <c r="I266" s="11"/>
    </row>
    <row r="268" spans="1:10" ht="13" x14ac:dyDescent="0.15">
      <c r="A268" s="7">
        <v>39703</v>
      </c>
      <c r="B268" s="41">
        <v>0.39583333333333331</v>
      </c>
      <c r="C268" s="11" t="s">
        <v>79</v>
      </c>
      <c r="D268" s="10" t="s">
        <v>724</v>
      </c>
      <c r="E268" s="17">
        <v>68</v>
      </c>
      <c r="F268" s="17">
        <v>3.5</v>
      </c>
      <c r="G268" s="11"/>
      <c r="H268" s="11"/>
    </row>
    <row r="270" spans="1:10" ht="13" x14ac:dyDescent="0.15">
      <c r="B270" s="41">
        <v>0.41666666666666669</v>
      </c>
      <c r="C270" s="49" t="s">
        <v>344</v>
      </c>
      <c r="D270" s="10" t="s">
        <v>725</v>
      </c>
      <c r="E270" s="17">
        <v>70</v>
      </c>
      <c r="F270" s="17">
        <v>4.5</v>
      </c>
      <c r="G270" s="17">
        <v>0</v>
      </c>
      <c r="H270" s="19">
        <v>68</v>
      </c>
      <c r="I270" s="11"/>
      <c r="J270" s="10" t="s">
        <v>346</v>
      </c>
    </row>
    <row r="271" spans="1:10" ht="13" x14ac:dyDescent="0.15">
      <c r="B271" s="11"/>
      <c r="C271" s="11"/>
      <c r="D271" s="11"/>
      <c r="E271" s="11"/>
      <c r="F271" s="11"/>
      <c r="G271" s="17">
        <v>4</v>
      </c>
      <c r="H271" s="19">
        <v>67.8</v>
      </c>
      <c r="I271" s="11"/>
      <c r="J271" s="13" t="s">
        <v>110</v>
      </c>
    </row>
    <row r="272" spans="1:10" ht="13" x14ac:dyDescent="0.15">
      <c r="B272" s="11"/>
      <c r="C272" s="11"/>
      <c r="D272" s="11"/>
      <c r="E272" s="11"/>
      <c r="F272" s="11"/>
      <c r="G272" s="17">
        <v>10</v>
      </c>
      <c r="H272" s="19">
        <v>68.400000000000006</v>
      </c>
      <c r="I272" s="11"/>
      <c r="J272" s="10" t="s">
        <v>347</v>
      </c>
    </row>
    <row r="273" spans="1:10" ht="13" x14ac:dyDescent="0.15">
      <c r="B273" s="42"/>
      <c r="C273" s="11"/>
      <c r="D273" s="11"/>
      <c r="E273" s="11"/>
      <c r="F273" s="11"/>
      <c r="G273" s="17">
        <v>12</v>
      </c>
      <c r="H273" s="19">
        <v>61.2</v>
      </c>
      <c r="I273" s="11"/>
      <c r="J273" s="10" t="s">
        <v>348</v>
      </c>
    </row>
    <row r="274" spans="1:10" ht="13" x14ac:dyDescent="0.15">
      <c r="B274" s="42"/>
      <c r="C274" s="11"/>
      <c r="D274" s="11"/>
      <c r="E274" s="11"/>
      <c r="F274" s="11"/>
      <c r="G274" s="17">
        <v>15</v>
      </c>
      <c r="H274" s="19">
        <v>55.6</v>
      </c>
      <c r="I274" s="11"/>
      <c r="J274" s="13" t="s">
        <v>349</v>
      </c>
    </row>
    <row r="275" spans="1:10" ht="13" x14ac:dyDescent="0.15">
      <c r="B275" s="11"/>
      <c r="C275" s="11"/>
      <c r="D275" s="11"/>
      <c r="E275" s="11"/>
      <c r="F275" s="11"/>
      <c r="G275" s="17">
        <v>30</v>
      </c>
      <c r="H275" s="19">
        <v>46.4</v>
      </c>
      <c r="I275" s="11"/>
      <c r="J275" s="70" t="s">
        <v>350</v>
      </c>
    </row>
    <row r="276" spans="1:10" ht="13" x14ac:dyDescent="0.15">
      <c r="J276" s="70" t="s">
        <v>351</v>
      </c>
    </row>
    <row r="278" spans="1:10" ht="13" x14ac:dyDescent="0.15">
      <c r="A278" s="7">
        <v>39710</v>
      </c>
      <c r="B278" s="41">
        <v>0.42708333333333331</v>
      </c>
      <c r="C278" s="11" t="s">
        <v>79</v>
      </c>
      <c r="D278" s="10" t="s">
        <v>726</v>
      </c>
      <c r="E278" s="17">
        <v>60</v>
      </c>
      <c r="F278" s="10">
        <v>4</v>
      </c>
      <c r="G278" s="17">
        <v>2</v>
      </c>
      <c r="H278" s="19">
        <v>66.599999999999994</v>
      </c>
      <c r="I278" s="11"/>
    </row>
    <row r="280" spans="1:10" ht="13" x14ac:dyDescent="0.15">
      <c r="B280" s="41">
        <v>0.45833333333333331</v>
      </c>
      <c r="C280" s="49" t="s">
        <v>212</v>
      </c>
      <c r="D280" s="10" t="s">
        <v>727</v>
      </c>
      <c r="E280" s="17">
        <v>46</v>
      </c>
      <c r="F280" s="17">
        <v>5.3</v>
      </c>
      <c r="G280" s="17">
        <v>0</v>
      </c>
      <c r="H280" s="19">
        <v>66.8</v>
      </c>
      <c r="I280" s="11"/>
      <c r="J280" s="10" t="s">
        <v>70</v>
      </c>
    </row>
    <row r="281" spans="1:10" ht="13" x14ac:dyDescent="0.15">
      <c r="B281" s="11"/>
      <c r="C281" s="11"/>
      <c r="D281" s="11"/>
      <c r="E281" s="11"/>
      <c r="F281" s="11"/>
      <c r="G281" s="17">
        <v>5</v>
      </c>
      <c r="H281" s="19">
        <v>67.400000000000006</v>
      </c>
      <c r="I281" s="11"/>
      <c r="J281" s="13" t="s">
        <v>110</v>
      </c>
    </row>
    <row r="282" spans="1:10" ht="13" x14ac:dyDescent="0.15">
      <c r="B282" s="11"/>
      <c r="C282" s="11"/>
      <c r="D282" s="11"/>
      <c r="E282" s="11"/>
      <c r="F282" s="11"/>
      <c r="G282" s="17">
        <v>10</v>
      </c>
      <c r="H282" s="19">
        <v>67</v>
      </c>
      <c r="I282" s="11"/>
      <c r="J282" s="10" t="s">
        <v>355</v>
      </c>
    </row>
    <row r="283" spans="1:10" ht="13" x14ac:dyDescent="0.15">
      <c r="B283" s="11"/>
      <c r="C283" s="11"/>
      <c r="D283" s="11"/>
      <c r="E283" s="11"/>
      <c r="F283" s="11"/>
      <c r="G283" s="17">
        <v>12</v>
      </c>
      <c r="H283" s="19">
        <v>67</v>
      </c>
      <c r="I283" s="11"/>
      <c r="J283" s="10" t="s">
        <v>229</v>
      </c>
    </row>
    <row r="284" spans="1:10" ht="13" x14ac:dyDescent="0.15">
      <c r="B284" s="42"/>
      <c r="C284" s="11"/>
      <c r="D284" s="11"/>
      <c r="E284" s="11"/>
      <c r="F284" s="11"/>
      <c r="G284" s="17">
        <v>40</v>
      </c>
      <c r="H284" s="19">
        <v>56</v>
      </c>
      <c r="I284" s="11"/>
      <c r="J284" s="13" t="s">
        <v>34</v>
      </c>
    </row>
    <row r="285" spans="1:10" ht="13" x14ac:dyDescent="0.15">
      <c r="J285" s="70" t="s">
        <v>230</v>
      </c>
    </row>
    <row r="286" spans="1:10" ht="13" x14ac:dyDescent="0.15">
      <c r="J286" s="70" t="s">
        <v>54</v>
      </c>
    </row>
    <row r="288" spans="1:10" ht="13" x14ac:dyDescent="0.15">
      <c r="A288" s="7">
        <v>39711</v>
      </c>
      <c r="B288" s="38">
        <v>0.64583333333333337</v>
      </c>
      <c r="C288" s="11" t="s">
        <v>79</v>
      </c>
      <c r="D288" s="10" t="s">
        <v>726</v>
      </c>
      <c r="E288" s="17">
        <v>73</v>
      </c>
      <c r="F288" s="11" t="s">
        <v>357</v>
      </c>
      <c r="G288" s="17">
        <v>2</v>
      </c>
      <c r="H288" s="19">
        <v>66.3</v>
      </c>
      <c r="I288" s="11"/>
    </row>
    <row r="290" spans="1:10" ht="13" x14ac:dyDescent="0.15">
      <c r="B290" s="48">
        <v>0.66666666666666663</v>
      </c>
      <c r="C290" s="11" t="s">
        <v>144</v>
      </c>
      <c r="D290" s="10" t="s">
        <v>728</v>
      </c>
      <c r="E290" s="17">
        <v>73</v>
      </c>
      <c r="F290" s="17">
        <v>6</v>
      </c>
      <c r="G290" s="17">
        <v>0</v>
      </c>
      <c r="H290" s="19">
        <v>66.3</v>
      </c>
      <c r="I290" s="11"/>
      <c r="J290" s="10" t="s">
        <v>70</v>
      </c>
    </row>
    <row r="291" spans="1:10" ht="13" x14ac:dyDescent="0.15">
      <c r="B291" s="11"/>
      <c r="C291" s="11"/>
      <c r="D291" s="11"/>
      <c r="E291" s="11"/>
      <c r="F291" s="11"/>
      <c r="G291" s="17">
        <v>0.5</v>
      </c>
      <c r="H291" s="19">
        <f>CONVERT(18.96,"C","F")</f>
        <v>66.128</v>
      </c>
      <c r="I291" s="16" t="s">
        <v>729</v>
      </c>
      <c r="J291" s="13" t="s">
        <v>110</v>
      </c>
    </row>
    <row r="292" spans="1:10" ht="13" x14ac:dyDescent="0.15">
      <c r="B292" s="11"/>
      <c r="C292" s="11"/>
      <c r="D292" s="11"/>
      <c r="E292" s="11"/>
      <c r="F292" s="11"/>
      <c r="G292" s="17">
        <v>2</v>
      </c>
      <c r="H292" s="19">
        <f>CONVERT(18.34,"C","F")</f>
        <v>65.012</v>
      </c>
      <c r="I292" s="16" t="s">
        <v>730</v>
      </c>
      <c r="J292" s="10" t="s">
        <v>20</v>
      </c>
    </row>
    <row r="293" spans="1:10" ht="13" x14ac:dyDescent="0.15">
      <c r="B293" s="42"/>
      <c r="C293" s="11"/>
      <c r="D293" s="11"/>
      <c r="E293" s="11"/>
      <c r="F293" s="11"/>
      <c r="G293" s="17">
        <v>4</v>
      </c>
      <c r="H293" s="19">
        <f>CONVERT(17,"C","F")</f>
        <v>62.6</v>
      </c>
      <c r="I293" s="16" t="s">
        <v>731</v>
      </c>
      <c r="J293" s="10" t="s">
        <v>229</v>
      </c>
    </row>
    <row r="294" spans="1:10" ht="13" x14ac:dyDescent="0.15">
      <c r="B294" s="42"/>
      <c r="C294" s="11"/>
      <c r="D294" s="11"/>
      <c r="E294" s="11"/>
      <c r="F294" s="11"/>
      <c r="G294" s="17">
        <v>7</v>
      </c>
      <c r="H294" s="19">
        <f>CONVERT(14.88,"C","F")</f>
        <v>58.784000000000006</v>
      </c>
      <c r="I294" s="16" t="s">
        <v>732</v>
      </c>
      <c r="J294" s="13" t="s">
        <v>360</v>
      </c>
    </row>
    <row r="295" spans="1:10" ht="13" x14ac:dyDescent="0.15">
      <c r="B295" s="11"/>
      <c r="C295" s="11"/>
      <c r="D295" s="11"/>
      <c r="E295" s="11"/>
      <c r="F295" s="11"/>
      <c r="G295" s="17">
        <v>10</v>
      </c>
      <c r="H295" s="19">
        <f>CONVERT(11.24,"C","F")</f>
        <v>52.231999999999999</v>
      </c>
      <c r="I295" s="16" t="s">
        <v>733</v>
      </c>
      <c r="J295" s="70" t="s">
        <v>230</v>
      </c>
    </row>
    <row r="296" spans="1:10" ht="13" x14ac:dyDescent="0.15">
      <c r="B296" s="11"/>
      <c r="C296" s="11"/>
      <c r="D296" s="11"/>
      <c r="E296" s="11"/>
      <c r="F296" s="11"/>
      <c r="G296" s="17">
        <v>15</v>
      </c>
      <c r="H296" s="19">
        <f>CONVERT(9.37,"C","F")</f>
        <v>48.866</v>
      </c>
      <c r="I296" s="16" t="s">
        <v>734</v>
      </c>
      <c r="J296" s="70" t="s">
        <v>361</v>
      </c>
    </row>
    <row r="297" spans="1:10" ht="13" x14ac:dyDescent="0.15">
      <c r="B297" s="11"/>
      <c r="C297" s="11"/>
      <c r="D297" s="11"/>
      <c r="E297" s="11"/>
      <c r="F297" s="11"/>
      <c r="G297" s="17">
        <v>20</v>
      </c>
      <c r="H297" s="19">
        <f>CONVERT(7.45,"C","F")</f>
        <v>45.41</v>
      </c>
      <c r="I297" s="16" t="s">
        <v>735</v>
      </c>
    </row>
    <row r="298" spans="1:10" ht="13" x14ac:dyDescent="0.15">
      <c r="B298" s="11"/>
      <c r="C298" s="11"/>
      <c r="D298" s="11"/>
      <c r="E298" s="11"/>
      <c r="F298" s="11"/>
      <c r="G298" s="17">
        <v>40</v>
      </c>
      <c r="H298" s="19">
        <v>45.6</v>
      </c>
      <c r="I298" s="16" t="s">
        <v>649</v>
      </c>
    </row>
    <row r="299" spans="1:10" ht="13" x14ac:dyDescent="0.15">
      <c r="A299" s="7"/>
      <c r="B299" s="9"/>
      <c r="C299" s="11"/>
      <c r="D299" s="11"/>
      <c r="E299" s="11"/>
      <c r="F299" s="17"/>
      <c r="G299" s="17"/>
      <c r="H299" s="19"/>
    </row>
    <row r="300" spans="1:10" ht="13" x14ac:dyDescent="0.15">
      <c r="A300" s="7">
        <v>39713</v>
      </c>
      <c r="B300" s="9">
        <v>0.54166666666666663</v>
      </c>
      <c r="C300" s="11" t="s">
        <v>114</v>
      </c>
      <c r="D300" s="11"/>
      <c r="E300" s="11"/>
      <c r="F300" s="17">
        <v>5.5</v>
      </c>
      <c r="G300" s="17">
        <v>5</v>
      </c>
      <c r="H300" s="19">
        <v>64.400000000000006</v>
      </c>
      <c r="J300" s="10" t="s">
        <v>70</v>
      </c>
    </row>
    <row r="301" spans="1:10" ht="13" x14ac:dyDescent="0.15">
      <c r="C301" s="11"/>
      <c r="D301" s="11"/>
      <c r="E301" s="11"/>
      <c r="F301" s="11"/>
      <c r="G301" s="17">
        <v>10</v>
      </c>
      <c r="H301" s="19">
        <v>64.599999999999994</v>
      </c>
      <c r="J301" s="13" t="s">
        <v>110</v>
      </c>
    </row>
    <row r="302" spans="1:10" ht="13" x14ac:dyDescent="0.15">
      <c r="C302" s="11"/>
      <c r="D302" s="11"/>
      <c r="E302" s="11"/>
      <c r="F302" s="11"/>
      <c r="G302" s="17">
        <v>20</v>
      </c>
      <c r="H302" s="19">
        <v>64.3</v>
      </c>
      <c r="J302" s="10" t="s">
        <v>228</v>
      </c>
    </row>
    <row r="303" spans="1:10" ht="13" x14ac:dyDescent="0.15">
      <c r="J303" s="10" t="s">
        <v>229</v>
      </c>
    </row>
    <row r="304" spans="1:10" ht="13" x14ac:dyDescent="0.15">
      <c r="J304" s="13" t="s">
        <v>44</v>
      </c>
    </row>
    <row r="305" spans="1:10" ht="13" x14ac:dyDescent="0.15">
      <c r="J305" s="70" t="s">
        <v>362</v>
      </c>
    </row>
    <row r="306" spans="1:10" ht="13" x14ac:dyDescent="0.15">
      <c r="J306" s="70" t="s">
        <v>54</v>
      </c>
    </row>
    <row r="308" spans="1:10" ht="13" x14ac:dyDescent="0.15">
      <c r="A308" s="7">
        <v>39714</v>
      </c>
      <c r="B308" s="9">
        <v>0.54166666666666663</v>
      </c>
      <c r="C308" s="11" t="s">
        <v>114</v>
      </c>
      <c r="D308" s="10" t="s">
        <v>736</v>
      </c>
      <c r="E308" s="17">
        <v>64</v>
      </c>
      <c r="F308" s="17">
        <v>6</v>
      </c>
      <c r="G308" s="17">
        <v>1</v>
      </c>
      <c r="H308" s="19">
        <v>67</v>
      </c>
      <c r="I308" s="16" t="s">
        <v>651</v>
      </c>
      <c r="J308" s="10" t="s">
        <v>364</v>
      </c>
    </row>
    <row r="309" spans="1:10" ht="13" x14ac:dyDescent="0.15">
      <c r="C309" s="11"/>
      <c r="D309" s="11"/>
      <c r="E309" s="11"/>
      <c r="F309" s="11"/>
      <c r="G309" s="17">
        <v>5</v>
      </c>
      <c r="H309" s="19">
        <v>66.400000000000006</v>
      </c>
      <c r="I309" s="11"/>
      <c r="J309" s="13" t="s">
        <v>110</v>
      </c>
    </row>
    <row r="310" spans="1:10" ht="13" x14ac:dyDescent="0.15">
      <c r="C310" s="11"/>
      <c r="D310" s="11"/>
      <c r="E310" s="11"/>
      <c r="F310" s="11"/>
      <c r="G310" s="17">
        <v>10</v>
      </c>
      <c r="H310" s="19">
        <v>66.400000000000006</v>
      </c>
      <c r="I310" s="11"/>
      <c r="J310" s="10" t="s">
        <v>20</v>
      </c>
    </row>
    <row r="311" spans="1:10" ht="13" x14ac:dyDescent="0.15">
      <c r="C311" s="11"/>
      <c r="D311" s="11"/>
      <c r="E311" s="11"/>
      <c r="F311" s="11"/>
      <c r="G311" s="17">
        <v>15</v>
      </c>
      <c r="H311" s="19">
        <v>65.5</v>
      </c>
      <c r="I311" s="11"/>
      <c r="J311" s="10" t="s">
        <v>229</v>
      </c>
    </row>
    <row r="312" spans="1:10" ht="13" x14ac:dyDescent="0.15">
      <c r="C312" s="11"/>
      <c r="D312" s="11"/>
      <c r="E312" s="11"/>
      <c r="F312" s="11"/>
      <c r="G312" s="17">
        <v>20</v>
      </c>
      <c r="H312" s="19">
        <v>64.900000000000006</v>
      </c>
      <c r="I312" s="16" t="s">
        <v>651</v>
      </c>
      <c r="J312" s="13" t="s">
        <v>44</v>
      </c>
    </row>
    <row r="313" spans="1:10" ht="13" x14ac:dyDescent="0.15">
      <c r="C313" s="11"/>
      <c r="D313" s="11"/>
      <c r="E313" s="11"/>
      <c r="F313" s="11"/>
      <c r="G313" s="17">
        <v>25</v>
      </c>
      <c r="H313" s="19">
        <v>55</v>
      </c>
      <c r="I313" s="11"/>
      <c r="J313" s="70" t="s">
        <v>362</v>
      </c>
    </row>
    <row r="314" spans="1:10" ht="13" x14ac:dyDescent="0.15">
      <c r="C314" s="11"/>
      <c r="D314" s="11"/>
      <c r="E314" s="11"/>
      <c r="F314" s="11"/>
      <c r="G314" s="17">
        <v>30</v>
      </c>
      <c r="H314" s="19">
        <v>50.5</v>
      </c>
      <c r="I314" s="11"/>
      <c r="J314" s="70" t="s">
        <v>54</v>
      </c>
    </row>
    <row r="316" spans="1:10" ht="13" x14ac:dyDescent="0.15">
      <c r="A316" s="7">
        <v>39715</v>
      </c>
      <c r="B316" s="38">
        <v>0.5</v>
      </c>
      <c r="C316" s="49" t="s">
        <v>222</v>
      </c>
      <c r="D316" s="11" t="s">
        <v>143</v>
      </c>
      <c r="E316" s="17">
        <v>72</v>
      </c>
      <c r="F316" s="17">
        <v>7</v>
      </c>
      <c r="G316" s="17">
        <v>0.5</v>
      </c>
      <c r="H316" s="19">
        <v>65.599999999999994</v>
      </c>
      <c r="I316" s="11"/>
    </row>
    <row r="317" spans="1:10" ht="13" x14ac:dyDescent="0.15">
      <c r="B317" s="11"/>
      <c r="C317" s="11"/>
      <c r="D317" s="11"/>
      <c r="E317" s="11"/>
      <c r="F317" s="11"/>
      <c r="G317" s="17">
        <v>2</v>
      </c>
      <c r="H317" s="19">
        <v>66</v>
      </c>
      <c r="I317" s="16" t="s">
        <v>640</v>
      </c>
    </row>
    <row r="318" spans="1:10" ht="13" x14ac:dyDescent="0.15">
      <c r="B318" s="42"/>
      <c r="C318" s="11"/>
      <c r="D318" s="11"/>
      <c r="E318" s="11"/>
      <c r="F318" s="11"/>
      <c r="G318" s="17">
        <v>5</v>
      </c>
      <c r="H318" s="19">
        <v>66</v>
      </c>
      <c r="I318" s="11"/>
    </row>
    <row r="319" spans="1:10" ht="13" x14ac:dyDescent="0.15">
      <c r="B319" s="11"/>
      <c r="C319" s="11"/>
      <c r="D319" s="11"/>
      <c r="E319" s="11"/>
      <c r="F319" s="11"/>
      <c r="G319" s="17">
        <v>15</v>
      </c>
      <c r="H319" s="19">
        <v>64.599999999999994</v>
      </c>
      <c r="I319" s="11"/>
    </row>
    <row r="320" spans="1:10" ht="13" x14ac:dyDescent="0.15">
      <c r="B320" s="11"/>
      <c r="C320" s="11"/>
      <c r="D320" s="11"/>
      <c r="E320" s="11"/>
      <c r="F320" s="11"/>
      <c r="G320" s="17">
        <v>25</v>
      </c>
      <c r="H320" s="19">
        <v>55.4</v>
      </c>
      <c r="I320" s="11"/>
    </row>
    <row r="321" spans="1:10" ht="13" x14ac:dyDescent="0.15">
      <c r="B321" s="11"/>
      <c r="C321" s="11"/>
      <c r="D321" s="11"/>
      <c r="E321" s="11"/>
      <c r="F321" s="11"/>
      <c r="G321" s="17">
        <v>60</v>
      </c>
      <c r="H321" s="19">
        <v>44.9</v>
      </c>
      <c r="I321" s="16" t="s">
        <v>651</v>
      </c>
    </row>
    <row r="324" spans="1:10" ht="13" x14ac:dyDescent="0.15">
      <c r="A324" s="14">
        <v>39722</v>
      </c>
      <c r="B324" s="41">
        <v>0.39583333333333331</v>
      </c>
      <c r="C324" s="11" t="s">
        <v>366</v>
      </c>
      <c r="D324" s="10" t="s">
        <v>737</v>
      </c>
      <c r="E324" s="17">
        <v>65</v>
      </c>
      <c r="F324" s="17">
        <v>5</v>
      </c>
      <c r="G324" s="17">
        <v>0</v>
      </c>
      <c r="H324" s="19">
        <v>62</v>
      </c>
    </row>
    <row r="325" spans="1:10" ht="13" x14ac:dyDescent="0.15">
      <c r="B325" s="11"/>
      <c r="C325" s="11"/>
      <c r="D325" s="11"/>
      <c r="E325" s="11"/>
      <c r="F325" s="11"/>
      <c r="G325" s="17">
        <v>5</v>
      </c>
      <c r="H325" s="19">
        <v>64.3</v>
      </c>
      <c r="J325" s="10" t="s">
        <v>369</v>
      </c>
    </row>
    <row r="326" spans="1:10" ht="14" x14ac:dyDescent="0.15">
      <c r="B326" s="11"/>
      <c r="C326" s="11"/>
      <c r="D326" s="11"/>
      <c r="E326" s="11"/>
      <c r="F326" s="11"/>
      <c r="G326" s="17">
        <v>10</v>
      </c>
      <c r="H326" s="47" t="s">
        <v>370</v>
      </c>
      <c r="J326" s="13" t="s">
        <v>110</v>
      </c>
    </row>
    <row r="327" spans="1:10" ht="13" x14ac:dyDescent="0.15">
      <c r="B327" s="11"/>
      <c r="C327" s="11"/>
      <c r="D327" s="11"/>
      <c r="E327" s="11"/>
      <c r="F327" s="11"/>
      <c r="G327" s="17">
        <v>15</v>
      </c>
      <c r="H327" s="19">
        <v>64</v>
      </c>
      <c r="J327" s="10" t="s">
        <v>371</v>
      </c>
    </row>
    <row r="328" spans="1:10" ht="14" x14ac:dyDescent="0.15">
      <c r="B328" s="11"/>
      <c r="C328" s="11"/>
      <c r="D328" s="11"/>
      <c r="E328" s="11"/>
      <c r="F328" s="11"/>
      <c r="G328" s="17">
        <v>20</v>
      </c>
      <c r="H328" s="47" t="s">
        <v>372</v>
      </c>
      <c r="J328" s="10" t="s">
        <v>373</v>
      </c>
    </row>
    <row r="329" spans="1:10" ht="13" x14ac:dyDescent="0.15">
      <c r="B329" s="11"/>
      <c r="C329" s="11"/>
      <c r="D329" s="11"/>
      <c r="E329" s="11"/>
      <c r="F329" s="11"/>
      <c r="G329" s="11"/>
      <c r="H329" s="47"/>
      <c r="J329" s="13" t="s">
        <v>44</v>
      </c>
    </row>
    <row r="330" spans="1:10" ht="13" x14ac:dyDescent="0.15">
      <c r="J330" s="70" t="s">
        <v>374</v>
      </c>
    </row>
    <row r="331" spans="1:10" ht="13" x14ac:dyDescent="0.15">
      <c r="J331" s="70" t="s">
        <v>375</v>
      </c>
    </row>
    <row r="333" spans="1:10" ht="13" x14ac:dyDescent="0.15">
      <c r="A333" s="14">
        <v>39725</v>
      </c>
      <c r="B333" s="48">
        <v>0.66666666666666663</v>
      </c>
      <c r="C333" s="11" t="s">
        <v>376</v>
      </c>
      <c r="D333" s="10" t="s">
        <v>738</v>
      </c>
      <c r="E333" s="17">
        <v>62</v>
      </c>
      <c r="F333" s="17">
        <v>4</v>
      </c>
      <c r="G333" s="17">
        <v>1</v>
      </c>
      <c r="H333" s="19">
        <f>CONVERT(16,"C","F")</f>
        <v>60.8</v>
      </c>
      <c r="I333" s="16" t="s">
        <v>739</v>
      </c>
      <c r="J333" s="10" t="s">
        <v>379</v>
      </c>
    </row>
    <row r="334" spans="1:10" ht="13" x14ac:dyDescent="0.15">
      <c r="B334" s="42"/>
      <c r="C334" s="67"/>
      <c r="D334" s="11"/>
      <c r="E334" s="11"/>
      <c r="F334" s="11"/>
      <c r="G334" s="17">
        <v>3</v>
      </c>
      <c r="H334" s="19">
        <f>CONVERT(16.05,"C","F")</f>
        <v>60.89</v>
      </c>
      <c r="I334" s="16" t="s">
        <v>740</v>
      </c>
      <c r="J334" s="13" t="s">
        <v>380</v>
      </c>
    </row>
    <row r="335" spans="1:10" ht="13" x14ac:dyDescent="0.15">
      <c r="B335" s="11"/>
      <c r="C335" s="11"/>
      <c r="D335" s="11"/>
      <c r="E335" s="11"/>
      <c r="F335" s="11"/>
      <c r="G335" s="17">
        <v>10</v>
      </c>
      <c r="H335" s="19">
        <f>CONVERT(16.38,"C","F")</f>
        <v>61.483999999999995</v>
      </c>
      <c r="I335" s="16" t="s">
        <v>741</v>
      </c>
      <c r="J335" s="10" t="s">
        <v>381</v>
      </c>
    </row>
    <row r="336" spans="1:10" ht="13" x14ac:dyDescent="0.15">
      <c r="B336" s="11"/>
      <c r="C336" s="11"/>
      <c r="D336" s="11"/>
      <c r="E336" s="11"/>
      <c r="F336" s="11"/>
      <c r="G336" s="17">
        <v>15</v>
      </c>
      <c r="H336" s="19">
        <f>CONVERT(16.35,"C","F")</f>
        <v>61.430000000000007</v>
      </c>
      <c r="I336" s="16" t="s">
        <v>742</v>
      </c>
      <c r="J336" s="10" t="s">
        <v>298</v>
      </c>
    </row>
    <row r="337" spans="1:10" ht="13" x14ac:dyDescent="0.15">
      <c r="B337" s="11"/>
      <c r="C337" s="11"/>
      <c r="D337" s="11"/>
      <c r="E337" s="11"/>
      <c r="F337" s="11"/>
      <c r="G337" s="17">
        <v>20</v>
      </c>
      <c r="H337" s="19">
        <f>CONVERT(16.29,"C","F")</f>
        <v>61.322000000000003</v>
      </c>
      <c r="I337" s="16" t="s">
        <v>743</v>
      </c>
      <c r="J337" s="13" t="s">
        <v>382</v>
      </c>
    </row>
    <row r="338" spans="1:10" ht="13" x14ac:dyDescent="0.15">
      <c r="B338" s="11"/>
      <c r="C338" s="11"/>
      <c r="D338" s="11"/>
      <c r="E338" s="11"/>
      <c r="F338" s="11"/>
      <c r="G338" s="17">
        <v>70</v>
      </c>
      <c r="H338" s="19">
        <f>CONVERT(5.65,"C","F")</f>
        <v>42.17</v>
      </c>
      <c r="I338" s="16" t="s">
        <v>651</v>
      </c>
      <c r="J338" s="70" t="s">
        <v>362</v>
      </c>
    </row>
    <row r="339" spans="1:10" ht="13" x14ac:dyDescent="0.15">
      <c r="J339" s="70" t="s">
        <v>383</v>
      </c>
    </row>
    <row r="341" spans="1:10" ht="13" x14ac:dyDescent="0.15">
      <c r="A341" s="14">
        <v>39727</v>
      </c>
      <c r="B341" s="48">
        <v>0.59375</v>
      </c>
      <c r="C341" s="11" t="s">
        <v>384</v>
      </c>
      <c r="D341" s="10" t="s">
        <v>744</v>
      </c>
      <c r="E341" s="17">
        <v>60</v>
      </c>
      <c r="F341" s="17">
        <v>6.5</v>
      </c>
      <c r="G341" s="17">
        <v>0.5</v>
      </c>
      <c r="H341" s="19">
        <v>62</v>
      </c>
      <c r="I341" s="11"/>
      <c r="J341" s="10" t="s">
        <v>379</v>
      </c>
    </row>
    <row r="342" spans="1:10" ht="13" x14ac:dyDescent="0.15">
      <c r="B342" s="11"/>
      <c r="C342" s="11"/>
      <c r="D342" s="11"/>
      <c r="E342" s="11"/>
      <c r="F342" s="11"/>
      <c r="G342" s="17">
        <v>20</v>
      </c>
      <c r="H342" s="23">
        <v>55</v>
      </c>
      <c r="I342" s="11"/>
      <c r="J342" s="13" t="s">
        <v>380</v>
      </c>
    </row>
    <row r="343" spans="1:10" ht="13" x14ac:dyDescent="0.15">
      <c r="B343" s="11"/>
      <c r="C343" s="11"/>
      <c r="D343" s="11"/>
      <c r="E343" s="11"/>
      <c r="F343" s="11"/>
      <c r="G343" s="17">
        <v>25</v>
      </c>
      <c r="H343" s="76">
        <v>49</v>
      </c>
      <c r="I343" s="11"/>
      <c r="J343" s="10" t="s">
        <v>381</v>
      </c>
    </row>
    <row r="344" spans="1:10" ht="13" x14ac:dyDescent="0.15">
      <c r="B344" s="11"/>
      <c r="C344" s="11"/>
      <c r="D344" s="11"/>
      <c r="E344" s="11"/>
      <c r="F344" s="11"/>
      <c r="G344" s="11"/>
      <c r="H344" s="47"/>
      <c r="I344" s="11"/>
      <c r="J344" s="10" t="s">
        <v>298</v>
      </c>
    </row>
    <row r="345" spans="1:10" ht="13" x14ac:dyDescent="0.15">
      <c r="B345" s="11"/>
      <c r="C345" s="11"/>
      <c r="D345" s="11"/>
      <c r="E345" s="11"/>
      <c r="F345" s="11"/>
      <c r="G345" s="11"/>
      <c r="H345" s="47"/>
      <c r="I345" s="11"/>
      <c r="J345" s="13" t="s">
        <v>382</v>
      </c>
    </row>
    <row r="346" spans="1:10" ht="13" x14ac:dyDescent="0.15">
      <c r="B346" s="11"/>
      <c r="C346" s="11"/>
      <c r="D346" s="11"/>
      <c r="E346" s="11"/>
      <c r="F346" s="11"/>
      <c r="G346" s="17"/>
      <c r="H346" s="47"/>
      <c r="I346" s="11"/>
      <c r="J346" s="70" t="s">
        <v>362</v>
      </c>
    </row>
    <row r="347" spans="1:10" ht="13" x14ac:dyDescent="0.15">
      <c r="J347" s="70" t="s">
        <v>383</v>
      </c>
    </row>
    <row r="349" spans="1:10" ht="13" x14ac:dyDescent="0.15">
      <c r="A349" s="14">
        <v>39729</v>
      </c>
      <c r="B349" s="11" t="s">
        <v>386</v>
      </c>
      <c r="C349" s="11" t="s">
        <v>387</v>
      </c>
      <c r="D349" s="10" t="s">
        <v>745</v>
      </c>
      <c r="E349" s="11"/>
      <c r="F349" s="17">
        <v>6.5</v>
      </c>
      <c r="G349" s="17">
        <v>1</v>
      </c>
      <c r="H349" s="19">
        <v>61.2</v>
      </c>
      <c r="I349" s="11"/>
    </row>
    <row r="350" spans="1:10" ht="13" x14ac:dyDescent="0.15">
      <c r="B350" s="11"/>
      <c r="C350" s="11"/>
      <c r="D350" s="11"/>
      <c r="E350" s="11"/>
      <c r="F350" s="11"/>
      <c r="G350" s="17">
        <v>5</v>
      </c>
      <c r="H350" s="19">
        <v>61.6</v>
      </c>
      <c r="I350" s="11"/>
    </row>
    <row r="351" spans="1:10" ht="13" x14ac:dyDescent="0.15">
      <c r="B351" s="11"/>
      <c r="C351" s="11"/>
      <c r="D351" s="11"/>
      <c r="E351" s="11"/>
      <c r="F351" s="11"/>
      <c r="G351" s="17">
        <v>10</v>
      </c>
      <c r="H351" s="76">
        <v>58</v>
      </c>
      <c r="I351" s="11"/>
    </row>
    <row r="352" spans="1:10" ht="13" x14ac:dyDescent="0.15">
      <c r="B352" s="11"/>
      <c r="C352" s="11"/>
      <c r="D352" s="11"/>
      <c r="E352" s="11"/>
      <c r="F352" s="11"/>
      <c r="G352" s="17">
        <v>20</v>
      </c>
      <c r="H352" s="76">
        <v>62</v>
      </c>
      <c r="I352" s="11"/>
    </row>
    <row r="353" spans="1:10" ht="13" x14ac:dyDescent="0.15">
      <c r="B353" s="11"/>
      <c r="C353" s="11"/>
      <c r="D353" s="11"/>
      <c r="E353" s="11"/>
      <c r="F353" s="11"/>
      <c r="G353" s="11"/>
      <c r="H353" s="47"/>
      <c r="I353" s="11"/>
    </row>
    <row r="354" spans="1:10" ht="13" x14ac:dyDescent="0.15">
      <c r="A354" s="14">
        <v>39731</v>
      </c>
      <c r="B354" s="8"/>
      <c r="C354" s="11" t="s">
        <v>391</v>
      </c>
      <c r="D354" s="10" t="s">
        <v>683</v>
      </c>
      <c r="E354" s="17">
        <v>65</v>
      </c>
      <c r="F354" s="17">
        <v>7</v>
      </c>
      <c r="G354" s="17">
        <v>5</v>
      </c>
      <c r="H354" s="19">
        <v>64</v>
      </c>
      <c r="I354" s="11"/>
    </row>
    <row r="355" spans="1:10" ht="13" x14ac:dyDescent="0.15">
      <c r="C355" s="11"/>
      <c r="D355" s="11"/>
      <c r="E355" s="11"/>
      <c r="F355" s="11"/>
      <c r="G355" s="17">
        <v>10</v>
      </c>
      <c r="H355" s="19">
        <v>62.2</v>
      </c>
      <c r="I355" s="16" t="s">
        <v>640</v>
      </c>
    </row>
    <row r="356" spans="1:10" ht="13" x14ac:dyDescent="0.15">
      <c r="C356" s="11"/>
      <c r="D356" s="11"/>
      <c r="E356" s="11"/>
      <c r="F356" s="11"/>
      <c r="G356" s="17">
        <v>15</v>
      </c>
      <c r="H356" s="19">
        <v>62.1</v>
      </c>
      <c r="I356" s="11"/>
    </row>
    <row r="357" spans="1:10" ht="13" x14ac:dyDescent="0.15">
      <c r="C357" s="11"/>
      <c r="D357" s="11"/>
      <c r="E357" s="11"/>
      <c r="F357" s="11"/>
      <c r="G357" s="17">
        <v>20</v>
      </c>
      <c r="H357" s="19">
        <v>51.9</v>
      </c>
      <c r="I357" s="16" t="s">
        <v>640</v>
      </c>
    </row>
    <row r="358" spans="1:10" ht="13" x14ac:dyDescent="0.15">
      <c r="C358" s="11"/>
      <c r="D358" s="11"/>
      <c r="E358" s="11"/>
      <c r="F358" s="11"/>
      <c r="G358" s="17">
        <v>25</v>
      </c>
      <c r="H358" s="19">
        <v>44.5</v>
      </c>
      <c r="I358" s="11"/>
    </row>
    <row r="359" spans="1:10" ht="13" x14ac:dyDescent="0.15">
      <c r="C359" s="11"/>
      <c r="D359" s="11"/>
      <c r="E359" s="11"/>
      <c r="F359" s="11"/>
      <c r="G359" s="17">
        <v>30</v>
      </c>
      <c r="H359" s="19">
        <v>44.3</v>
      </c>
      <c r="I359" s="11"/>
    </row>
    <row r="361" spans="1:10" ht="13" x14ac:dyDescent="0.15">
      <c r="A361" s="14">
        <v>39744</v>
      </c>
      <c r="B361" s="38">
        <v>0.5</v>
      </c>
      <c r="C361" s="49" t="s">
        <v>393</v>
      </c>
      <c r="D361" s="10" t="s">
        <v>682</v>
      </c>
      <c r="E361" s="17">
        <v>50</v>
      </c>
      <c r="F361" s="17">
        <v>9</v>
      </c>
      <c r="G361" s="17">
        <v>1</v>
      </c>
      <c r="H361" s="19">
        <v>57.4</v>
      </c>
      <c r="I361" s="11"/>
      <c r="J361" s="10" t="s">
        <v>70</v>
      </c>
    </row>
    <row r="362" spans="1:10" ht="13" x14ac:dyDescent="0.15">
      <c r="B362" s="11"/>
      <c r="C362" s="11"/>
      <c r="D362" s="11"/>
      <c r="E362" s="11"/>
      <c r="F362" s="11"/>
      <c r="G362" s="17">
        <v>3</v>
      </c>
      <c r="H362" s="19">
        <v>56.8</v>
      </c>
      <c r="I362" s="11"/>
      <c r="J362" s="13" t="s">
        <v>394</v>
      </c>
    </row>
    <row r="363" spans="1:10" ht="13" x14ac:dyDescent="0.15">
      <c r="B363" s="11"/>
      <c r="C363" s="11"/>
      <c r="D363" s="11"/>
      <c r="E363" s="11"/>
      <c r="F363" s="11"/>
      <c r="G363" s="17">
        <v>9</v>
      </c>
      <c r="H363" s="19">
        <v>56.8</v>
      </c>
      <c r="I363" s="11"/>
      <c r="J363" s="10" t="s">
        <v>20</v>
      </c>
    </row>
    <row r="364" spans="1:10" ht="13" x14ac:dyDescent="0.15">
      <c r="B364" s="11"/>
      <c r="C364" s="11"/>
      <c r="D364" s="11"/>
      <c r="E364" s="11"/>
      <c r="F364" s="11"/>
      <c r="G364" s="17">
        <v>17</v>
      </c>
      <c r="H364" s="19">
        <v>57.2</v>
      </c>
      <c r="I364" s="11"/>
      <c r="J364" s="10" t="s">
        <v>395</v>
      </c>
    </row>
    <row r="365" spans="1:10" ht="13" x14ac:dyDescent="0.15">
      <c r="B365" s="11"/>
      <c r="C365" s="11"/>
      <c r="D365" s="11"/>
      <c r="E365" s="11"/>
      <c r="F365" s="11"/>
      <c r="G365" s="17">
        <v>20</v>
      </c>
      <c r="H365" s="19">
        <v>54</v>
      </c>
      <c r="I365" s="11"/>
      <c r="J365" s="13" t="s">
        <v>396</v>
      </c>
    </row>
    <row r="366" spans="1:10" ht="13" x14ac:dyDescent="0.15">
      <c r="B366" s="11"/>
      <c r="C366" s="11"/>
      <c r="D366" s="11"/>
      <c r="E366" s="11"/>
      <c r="F366" s="11"/>
      <c r="G366" s="17">
        <v>30</v>
      </c>
      <c r="H366" s="19">
        <v>49.8</v>
      </c>
      <c r="I366" s="11"/>
      <c r="J366" s="70" t="s">
        <v>230</v>
      </c>
    </row>
    <row r="367" spans="1:10" ht="13" x14ac:dyDescent="0.15">
      <c r="B367" s="11"/>
      <c r="C367" s="11"/>
      <c r="D367" s="11"/>
      <c r="E367" s="11"/>
      <c r="F367" s="11"/>
      <c r="G367" s="17">
        <v>50</v>
      </c>
      <c r="H367" s="19">
        <v>45</v>
      </c>
      <c r="I367" s="11"/>
      <c r="J367" s="70" t="s">
        <v>397</v>
      </c>
    </row>
    <row r="369" spans="1:10" ht="13" x14ac:dyDescent="0.15">
      <c r="B369" s="38">
        <v>0.5625</v>
      </c>
      <c r="C369" s="11" t="s">
        <v>393</v>
      </c>
      <c r="D369" s="10" t="s">
        <v>682</v>
      </c>
      <c r="E369" s="17">
        <v>45</v>
      </c>
      <c r="F369" s="17">
        <v>8</v>
      </c>
      <c r="G369" s="17">
        <v>1</v>
      </c>
      <c r="H369" s="19">
        <v>54.6</v>
      </c>
      <c r="I369" s="11"/>
      <c r="J369" s="10" t="s">
        <v>70</v>
      </c>
    </row>
    <row r="370" spans="1:10" ht="13" x14ac:dyDescent="0.15">
      <c r="B370" s="11"/>
      <c r="C370" s="11"/>
      <c r="D370" s="11"/>
      <c r="E370" s="11"/>
      <c r="F370" s="11"/>
      <c r="G370" s="17">
        <v>15</v>
      </c>
      <c r="H370" s="19">
        <v>56.4</v>
      </c>
      <c r="I370" s="16" t="s">
        <v>640</v>
      </c>
      <c r="J370" s="13" t="s">
        <v>394</v>
      </c>
    </row>
    <row r="371" spans="1:10" ht="13" x14ac:dyDescent="0.15">
      <c r="B371" s="11"/>
      <c r="C371" s="11"/>
      <c r="D371" s="11"/>
      <c r="E371" s="11"/>
      <c r="F371" s="11"/>
      <c r="G371" s="17">
        <v>25</v>
      </c>
      <c r="H371" s="19">
        <v>54.4</v>
      </c>
      <c r="I371" s="11"/>
      <c r="J371" s="10" t="s">
        <v>20</v>
      </c>
    </row>
    <row r="372" spans="1:10" ht="13" x14ac:dyDescent="0.15">
      <c r="B372" s="11"/>
      <c r="C372" s="11"/>
      <c r="D372" s="11"/>
      <c r="E372" s="11"/>
      <c r="F372" s="11"/>
      <c r="G372" s="17">
        <v>40</v>
      </c>
      <c r="H372" s="19">
        <v>49.2</v>
      </c>
      <c r="I372" s="11"/>
      <c r="J372" s="10" t="s">
        <v>395</v>
      </c>
    </row>
    <row r="373" spans="1:10" ht="13" x14ac:dyDescent="0.15">
      <c r="J373" s="13" t="s">
        <v>396</v>
      </c>
    </row>
    <row r="374" spans="1:10" ht="13" x14ac:dyDescent="0.15">
      <c r="J374" s="70" t="s">
        <v>230</v>
      </c>
    </row>
    <row r="375" spans="1:10" ht="13" x14ac:dyDescent="0.15">
      <c r="J375" s="70" t="s">
        <v>398</v>
      </c>
    </row>
    <row r="377" spans="1:10" ht="13" x14ac:dyDescent="0.15">
      <c r="B377" s="38">
        <v>0.59722222222222221</v>
      </c>
      <c r="C377" s="11" t="s">
        <v>399</v>
      </c>
      <c r="D377" s="10" t="s">
        <v>682</v>
      </c>
      <c r="E377" s="17">
        <v>45</v>
      </c>
      <c r="F377" s="17">
        <v>2</v>
      </c>
      <c r="G377" s="17">
        <v>1</v>
      </c>
      <c r="H377" s="19">
        <v>51.1</v>
      </c>
      <c r="I377" s="11"/>
    </row>
    <row r="379" spans="1:10" ht="13" x14ac:dyDescent="0.15">
      <c r="B379" s="38">
        <v>0.45833333333333331</v>
      </c>
      <c r="C379" s="11" t="s">
        <v>400</v>
      </c>
      <c r="D379" s="10" t="s">
        <v>682</v>
      </c>
      <c r="E379" s="17">
        <v>50</v>
      </c>
      <c r="F379" s="17">
        <v>1.5</v>
      </c>
      <c r="G379" s="17">
        <v>0.5</v>
      </c>
      <c r="H379" s="19">
        <v>49.1</v>
      </c>
      <c r="I379" s="11"/>
    </row>
    <row r="381" spans="1:10" ht="13" x14ac:dyDescent="0.15">
      <c r="A381" s="14">
        <v>39745</v>
      </c>
      <c r="B381" s="41">
        <v>0.47916666666666669</v>
      </c>
      <c r="C381" s="11" t="s">
        <v>401</v>
      </c>
      <c r="D381" s="10" t="s">
        <v>746</v>
      </c>
      <c r="E381" s="17">
        <v>48</v>
      </c>
      <c r="F381" s="17">
        <v>7</v>
      </c>
      <c r="G381" s="17">
        <v>1</v>
      </c>
      <c r="H381" s="19">
        <v>56.7</v>
      </c>
      <c r="I381" s="16" t="s">
        <v>640</v>
      </c>
    </row>
    <row r="382" spans="1:10" ht="13" x14ac:dyDescent="0.15">
      <c r="B382" s="11"/>
      <c r="C382" s="11"/>
      <c r="D382" s="11"/>
      <c r="E382" s="11"/>
      <c r="F382" s="11"/>
      <c r="G382" s="17">
        <v>5</v>
      </c>
      <c r="H382" s="19">
        <v>56.3</v>
      </c>
      <c r="I382" s="11"/>
    </row>
    <row r="383" spans="1:10" ht="13" x14ac:dyDescent="0.15">
      <c r="B383" s="11"/>
      <c r="C383" s="11"/>
      <c r="D383" s="11"/>
      <c r="E383" s="11"/>
      <c r="F383" s="11"/>
      <c r="G383" s="17">
        <v>10</v>
      </c>
      <c r="H383" s="19">
        <v>56</v>
      </c>
      <c r="I383" s="11"/>
    </row>
    <row r="384" spans="1:10" ht="13" x14ac:dyDescent="0.15">
      <c r="B384" s="11"/>
      <c r="C384" s="11"/>
      <c r="D384" s="11"/>
      <c r="E384" s="11"/>
      <c r="F384" s="11"/>
      <c r="G384" s="17">
        <v>15</v>
      </c>
      <c r="H384" s="19">
        <v>46.7</v>
      </c>
      <c r="I384" s="16" t="s">
        <v>640</v>
      </c>
    </row>
    <row r="385" spans="1:9" ht="13" x14ac:dyDescent="0.15">
      <c r="B385" s="11"/>
      <c r="C385" s="11"/>
      <c r="D385" s="11"/>
      <c r="E385" s="11"/>
      <c r="F385" s="11"/>
      <c r="G385" s="17">
        <v>18</v>
      </c>
      <c r="H385" s="19">
        <v>44.9</v>
      </c>
      <c r="I385" s="11"/>
    </row>
    <row r="386" spans="1:9" ht="13" x14ac:dyDescent="0.15">
      <c r="B386" s="11"/>
      <c r="C386" s="11"/>
      <c r="D386" s="11"/>
      <c r="E386" s="11"/>
      <c r="F386" s="11"/>
      <c r="G386" s="17">
        <v>20</v>
      </c>
      <c r="H386" s="19">
        <v>43.9</v>
      </c>
      <c r="I386" s="11"/>
    </row>
    <row r="388" spans="1:9" ht="14" x14ac:dyDescent="0.15">
      <c r="B388" s="41">
        <v>6.25E-2</v>
      </c>
      <c r="C388" s="77" t="s">
        <v>403</v>
      </c>
      <c r="D388" s="10" t="s">
        <v>746</v>
      </c>
      <c r="E388" s="17">
        <v>48</v>
      </c>
      <c r="F388" s="17">
        <v>7</v>
      </c>
      <c r="G388" s="17">
        <v>0.5</v>
      </c>
      <c r="H388" s="19">
        <v>56.7</v>
      </c>
      <c r="I388" s="11"/>
    </row>
    <row r="389" spans="1:9" ht="13" x14ac:dyDescent="0.15">
      <c r="B389" s="11"/>
      <c r="C389" s="40"/>
      <c r="D389" s="11"/>
      <c r="E389" s="11"/>
      <c r="F389" s="11"/>
      <c r="G389" s="17">
        <v>5</v>
      </c>
      <c r="H389" s="19">
        <v>53.1</v>
      </c>
      <c r="I389" s="16" t="s">
        <v>640</v>
      </c>
    </row>
    <row r="390" spans="1:9" ht="13" x14ac:dyDescent="0.15">
      <c r="B390" s="11"/>
      <c r="C390" s="40"/>
      <c r="D390" s="11"/>
      <c r="E390" s="11"/>
      <c r="F390" s="11"/>
      <c r="G390" s="17">
        <v>7</v>
      </c>
      <c r="H390" s="19">
        <v>47.9</v>
      </c>
      <c r="I390" s="11"/>
    </row>
    <row r="391" spans="1:9" ht="13" x14ac:dyDescent="0.15">
      <c r="B391" s="11"/>
      <c r="C391" s="11"/>
      <c r="D391" s="11"/>
      <c r="E391" s="11"/>
      <c r="F391" s="11"/>
      <c r="G391" s="17">
        <v>10</v>
      </c>
      <c r="H391" s="19">
        <v>45</v>
      </c>
      <c r="I391" s="11"/>
    </row>
    <row r="392" spans="1:9" ht="13" x14ac:dyDescent="0.15">
      <c r="B392" s="11"/>
      <c r="C392" s="11"/>
      <c r="D392" s="11"/>
      <c r="E392" s="11"/>
      <c r="F392" s="11"/>
      <c r="G392" s="17">
        <v>15</v>
      </c>
      <c r="H392" s="19">
        <v>43.9</v>
      </c>
      <c r="I392" s="16" t="s">
        <v>640</v>
      </c>
    </row>
    <row r="393" spans="1:9" ht="13" x14ac:dyDescent="0.15">
      <c r="B393" s="11"/>
      <c r="C393" s="11"/>
      <c r="D393" s="11"/>
      <c r="E393" s="11"/>
      <c r="F393" s="11"/>
      <c r="G393" s="17">
        <v>30</v>
      </c>
      <c r="H393" s="19">
        <v>43</v>
      </c>
      <c r="I393" s="11"/>
    </row>
    <row r="394" spans="1:9" ht="13" x14ac:dyDescent="0.15">
      <c r="B394" s="11"/>
      <c r="C394" s="11"/>
      <c r="D394" s="11"/>
      <c r="E394" s="11"/>
      <c r="F394" s="11"/>
      <c r="G394" s="17">
        <v>50</v>
      </c>
      <c r="H394" s="19">
        <v>43</v>
      </c>
      <c r="I394" s="11"/>
    </row>
    <row r="396" spans="1:9" ht="13" x14ac:dyDescent="0.15">
      <c r="B396" s="48">
        <v>0.45833333333333331</v>
      </c>
      <c r="C396" s="11" t="s">
        <v>75</v>
      </c>
      <c r="D396" s="10" t="s">
        <v>746</v>
      </c>
      <c r="E396" s="17">
        <v>48</v>
      </c>
      <c r="F396" s="17">
        <v>1.5</v>
      </c>
      <c r="G396" s="17">
        <v>0.5</v>
      </c>
      <c r="H396" s="19">
        <v>48.6</v>
      </c>
      <c r="I396" s="11"/>
    </row>
    <row r="398" spans="1:9" ht="13" x14ac:dyDescent="0.15">
      <c r="A398" s="14">
        <v>39748</v>
      </c>
      <c r="B398" s="41">
        <v>0.47916666666666669</v>
      </c>
      <c r="C398" s="78" t="s">
        <v>405</v>
      </c>
      <c r="D398" s="10" t="s">
        <v>747</v>
      </c>
      <c r="E398" s="17">
        <v>53.4</v>
      </c>
      <c r="F398" s="17">
        <v>9</v>
      </c>
      <c r="G398" s="17">
        <v>1</v>
      </c>
      <c r="H398" s="19">
        <v>55.4</v>
      </c>
      <c r="I398" s="16" t="s">
        <v>651</v>
      </c>
    </row>
    <row r="399" spans="1:9" ht="13" x14ac:dyDescent="0.15">
      <c r="B399" s="11"/>
      <c r="C399" s="40"/>
      <c r="D399" s="11"/>
      <c r="E399" s="11"/>
      <c r="F399" s="11"/>
      <c r="G399" s="17">
        <v>5</v>
      </c>
      <c r="H399" s="19">
        <v>56.3</v>
      </c>
      <c r="I399" s="16" t="s">
        <v>640</v>
      </c>
    </row>
    <row r="400" spans="1:9" ht="13" x14ac:dyDescent="0.15">
      <c r="B400" s="11"/>
      <c r="C400" s="40"/>
      <c r="D400" s="11"/>
      <c r="E400" s="11"/>
      <c r="F400" s="11"/>
      <c r="G400" s="17">
        <v>10</v>
      </c>
      <c r="H400" s="19">
        <v>55.6</v>
      </c>
      <c r="I400" s="16" t="s">
        <v>640</v>
      </c>
    </row>
    <row r="401" spans="1:10" ht="13" x14ac:dyDescent="0.15">
      <c r="B401" s="11"/>
      <c r="C401" s="11"/>
      <c r="D401" s="11"/>
      <c r="E401" s="11"/>
      <c r="F401" s="11"/>
      <c r="G401" s="17">
        <v>15</v>
      </c>
      <c r="H401" s="19">
        <v>56.5</v>
      </c>
      <c r="I401" s="16" t="s">
        <v>640</v>
      </c>
    </row>
    <row r="402" spans="1:10" ht="13" x14ac:dyDescent="0.15">
      <c r="B402" s="11"/>
      <c r="C402" s="40"/>
      <c r="D402" s="11"/>
      <c r="E402" s="11"/>
      <c r="F402" s="11"/>
      <c r="G402" s="17">
        <v>30</v>
      </c>
      <c r="H402" s="19">
        <v>54.1</v>
      </c>
      <c r="I402" s="16" t="s">
        <v>651</v>
      </c>
    </row>
    <row r="403" spans="1:10" ht="13" x14ac:dyDescent="0.15">
      <c r="B403" s="11"/>
      <c r="C403" s="40"/>
      <c r="D403" s="11"/>
      <c r="E403" s="11"/>
      <c r="F403" s="11"/>
      <c r="G403" s="17">
        <v>40</v>
      </c>
      <c r="H403" s="19">
        <v>50.6</v>
      </c>
      <c r="I403" s="16" t="s">
        <v>651</v>
      </c>
    </row>
    <row r="405" spans="1:10" ht="13" x14ac:dyDescent="0.15">
      <c r="B405" s="38">
        <v>0.58333333333333337</v>
      </c>
      <c r="C405" s="78" t="s">
        <v>406</v>
      </c>
      <c r="D405" s="10" t="s">
        <v>748</v>
      </c>
      <c r="E405" s="17">
        <v>50</v>
      </c>
      <c r="F405" s="17">
        <v>7.5</v>
      </c>
      <c r="G405" s="11"/>
      <c r="H405" s="47"/>
      <c r="I405" s="11"/>
    </row>
    <row r="406" spans="1:10" ht="15" x14ac:dyDescent="0.2">
      <c r="A406" s="14"/>
      <c r="B406" s="80"/>
      <c r="C406" s="81"/>
      <c r="D406" s="82"/>
      <c r="E406" s="79"/>
      <c r="F406" s="79"/>
      <c r="G406" s="79"/>
      <c r="H406" s="79"/>
      <c r="J406" s="82"/>
    </row>
    <row r="407" spans="1:10" ht="15" x14ac:dyDescent="0.2">
      <c r="A407" s="14"/>
      <c r="B407" s="80"/>
      <c r="C407" s="81"/>
      <c r="D407" s="82"/>
      <c r="E407" s="79"/>
      <c r="F407" s="79"/>
      <c r="G407" s="79"/>
      <c r="H407" s="79"/>
      <c r="J407" s="82"/>
    </row>
    <row r="408" spans="1:10" ht="15" x14ac:dyDescent="0.2">
      <c r="A408" s="14"/>
      <c r="B408" s="80"/>
      <c r="C408" s="81"/>
      <c r="D408" s="82"/>
      <c r="E408" s="79"/>
      <c r="F408" s="79"/>
      <c r="G408" s="79"/>
      <c r="H408" s="79"/>
      <c r="J408" s="82"/>
    </row>
    <row r="409" spans="1:10" ht="15" x14ac:dyDescent="0.2">
      <c r="A409" s="14"/>
      <c r="B409" s="80"/>
      <c r="C409" s="81"/>
      <c r="D409" s="82"/>
      <c r="E409" s="79"/>
      <c r="F409" s="79"/>
      <c r="G409" s="79"/>
      <c r="H409" s="79"/>
      <c r="J409" s="82"/>
    </row>
    <row r="410" spans="1:10" ht="15" x14ac:dyDescent="0.2">
      <c r="A410" s="14"/>
      <c r="B410" s="80"/>
      <c r="C410" s="81"/>
      <c r="D410" s="82"/>
      <c r="E410" s="79"/>
      <c r="F410" s="79"/>
      <c r="G410" s="79"/>
      <c r="H410" s="79"/>
      <c r="J410" s="82"/>
    </row>
    <row r="411" spans="1:10" ht="15" x14ac:dyDescent="0.2">
      <c r="A411" s="14"/>
      <c r="B411" s="80"/>
      <c r="C411" s="81"/>
      <c r="D411" s="82"/>
      <c r="E411" s="79"/>
      <c r="F411" s="79"/>
      <c r="G411" s="79"/>
      <c r="H411" s="79"/>
      <c r="J411" s="82"/>
    </row>
    <row r="412" spans="1:10" ht="15" x14ac:dyDescent="0.2">
      <c r="A412" s="14"/>
      <c r="B412" s="80"/>
      <c r="C412" s="81"/>
      <c r="D412" s="82"/>
      <c r="E412" s="79"/>
      <c r="F412" s="79"/>
      <c r="G412" s="79"/>
      <c r="H412" s="79"/>
      <c r="J412" s="82"/>
    </row>
    <row r="413" spans="1:10" ht="15" x14ac:dyDescent="0.2">
      <c r="A413" s="14"/>
      <c r="B413" s="80"/>
      <c r="C413" s="81"/>
      <c r="D413" s="82"/>
      <c r="E413" s="79"/>
      <c r="F413" s="79"/>
      <c r="G413" s="79"/>
      <c r="H413" s="79"/>
      <c r="J413" s="82"/>
    </row>
    <row r="414" spans="1:10" ht="15" x14ac:dyDescent="0.2">
      <c r="A414" s="14"/>
      <c r="B414" s="80"/>
      <c r="C414" s="81"/>
      <c r="D414" s="82"/>
      <c r="E414" s="79"/>
      <c r="F414" s="79"/>
      <c r="G414" s="79"/>
      <c r="H414" s="79"/>
      <c r="J414" s="82"/>
    </row>
    <row r="415" spans="1:10" ht="15" x14ac:dyDescent="0.2">
      <c r="A415" s="14"/>
      <c r="B415" s="80"/>
      <c r="C415" s="81"/>
      <c r="D415" s="82"/>
      <c r="E415" s="79"/>
      <c r="F415" s="79"/>
      <c r="G415" s="79"/>
      <c r="H415" s="79"/>
      <c r="J415" s="82"/>
    </row>
    <row r="416" spans="1:10" ht="15" x14ac:dyDescent="0.2">
      <c r="A416" s="14"/>
      <c r="B416" s="80"/>
      <c r="C416" s="81"/>
      <c r="D416" s="82"/>
      <c r="E416" s="79"/>
      <c r="F416" s="79"/>
      <c r="G416" s="79"/>
      <c r="H416" s="79"/>
      <c r="J416" s="82"/>
    </row>
    <row r="417" spans="1:10" ht="15" x14ac:dyDescent="0.2">
      <c r="A417" s="14"/>
      <c r="B417" s="80"/>
      <c r="C417" s="81"/>
      <c r="D417" s="82"/>
      <c r="E417" s="79"/>
      <c r="F417" s="79"/>
      <c r="G417" s="79"/>
      <c r="H417" s="79"/>
      <c r="J417" s="82"/>
    </row>
    <row r="418" spans="1:10" ht="15" x14ac:dyDescent="0.2">
      <c r="A418" s="14"/>
      <c r="B418" s="80"/>
      <c r="C418" s="81"/>
      <c r="D418" s="82"/>
      <c r="E418" s="79"/>
      <c r="F418" s="79"/>
      <c r="G418" s="79"/>
      <c r="H418" s="79"/>
      <c r="J418" s="82"/>
    </row>
    <row r="419" spans="1:10" ht="15" x14ac:dyDescent="0.2">
      <c r="A419" s="14"/>
      <c r="B419" s="80"/>
      <c r="C419" s="81"/>
      <c r="D419" s="82"/>
      <c r="E419" s="79"/>
      <c r="F419" s="79"/>
      <c r="G419" s="79"/>
      <c r="H419" s="79"/>
      <c r="J419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YRS COMPLETE</vt:lpstr>
      <vt:lpstr>2005 COMPLETE</vt:lpstr>
      <vt:lpstr>2005 SIMP</vt:lpstr>
      <vt:lpstr>2006 complete</vt:lpstr>
      <vt:lpstr>2006 SIMP</vt:lpstr>
      <vt:lpstr>2007 complete</vt:lpstr>
      <vt:lpstr>2007 SIMP</vt:lpstr>
      <vt:lpstr>2008 complete</vt:lpstr>
      <vt:lpstr>2008 SIMP</vt:lpstr>
      <vt:lpstr>2009 complete</vt:lpstr>
      <vt:lpstr>2010 complete</vt:lpstr>
      <vt:lpstr>2011 complete</vt:lpstr>
      <vt:lpstr>2016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tammo steenhuis</dc:creator>
  <cp:lastModifiedBy>Andrew Bailey Dircks</cp:lastModifiedBy>
  <dcterms:created xsi:type="dcterms:W3CDTF">2021-11-11T20:40:12Z</dcterms:created>
  <dcterms:modified xsi:type="dcterms:W3CDTF">2021-12-13T19:53:07Z</dcterms:modified>
</cp:coreProperties>
</file>