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hidePivotFieldList="1" defaultThemeVersion="164011"/>
  <mc:AlternateContent xmlns:mc="http://schemas.openxmlformats.org/markup-compatibility/2006">
    <mc:Choice Requires="x15">
      <x15ac:absPath xmlns:x15ac="http://schemas.microsoft.com/office/spreadsheetml/2010/11/ac" url="O:\Work\Projects\2016\JRC_NutrientPhase2\Data\Analysis\Toolkit2\"/>
    </mc:Choice>
  </mc:AlternateContent>
  <bookViews>
    <workbookView xWindow="0" yWindow="0" windowWidth="19170" windowHeight="10395" tabRatio="760" activeTab="2"/>
  </bookViews>
  <sheets>
    <sheet name="Instructions" sheetId="5" r:id="rId1"/>
    <sheet name="Version" sheetId="9" r:id="rId2"/>
    <sheet name="Data" sheetId="1" r:id="rId3"/>
    <sheet name="Results" sheetId="2" r:id="rId4"/>
    <sheet name="PRPlot" sheetId="4" r:id="rId5"/>
    <sheet name="Categorical" sheetId="7" r:id="rId6"/>
    <sheet name="GM_Mismatch" sheetId="6" r:id="rId7"/>
    <sheet name="HG_Mismatch" sheetId="8" r:id="rId8"/>
  </sheets>
  <definedNames>
    <definedName name="_xlnm._FilterDatabase" localSheetId="2" hidden="1">Data!$A$1:$F$501</definedName>
    <definedName name="_xlnm._FilterDatabase" localSheetId="6" hidden="1">GM_Mismatch!$A$1:$D$501</definedName>
    <definedName name="_xlnm._FilterDatabase" localSheetId="7" hidden="1">HG_Mismatch!$B$1:$E$501</definedName>
    <definedName name="_xlnm._FilterDatabase" localSheetId="3" hidden="1">Results!$J$2:$O$2</definedName>
    <definedName name="ptsLOESSalpha" localSheetId="3" hidden="1">0.33</definedName>
    <definedName name="ptsLOESSrange1" localSheetId="3" hidden="1">"Results!$N$3:$O$173"</definedName>
    <definedName name="ptsLOESSrange2" localSheetId="3" hidden="1">"Results!$AC:$AC"</definedName>
    <definedName name="ptsLOESSrange3" localSheetId="3" hidden="1">"Results!$AD:$AD"</definedName>
    <definedName name="ptsLOESSrange4" localSheetId="3" hidden="1">#N/A</definedName>
    <definedName name="ptsLOESStype" localSheetId="3" hidden="1">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2" i="6"/>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2" i="8"/>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3" i="2"/>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2" i="6"/>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3" i="2"/>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2" i="6"/>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2" i="8"/>
  <c r="AI16" i="2"/>
  <c r="F63" i="2" l="1"/>
  <c r="E6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3" i="2"/>
  <c r="C65" i="2" l="1"/>
  <c r="C67" i="2"/>
  <c r="C66" i="2"/>
  <c r="G63" i="2"/>
  <c r="H63" i="2"/>
  <c r="F64" i="2"/>
  <c r="E64" i="2"/>
  <c r="AA2" i="8"/>
  <c r="AA2" i="6"/>
  <c r="H64" i="2" l="1"/>
  <c r="G64" i="2"/>
  <c r="G1" i="8"/>
  <c r="H1" i="8"/>
  <c r="I1" i="8"/>
  <c r="J1" i="8"/>
  <c r="K1" i="8"/>
  <c r="L1" i="8"/>
  <c r="M1" i="8"/>
  <c r="N1" i="8"/>
  <c r="O1" i="8"/>
  <c r="P1" i="8"/>
  <c r="Q1" i="8"/>
  <c r="R1" i="8"/>
  <c r="S1" i="8"/>
  <c r="T1" i="8"/>
  <c r="U1" i="8"/>
  <c r="V1" i="8"/>
  <c r="W1" i="8"/>
  <c r="X1" i="8"/>
  <c r="Y1" i="8"/>
  <c r="F1" i="8"/>
  <c r="G1" i="6"/>
  <c r="H1" i="6"/>
  <c r="I1" i="6"/>
  <c r="J1" i="6"/>
  <c r="K1" i="6"/>
  <c r="L1" i="6"/>
  <c r="M1" i="6"/>
  <c r="N1" i="6"/>
  <c r="O1" i="6"/>
  <c r="P1" i="6"/>
  <c r="Q1" i="6"/>
  <c r="R1" i="6"/>
  <c r="S1" i="6"/>
  <c r="T1" i="6"/>
  <c r="U1" i="6"/>
  <c r="V1" i="6"/>
  <c r="W1" i="6"/>
  <c r="X1" i="6"/>
  <c r="Y1" i="6"/>
  <c r="F1" i="6"/>
  <c r="O29" i="7" l="1"/>
  <c r="D29" i="7"/>
  <c r="C44" i="7"/>
  <c r="B1" i="2"/>
  <c r="B6" i="2" s="1"/>
  <c r="D1" i="2"/>
  <c r="D6" i="2" s="1"/>
  <c r="C1" i="2"/>
  <c r="C6" i="2" s="1"/>
  <c r="AE7" i="2" l="1"/>
  <c r="AE6" i="2"/>
  <c r="D50" i="7"/>
  <c r="F57" i="2" s="1"/>
  <c r="C50" i="7"/>
  <c r="F58" i="2" s="1"/>
  <c r="AE12" i="2" l="1"/>
  <c r="AE20" i="2"/>
  <c r="AE17" i="2"/>
  <c r="AE13" i="2"/>
  <c r="AE18" i="2"/>
  <c r="AE21" i="2"/>
  <c r="B38" i="7"/>
  <c r="B39" i="7"/>
  <c r="B40" i="7"/>
  <c r="B41" i="7"/>
  <c r="B42" i="7"/>
  <c r="O6" i="7" l="1"/>
  <c r="O7" i="7" s="1"/>
  <c r="AS482" i="8"/>
  <c r="AS474" i="8"/>
  <c r="AS442" i="8"/>
  <c r="AS180" i="8"/>
  <c r="AS165" i="8"/>
  <c r="AS156" i="8"/>
  <c r="AS153" i="8"/>
  <c r="AS149" i="8"/>
  <c r="AS135" i="8"/>
  <c r="AS133" i="8"/>
  <c r="AS125" i="8"/>
  <c r="AS121" i="8"/>
  <c r="AS120" i="8"/>
  <c r="AS117" i="8"/>
  <c r="AS112" i="8"/>
  <c r="AS104" i="8"/>
  <c r="AS103" i="8"/>
  <c r="AS102" i="8"/>
  <c r="AS101" i="8"/>
  <c r="AS100" i="8"/>
  <c r="AS99" i="8"/>
  <c r="AS98" i="8"/>
  <c r="AS97" i="8"/>
  <c r="AS96" i="8"/>
  <c r="AS95" i="8"/>
  <c r="AS94" i="8"/>
  <c r="AS93" i="8"/>
  <c r="AS92" i="8"/>
  <c r="AS91" i="8"/>
  <c r="AS90" i="8"/>
  <c r="AS89" i="8"/>
  <c r="AS88" i="8"/>
  <c r="AS87" i="8"/>
  <c r="AS86" i="8"/>
  <c r="AS85" i="8"/>
  <c r="AS84" i="8"/>
  <c r="AS83" i="8"/>
  <c r="AS82" i="8"/>
  <c r="AS81" i="8"/>
  <c r="AS80" i="8"/>
  <c r="AS79" i="8"/>
  <c r="AS78" i="8"/>
  <c r="AS77" i="8"/>
  <c r="AS76" i="8"/>
  <c r="AS75" i="8"/>
  <c r="AS74" i="8"/>
  <c r="D6" i="7"/>
  <c r="D7" i="7" s="1"/>
  <c r="E179" i="6"/>
  <c r="F179" i="6" s="1"/>
  <c r="E180" i="6"/>
  <c r="S180" i="6" s="1"/>
  <c r="E181" i="6"/>
  <c r="H181" i="6" s="1"/>
  <c r="E182" i="6"/>
  <c r="I182" i="6" s="1"/>
  <c r="E183" i="6"/>
  <c r="E184" i="6"/>
  <c r="G184" i="6" s="1"/>
  <c r="E185" i="6"/>
  <c r="E186" i="6"/>
  <c r="E187" i="6"/>
  <c r="F187" i="6" s="1"/>
  <c r="E188" i="6"/>
  <c r="G188" i="6" s="1"/>
  <c r="E189" i="6"/>
  <c r="T189" i="6" s="1"/>
  <c r="E190" i="6"/>
  <c r="U190" i="6" s="1"/>
  <c r="E191" i="6"/>
  <c r="F191" i="6" s="1"/>
  <c r="E192" i="6"/>
  <c r="L192" i="6" s="1"/>
  <c r="E193" i="6"/>
  <c r="E194" i="6"/>
  <c r="E195" i="6"/>
  <c r="F195" i="6" s="1"/>
  <c r="E196" i="6"/>
  <c r="G196" i="6" s="1"/>
  <c r="E197" i="6"/>
  <c r="E198" i="6"/>
  <c r="Q198" i="6" s="1"/>
  <c r="E199" i="6"/>
  <c r="N199" i="6" s="1"/>
  <c r="E200" i="6"/>
  <c r="E201" i="6"/>
  <c r="E202" i="6"/>
  <c r="E203" i="6"/>
  <c r="F203" i="6" s="1"/>
  <c r="E204" i="6"/>
  <c r="G204" i="6" s="1"/>
  <c r="E205" i="6"/>
  <c r="E206" i="6"/>
  <c r="E207" i="6"/>
  <c r="I207" i="6" s="1"/>
  <c r="E208" i="6"/>
  <c r="F208" i="6" s="1"/>
  <c r="E209" i="6"/>
  <c r="K209" i="6" s="1"/>
  <c r="E210" i="6"/>
  <c r="E211" i="6"/>
  <c r="I211" i="6" s="1"/>
  <c r="E212" i="6"/>
  <c r="F212" i="6" s="1"/>
  <c r="E213" i="6"/>
  <c r="K213" i="6" s="1"/>
  <c r="E214" i="6"/>
  <c r="E215" i="6"/>
  <c r="I215" i="6" s="1"/>
  <c r="E216" i="6"/>
  <c r="F216" i="6" s="1"/>
  <c r="E217" i="6"/>
  <c r="E218" i="6"/>
  <c r="T218" i="6" s="1"/>
  <c r="E219" i="6"/>
  <c r="E220" i="6"/>
  <c r="K220" i="6" s="1"/>
  <c r="E221" i="6"/>
  <c r="R221" i="6" s="1"/>
  <c r="E222" i="6"/>
  <c r="G222" i="6" s="1"/>
  <c r="E223" i="6"/>
  <c r="H223" i="6" s="1"/>
  <c r="E224" i="6"/>
  <c r="E225" i="6"/>
  <c r="F225" i="6" s="1"/>
  <c r="E226" i="6"/>
  <c r="K226" i="6" s="1"/>
  <c r="E227" i="6"/>
  <c r="T227" i="6" s="1"/>
  <c r="E228" i="6"/>
  <c r="V228" i="6" s="1"/>
  <c r="E229" i="6"/>
  <c r="F229" i="6" s="1"/>
  <c r="E230" i="6"/>
  <c r="P230" i="6" s="1"/>
  <c r="E231" i="6"/>
  <c r="E232" i="6"/>
  <c r="M232" i="6" s="1"/>
  <c r="E233" i="6"/>
  <c r="J233" i="6" s="1"/>
  <c r="E234" i="6"/>
  <c r="E235" i="6"/>
  <c r="M235" i="6" s="1"/>
  <c r="E236" i="6"/>
  <c r="F236" i="6" s="1"/>
  <c r="E237" i="6"/>
  <c r="K237" i="6" s="1"/>
  <c r="E238" i="6"/>
  <c r="L238" i="6" s="1"/>
  <c r="E239" i="6"/>
  <c r="L239" i="6" s="1"/>
  <c r="E240" i="6"/>
  <c r="E241" i="6"/>
  <c r="V241" i="6" s="1"/>
  <c r="E242" i="6"/>
  <c r="T242" i="6" s="1"/>
  <c r="E243" i="6"/>
  <c r="R243" i="6" s="1"/>
  <c r="E244" i="6"/>
  <c r="G244" i="6" s="1"/>
  <c r="E245" i="6"/>
  <c r="E246" i="6"/>
  <c r="E247" i="6"/>
  <c r="F247" i="6" s="1"/>
  <c r="E248" i="6"/>
  <c r="O248" i="6" s="1"/>
  <c r="E249" i="6"/>
  <c r="E250" i="6"/>
  <c r="M250" i="6" s="1"/>
  <c r="E251" i="6"/>
  <c r="F251" i="6" s="1"/>
  <c r="E252" i="6"/>
  <c r="S252" i="6" s="1"/>
  <c r="E253" i="6"/>
  <c r="E254" i="6"/>
  <c r="K254" i="6" s="1"/>
  <c r="E255" i="6"/>
  <c r="E256" i="6"/>
  <c r="E257" i="6"/>
  <c r="J257" i="6" s="1"/>
  <c r="E258" i="6"/>
  <c r="E259" i="6"/>
  <c r="E260" i="6"/>
  <c r="Q260" i="6" s="1"/>
  <c r="E261" i="6"/>
  <c r="Y261" i="6" s="1"/>
  <c r="E262" i="6"/>
  <c r="W262" i="6" s="1"/>
  <c r="E263" i="6"/>
  <c r="G263" i="6" s="1"/>
  <c r="E264" i="6"/>
  <c r="O264" i="6" s="1"/>
  <c r="E265" i="6"/>
  <c r="E266" i="6"/>
  <c r="U266" i="6" s="1"/>
  <c r="E267" i="6"/>
  <c r="R267" i="6" s="1"/>
  <c r="E268" i="6"/>
  <c r="G268" i="6" s="1"/>
  <c r="E269" i="6"/>
  <c r="X269" i="6" s="1"/>
  <c r="E270" i="6"/>
  <c r="M270" i="6" s="1"/>
  <c r="E271" i="6"/>
  <c r="V271" i="6" s="1"/>
  <c r="E272" i="6"/>
  <c r="K272" i="6" s="1"/>
  <c r="E273" i="6"/>
  <c r="T273" i="6" s="1"/>
  <c r="E274" i="6"/>
  <c r="U274" i="6" s="1"/>
  <c r="E275" i="6"/>
  <c r="F275" i="6" s="1"/>
  <c r="E276" i="6"/>
  <c r="E277" i="6"/>
  <c r="E278" i="6"/>
  <c r="E279" i="6"/>
  <c r="N279" i="6" s="1"/>
  <c r="E280" i="6"/>
  <c r="G280" i="6" s="1"/>
  <c r="E281" i="6"/>
  <c r="H281" i="6" s="1"/>
  <c r="E282" i="6"/>
  <c r="E283" i="6"/>
  <c r="R283" i="6" s="1"/>
  <c r="E284" i="6"/>
  <c r="S284" i="6" s="1"/>
  <c r="E285" i="6"/>
  <c r="L285" i="6" s="1"/>
  <c r="E286" i="6"/>
  <c r="E287" i="6"/>
  <c r="R287" i="6" s="1"/>
  <c r="E288" i="6"/>
  <c r="K288" i="6" s="1"/>
  <c r="E289" i="6"/>
  <c r="E290" i="6"/>
  <c r="M290" i="6" s="1"/>
  <c r="E291" i="6"/>
  <c r="F291" i="6" s="1"/>
  <c r="E292" i="6"/>
  <c r="G292" i="6" s="1"/>
  <c r="E293" i="6"/>
  <c r="E294" i="6"/>
  <c r="E295" i="6"/>
  <c r="E296" i="6"/>
  <c r="E297" i="6"/>
  <c r="E298" i="6"/>
  <c r="E299" i="6"/>
  <c r="G299" i="6" s="1"/>
  <c r="E300" i="6"/>
  <c r="E301" i="6"/>
  <c r="U301" i="6" s="1"/>
  <c r="E302" i="6"/>
  <c r="E303" i="6"/>
  <c r="S303" i="6" s="1"/>
  <c r="E304" i="6"/>
  <c r="H304" i="6" s="1"/>
  <c r="E305" i="6"/>
  <c r="E306" i="6"/>
  <c r="X306" i="6" s="1"/>
  <c r="E307" i="6"/>
  <c r="U307" i="6" s="1"/>
  <c r="E308" i="6"/>
  <c r="J308" i="6" s="1"/>
  <c r="E309" i="6"/>
  <c r="W309" i="6" s="1"/>
  <c r="E310" i="6"/>
  <c r="T310" i="6" s="1"/>
  <c r="E311" i="6"/>
  <c r="Q311" i="6" s="1"/>
  <c r="E312" i="6"/>
  <c r="R312" i="6" s="1"/>
  <c r="E313" i="6"/>
  <c r="G313" i="6" s="1"/>
  <c r="E314" i="6"/>
  <c r="L314" i="6" s="1"/>
  <c r="E315" i="6"/>
  <c r="U315" i="6" s="1"/>
  <c r="E316" i="6"/>
  <c r="F316" i="6" s="1"/>
  <c r="E317" i="6"/>
  <c r="S317" i="6" s="1"/>
  <c r="E318" i="6"/>
  <c r="T318" i="6" s="1"/>
  <c r="E319" i="6"/>
  <c r="E320" i="6"/>
  <c r="J320" i="6" s="1"/>
  <c r="E321" i="6"/>
  <c r="S321" i="6" s="1"/>
  <c r="E322" i="6"/>
  <c r="T322" i="6" s="1"/>
  <c r="E323" i="6"/>
  <c r="M323" i="6" s="1"/>
  <c r="E324" i="6"/>
  <c r="E325" i="6"/>
  <c r="M325" i="6" s="1"/>
  <c r="E326" i="6"/>
  <c r="L326" i="6" s="1"/>
  <c r="E327" i="6"/>
  <c r="M327" i="6" s="1"/>
  <c r="E328" i="6"/>
  <c r="L328" i="6" s="1"/>
  <c r="E329" i="6"/>
  <c r="M329" i="6" s="1"/>
  <c r="E330" i="6"/>
  <c r="L330" i="6" s="1"/>
  <c r="E331" i="6"/>
  <c r="M331" i="6" s="1"/>
  <c r="E332" i="6"/>
  <c r="L332" i="6" s="1"/>
  <c r="E333" i="6"/>
  <c r="M333" i="6" s="1"/>
  <c r="E334" i="6"/>
  <c r="L334" i="6" s="1"/>
  <c r="E335" i="6"/>
  <c r="M335" i="6" s="1"/>
  <c r="E336" i="6"/>
  <c r="L336" i="6" s="1"/>
  <c r="E337" i="6"/>
  <c r="M337" i="6" s="1"/>
  <c r="E338" i="6"/>
  <c r="L338" i="6" s="1"/>
  <c r="E339" i="6"/>
  <c r="M339" i="6" s="1"/>
  <c r="E340" i="6"/>
  <c r="L340" i="6" s="1"/>
  <c r="E341" i="6"/>
  <c r="M341" i="6" s="1"/>
  <c r="E342" i="6"/>
  <c r="L342" i="6" s="1"/>
  <c r="E343" i="6"/>
  <c r="M343" i="6" s="1"/>
  <c r="E344" i="6"/>
  <c r="L344" i="6" s="1"/>
  <c r="E345" i="6"/>
  <c r="M345" i="6" s="1"/>
  <c r="E346" i="6"/>
  <c r="L346" i="6" s="1"/>
  <c r="E347" i="6"/>
  <c r="M347" i="6" s="1"/>
  <c r="E348" i="6"/>
  <c r="L348" i="6" s="1"/>
  <c r="E349" i="6"/>
  <c r="M349" i="6" s="1"/>
  <c r="E350" i="6"/>
  <c r="L350" i="6" s="1"/>
  <c r="E351" i="6"/>
  <c r="M351" i="6" s="1"/>
  <c r="E352" i="6"/>
  <c r="L352" i="6" s="1"/>
  <c r="E353" i="6"/>
  <c r="K353" i="6" s="1"/>
  <c r="E354" i="6"/>
  <c r="E355" i="6"/>
  <c r="G355" i="6" s="1"/>
  <c r="E356" i="6"/>
  <c r="T356" i="6" s="1"/>
  <c r="E357" i="6"/>
  <c r="U357" i="6" s="1"/>
  <c r="E358" i="6"/>
  <c r="E359" i="6"/>
  <c r="S359" i="6" s="1"/>
  <c r="E360" i="6"/>
  <c r="T360" i="6" s="1"/>
  <c r="E361" i="6"/>
  <c r="E362" i="6"/>
  <c r="E363" i="6"/>
  <c r="S363" i="6" s="1"/>
  <c r="E364" i="6"/>
  <c r="H364" i="6" s="1"/>
  <c r="E365" i="6"/>
  <c r="E366" i="6"/>
  <c r="R366" i="6" s="1"/>
  <c r="E367" i="6"/>
  <c r="K367" i="6" s="1"/>
  <c r="E368" i="6"/>
  <c r="E369" i="6"/>
  <c r="U369" i="6" s="1"/>
  <c r="E370" i="6"/>
  <c r="E371" i="6"/>
  <c r="G371" i="6" s="1"/>
  <c r="E372" i="6"/>
  <c r="E373" i="6"/>
  <c r="E374" i="6"/>
  <c r="E375" i="6"/>
  <c r="S375" i="6" s="1"/>
  <c r="E376" i="6"/>
  <c r="T376" i="6" s="1"/>
  <c r="E377" i="6"/>
  <c r="E378" i="6"/>
  <c r="E379" i="6"/>
  <c r="S379" i="6" s="1"/>
  <c r="E380" i="6"/>
  <c r="E381" i="6"/>
  <c r="Q381" i="6" s="1"/>
  <c r="E382" i="6"/>
  <c r="R382" i="6" s="1"/>
  <c r="E383" i="6"/>
  <c r="K383" i="6" s="1"/>
  <c r="E384" i="6"/>
  <c r="E385" i="6"/>
  <c r="U385" i="6" s="1"/>
  <c r="E386" i="6"/>
  <c r="E387" i="6"/>
  <c r="K387" i="6" s="1"/>
  <c r="E388" i="6"/>
  <c r="T388" i="6" s="1"/>
  <c r="E389" i="6"/>
  <c r="E390" i="6"/>
  <c r="E391" i="6"/>
  <c r="E392" i="6"/>
  <c r="E393" i="6"/>
  <c r="E394" i="6"/>
  <c r="E395" i="6"/>
  <c r="E396" i="6"/>
  <c r="E397" i="6"/>
  <c r="M397" i="6" s="1"/>
  <c r="E398" i="6"/>
  <c r="E399" i="6"/>
  <c r="G399" i="6" s="1"/>
  <c r="E400" i="6"/>
  <c r="E401" i="6"/>
  <c r="E402" i="6"/>
  <c r="E403" i="6"/>
  <c r="E404" i="6"/>
  <c r="N404" i="6" s="1"/>
  <c r="E405" i="6"/>
  <c r="E406" i="6"/>
  <c r="E407" i="6"/>
  <c r="E408" i="6"/>
  <c r="E409" i="6"/>
  <c r="O409" i="6" s="1"/>
  <c r="E410" i="6"/>
  <c r="E411" i="6"/>
  <c r="E412" i="6"/>
  <c r="H412" i="6" s="1"/>
  <c r="E413" i="6"/>
  <c r="E414" i="6"/>
  <c r="E415" i="6"/>
  <c r="O415" i="6" s="1"/>
  <c r="E416" i="6"/>
  <c r="L416" i="6" s="1"/>
  <c r="E417" i="6"/>
  <c r="E418" i="6"/>
  <c r="E419" i="6"/>
  <c r="F419" i="6" s="1"/>
  <c r="E420" i="6"/>
  <c r="E421" i="6"/>
  <c r="E422" i="6"/>
  <c r="J422" i="6" s="1"/>
  <c r="E423" i="6"/>
  <c r="F423" i="6" s="1"/>
  <c r="E424" i="6"/>
  <c r="E425" i="6"/>
  <c r="E426" i="6"/>
  <c r="E427" i="6"/>
  <c r="G427" i="6" s="1"/>
  <c r="E428" i="6"/>
  <c r="E429" i="6"/>
  <c r="E430" i="6"/>
  <c r="E431" i="6"/>
  <c r="F431" i="6" s="1"/>
  <c r="E432" i="6"/>
  <c r="E433" i="6"/>
  <c r="E434" i="6"/>
  <c r="E435" i="6"/>
  <c r="F435" i="6" s="1"/>
  <c r="E436" i="6"/>
  <c r="E437" i="6"/>
  <c r="E438" i="6"/>
  <c r="J438" i="6" s="1"/>
  <c r="E439" i="6"/>
  <c r="F439" i="6" s="1"/>
  <c r="E440" i="6"/>
  <c r="E441" i="6"/>
  <c r="E442" i="6"/>
  <c r="E443" i="6"/>
  <c r="J443" i="6" s="1"/>
  <c r="E444" i="6"/>
  <c r="E445" i="6"/>
  <c r="E446" i="6"/>
  <c r="E447" i="6"/>
  <c r="F447" i="6" s="1"/>
  <c r="E448" i="6"/>
  <c r="E449" i="6"/>
  <c r="E450" i="6"/>
  <c r="E451" i="6"/>
  <c r="F451" i="6" s="1"/>
  <c r="E452" i="6"/>
  <c r="E453" i="6"/>
  <c r="E454" i="6"/>
  <c r="E455" i="6"/>
  <c r="G455" i="6" s="1"/>
  <c r="E456" i="6"/>
  <c r="E457" i="6"/>
  <c r="E458" i="6"/>
  <c r="E459" i="6"/>
  <c r="E460" i="6"/>
  <c r="J460" i="6" s="1"/>
  <c r="E461" i="6"/>
  <c r="E462" i="6"/>
  <c r="E463" i="6"/>
  <c r="E464" i="6"/>
  <c r="E465" i="6"/>
  <c r="E466" i="6"/>
  <c r="E467" i="6"/>
  <c r="E468" i="6"/>
  <c r="E469" i="6"/>
  <c r="E470" i="6"/>
  <c r="E471" i="6"/>
  <c r="U471" i="6" s="1"/>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3" i="6"/>
  <c r="E8" i="6"/>
  <c r="E10" i="6"/>
  <c r="E11" i="6"/>
  <c r="E12" i="6"/>
  <c r="L12" i="6" s="1"/>
  <c r="E14" i="6"/>
  <c r="E15" i="6"/>
  <c r="E16" i="6"/>
  <c r="W16" i="6" s="1"/>
  <c r="E19" i="6"/>
  <c r="E20" i="6"/>
  <c r="E23" i="6"/>
  <c r="E27" i="6"/>
  <c r="E30" i="6"/>
  <c r="E31" i="6"/>
  <c r="R31" i="6" s="1"/>
  <c r="E32" i="6"/>
  <c r="E34" i="6"/>
  <c r="E35" i="6"/>
  <c r="E36" i="6"/>
  <c r="E38" i="6"/>
  <c r="E39" i="6"/>
  <c r="E42" i="6"/>
  <c r="E43" i="6"/>
  <c r="E44" i="6"/>
  <c r="E46" i="6"/>
  <c r="E47" i="6"/>
  <c r="E48" i="6"/>
  <c r="E50" i="6"/>
  <c r="E51" i="6"/>
  <c r="E52" i="6"/>
  <c r="E54" i="6"/>
  <c r="E58" i="6"/>
  <c r="E59" i="6"/>
  <c r="E60" i="6"/>
  <c r="E63" i="6"/>
  <c r="G63" i="6" s="1"/>
  <c r="E64" i="6"/>
  <c r="E66" i="6"/>
  <c r="E70" i="6"/>
  <c r="E71" i="6"/>
  <c r="E74" i="6"/>
  <c r="E75" i="6"/>
  <c r="E78" i="6"/>
  <c r="E79" i="6"/>
  <c r="E80" i="6"/>
  <c r="P80" i="6" s="1"/>
  <c r="E81" i="6"/>
  <c r="E82" i="6"/>
  <c r="E83" i="6"/>
  <c r="E84" i="6"/>
  <c r="E85" i="6"/>
  <c r="E86" i="6"/>
  <c r="E89" i="6"/>
  <c r="E90" i="6"/>
  <c r="Q90" i="6" s="1"/>
  <c r="E92" i="6"/>
  <c r="O92" i="6" s="1"/>
  <c r="E93" i="6"/>
  <c r="E94" i="6"/>
  <c r="E95" i="6"/>
  <c r="E96" i="6"/>
  <c r="E97" i="6"/>
  <c r="E98" i="6"/>
  <c r="E100" i="6"/>
  <c r="E101" i="6"/>
  <c r="E102" i="6"/>
  <c r="E103" i="6"/>
  <c r="E104" i="6"/>
  <c r="E105" i="6"/>
  <c r="E106" i="6"/>
  <c r="E107" i="6"/>
  <c r="Q107" i="6" s="1"/>
  <c r="E110" i="6"/>
  <c r="E112" i="6"/>
  <c r="E113" i="6"/>
  <c r="E114" i="6"/>
  <c r="E117" i="6"/>
  <c r="E118" i="6"/>
  <c r="E119" i="6"/>
  <c r="K119" i="6" s="1"/>
  <c r="E121" i="6"/>
  <c r="E122" i="6"/>
  <c r="E124" i="6"/>
  <c r="E126" i="6"/>
  <c r="E127" i="6"/>
  <c r="E128" i="6"/>
  <c r="E130" i="6"/>
  <c r="E131" i="6"/>
  <c r="E132" i="6"/>
  <c r="E134" i="6"/>
  <c r="E136" i="6"/>
  <c r="E137" i="6"/>
  <c r="M137" i="6" s="1"/>
  <c r="E138" i="6"/>
  <c r="E140" i="6"/>
  <c r="E141" i="6"/>
  <c r="E142" i="6"/>
  <c r="E143" i="6"/>
  <c r="E144" i="6"/>
  <c r="W144" i="6" s="1"/>
  <c r="E146" i="6"/>
  <c r="E150" i="6"/>
  <c r="E151" i="6"/>
  <c r="E152" i="6"/>
  <c r="G152" i="6" s="1"/>
  <c r="E154" i="6"/>
  <c r="E157" i="6"/>
  <c r="H157" i="6" s="1"/>
  <c r="E158" i="6"/>
  <c r="E160" i="6"/>
  <c r="E162" i="6"/>
  <c r="E163" i="6"/>
  <c r="E164" i="6"/>
  <c r="E165" i="6"/>
  <c r="E166" i="6"/>
  <c r="E167" i="6"/>
  <c r="E169" i="6"/>
  <c r="E170" i="6"/>
  <c r="E171" i="6"/>
  <c r="E174" i="6"/>
  <c r="E176" i="6"/>
  <c r="W176" i="6" s="1"/>
  <c r="E177" i="6"/>
  <c r="E178" i="6"/>
  <c r="E4" i="6"/>
  <c r="R4" i="6" s="1"/>
  <c r="E6" i="6"/>
  <c r="E7" i="6"/>
  <c r="E18" i="6"/>
  <c r="E22" i="6"/>
  <c r="E26" i="6"/>
  <c r="E62" i="6"/>
  <c r="AP107" i="8" l="1"/>
  <c r="AS107" i="8"/>
  <c r="AP111" i="8"/>
  <c r="AS111" i="8"/>
  <c r="AP115" i="8"/>
  <c r="AS115" i="8"/>
  <c r="AP119" i="8"/>
  <c r="AS119" i="8"/>
  <c r="AP123" i="8"/>
  <c r="AS123" i="8"/>
  <c r="AP127" i="8"/>
  <c r="AS127" i="8"/>
  <c r="AP131" i="8"/>
  <c r="AS131" i="8"/>
  <c r="AP139" i="8"/>
  <c r="AS139" i="8"/>
  <c r="AP143" i="8"/>
  <c r="AS143" i="8"/>
  <c r="AP147" i="8"/>
  <c r="AS147" i="8"/>
  <c r="AP151" i="8"/>
  <c r="AS151" i="8"/>
  <c r="AP155" i="8"/>
  <c r="AS155" i="8"/>
  <c r="AP159" i="8"/>
  <c r="AS159" i="8"/>
  <c r="AP163" i="8"/>
  <c r="AS163" i="8"/>
  <c r="AP167" i="8"/>
  <c r="AS167" i="8"/>
  <c r="AP171" i="8"/>
  <c r="AS171" i="8"/>
  <c r="AP175" i="8"/>
  <c r="AS175" i="8"/>
  <c r="AP179" i="8"/>
  <c r="AS179" i="8"/>
  <c r="AP183" i="8"/>
  <c r="AS183" i="8"/>
  <c r="AP187" i="8"/>
  <c r="AS187" i="8"/>
  <c r="AP191" i="8"/>
  <c r="AS191" i="8"/>
  <c r="AP195" i="8"/>
  <c r="AS195" i="8"/>
  <c r="AP199" i="8"/>
  <c r="AS199" i="8"/>
  <c r="AP203" i="8"/>
  <c r="AS203" i="8"/>
  <c r="AP207" i="8"/>
  <c r="AS207" i="8"/>
  <c r="AP211" i="8"/>
  <c r="AS211" i="8"/>
  <c r="AP215" i="8"/>
  <c r="AS215" i="8"/>
  <c r="AP219" i="8"/>
  <c r="AS219" i="8"/>
  <c r="AP223" i="8"/>
  <c r="AS223" i="8"/>
  <c r="AP227" i="8"/>
  <c r="AS227" i="8"/>
  <c r="AP231" i="8"/>
  <c r="AS231" i="8"/>
  <c r="AP235" i="8"/>
  <c r="AS235" i="8"/>
  <c r="AP239" i="8"/>
  <c r="AS239" i="8"/>
  <c r="AP243" i="8"/>
  <c r="AS243" i="8"/>
  <c r="AP247" i="8"/>
  <c r="AS247" i="8"/>
  <c r="AP251" i="8"/>
  <c r="AS251" i="8"/>
  <c r="AP255" i="8"/>
  <c r="AS255" i="8"/>
  <c r="AP259" i="8"/>
  <c r="AS259" i="8"/>
  <c r="AP263" i="8"/>
  <c r="AS263" i="8"/>
  <c r="AP267" i="8"/>
  <c r="AS267" i="8"/>
  <c r="AP271" i="8"/>
  <c r="AS271" i="8"/>
  <c r="AP275" i="8"/>
  <c r="AS275" i="8"/>
  <c r="AP279" i="8"/>
  <c r="AS279" i="8"/>
  <c r="AP283" i="8"/>
  <c r="AS283" i="8"/>
  <c r="AP287" i="8"/>
  <c r="AS287" i="8"/>
  <c r="AP291" i="8"/>
  <c r="AS291" i="8"/>
  <c r="AP295" i="8"/>
  <c r="AS295" i="8"/>
  <c r="AP299" i="8"/>
  <c r="AS299" i="8"/>
  <c r="AP303" i="8"/>
  <c r="AS303" i="8"/>
  <c r="AP307" i="8"/>
  <c r="AS307" i="8"/>
  <c r="AP311" i="8"/>
  <c r="AS311" i="8"/>
  <c r="AP315" i="8"/>
  <c r="AS315" i="8"/>
  <c r="AP319" i="8"/>
  <c r="AS319" i="8"/>
  <c r="AP323" i="8"/>
  <c r="AS323" i="8"/>
  <c r="AP327" i="8"/>
  <c r="AS327" i="8"/>
  <c r="AP331" i="8"/>
  <c r="AS331" i="8"/>
  <c r="AP335" i="8"/>
  <c r="AS335" i="8"/>
  <c r="AP339" i="8"/>
  <c r="AS339" i="8"/>
  <c r="AP343" i="8"/>
  <c r="AS343" i="8"/>
  <c r="AP347" i="8"/>
  <c r="AS347" i="8"/>
  <c r="AP351" i="8"/>
  <c r="AS351" i="8"/>
  <c r="AP355" i="8"/>
  <c r="AS355" i="8"/>
  <c r="AP359" i="8"/>
  <c r="AS359" i="8"/>
  <c r="AP363" i="8"/>
  <c r="AS363" i="8"/>
  <c r="AP367" i="8"/>
  <c r="AS367" i="8"/>
  <c r="AP371" i="8"/>
  <c r="AS371" i="8"/>
  <c r="AP375" i="8"/>
  <c r="AS375" i="8"/>
  <c r="AP379" i="8"/>
  <c r="AS379" i="8"/>
  <c r="AP383" i="8"/>
  <c r="AS383" i="8"/>
  <c r="AP387" i="8"/>
  <c r="AS387" i="8"/>
  <c r="AP391" i="8"/>
  <c r="AS391" i="8"/>
  <c r="AP395" i="8"/>
  <c r="AS395" i="8"/>
  <c r="AP399" i="8"/>
  <c r="AS399" i="8"/>
  <c r="AP403" i="8"/>
  <c r="AS403" i="8"/>
  <c r="AP407" i="8"/>
  <c r="AS407" i="8"/>
  <c r="AP411" i="8"/>
  <c r="AS411" i="8"/>
  <c r="AP415" i="8"/>
  <c r="AS415" i="8"/>
  <c r="AP419" i="8"/>
  <c r="AS419" i="8"/>
  <c r="AP423" i="8"/>
  <c r="AS423" i="8"/>
  <c r="AP427" i="8"/>
  <c r="AS427" i="8"/>
  <c r="AP431" i="8"/>
  <c r="AS431" i="8"/>
  <c r="AP435" i="8"/>
  <c r="AS435" i="8"/>
  <c r="AP439" i="8"/>
  <c r="AS439" i="8"/>
  <c r="AP443" i="8"/>
  <c r="AS443" i="8"/>
  <c r="AP447" i="8"/>
  <c r="AS447" i="8"/>
  <c r="AP451" i="8"/>
  <c r="AS451" i="8"/>
  <c r="AP455" i="8"/>
  <c r="AS455" i="8"/>
  <c r="AP459" i="8"/>
  <c r="AS459" i="8"/>
  <c r="AP463" i="8"/>
  <c r="AS463" i="8"/>
  <c r="AP467" i="8"/>
  <c r="AS467" i="8"/>
  <c r="AP471" i="8"/>
  <c r="AS471" i="8"/>
  <c r="AP475" i="8"/>
  <c r="AS475" i="8"/>
  <c r="AP479" i="8"/>
  <c r="AS479" i="8"/>
  <c r="AP483" i="8"/>
  <c r="AS483" i="8"/>
  <c r="AP487" i="8"/>
  <c r="AS487" i="8"/>
  <c r="AP491" i="8"/>
  <c r="AS491" i="8"/>
  <c r="AP495" i="8"/>
  <c r="AS495" i="8"/>
  <c r="AP499" i="8"/>
  <c r="AS499" i="8"/>
  <c r="AP108" i="8"/>
  <c r="AS108" i="8"/>
  <c r="AP116" i="8"/>
  <c r="AS116" i="8"/>
  <c r="AP124" i="8"/>
  <c r="AS124" i="8"/>
  <c r="AP128" i="8"/>
  <c r="AS128" i="8"/>
  <c r="AP132" i="8"/>
  <c r="AS132" i="8"/>
  <c r="AP136" i="8"/>
  <c r="AS136" i="8"/>
  <c r="AP140" i="8"/>
  <c r="AS140" i="8"/>
  <c r="AP144" i="8"/>
  <c r="AS144" i="8"/>
  <c r="AP148" i="8"/>
  <c r="AS148" i="8"/>
  <c r="AP152" i="8"/>
  <c r="AS152" i="8"/>
  <c r="AP160" i="8"/>
  <c r="AS160" i="8"/>
  <c r="AP164" i="8"/>
  <c r="AS164" i="8"/>
  <c r="AP168" i="8"/>
  <c r="AS168" i="8"/>
  <c r="AP172" i="8"/>
  <c r="AS172" i="8"/>
  <c r="AP176" i="8"/>
  <c r="AS176" i="8"/>
  <c r="AP184" i="8"/>
  <c r="AS184" i="8"/>
  <c r="AP188" i="8"/>
  <c r="AS188" i="8"/>
  <c r="AP192" i="8"/>
  <c r="AS192" i="8"/>
  <c r="AP196" i="8"/>
  <c r="AS196" i="8"/>
  <c r="AP200" i="8"/>
  <c r="AS200" i="8"/>
  <c r="AP204" i="8"/>
  <c r="AS204" i="8"/>
  <c r="AP208" i="8"/>
  <c r="AS208" i="8"/>
  <c r="AP212" i="8"/>
  <c r="AS212" i="8"/>
  <c r="AP216" i="8"/>
  <c r="AS216" i="8"/>
  <c r="AP220" i="8"/>
  <c r="AS220" i="8"/>
  <c r="AP224" i="8"/>
  <c r="AS224" i="8"/>
  <c r="AP228" i="8"/>
  <c r="AS228" i="8"/>
  <c r="AP232" i="8"/>
  <c r="AS232" i="8"/>
  <c r="AP236" i="8"/>
  <c r="AS236" i="8"/>
  <c r="AP240" i="8"/>
  <c r="AS240" i="8"/>
  <c r="AP244" i="8"/>
  <c r="AS244" i="8"/>
  <c r="AP248" i="8"/>
  <c r="AS248" i="8"/>
  <c r="AP252" i="8"/>
  <c r="AS252" i="8"/>
  <c r="AP256" i="8"/>
  <c r="AS256" i="8"/>
  <c r="AP260" i="8"/>
  <c r="AS260" i="8"/>
  <c r="AP264" i="8"/>
  <c r="AS264" i="8"/>
  <c r="AP268" i="8"/>
  <c r="AS268" i="8"/>
  <c r="AP272" i="8"/>
  <c r="AS272" i="8"/>
  <c r="AP276" i="8"/>
  <c r="AS276" i="8"/>
  <c r="AP280" i="8"/>
  <c r="AS280" i="8"/>
  <c r="AP284" i="8"/>
  <c r="AS284" i="8"/>
  <c r="AP288" i="8"/>
  <c r="AS288" i="8"/>
  <c r="AP292" i="8"/>
  <c r="AS292" i="8"/>
  <c r="AP296" i="8"/>
  <c r="AS296" i="8"/>
  <c r="AP300" i="8"/>
  <c r="AS300" i="8"/>
  <c r="AP304" i="8"/>
  <c r="AS304" i="8"/>
  <c r="AP308" i="8"/>
  <c r="AS308" i="8"/>
  <c r="AP312" i="8"/>
  <c r="AS312" i="8"/>
  <c r="AP316" i="8"/>
  <c r="AS316" i="8"/>
  <c r="AP320" i="8"/>
  <c r="AS320" i="8"/>
  <c r="AP324" i="8"/>
  <c r="AS324" i="8"/>
  <c r="AP328" i="8"/>
  <c r="AS328" i="8"/>
  <c r="AP332" i="8"/>
  <c r="AS332" i="8"/>
  <c r="AP336" i="8"/>
  <c r="AS336" i="8"/>
  <c r="AP340" i="8"/>
  <c r="AS340" i="8"/>
  <c r="AP344" i="8"/>
  <c r="AS344" i="8"/>
  <c r="AP348" i="8"/>
  <c r="AS348" i="8"/>
  <c r="AP352" i="8"/>
  <c r="AS352" i="8"/>
  <c r="AP356" i="8"/>
  <c r="AS356" i="8"/>
  <c r="AP360" i="8"/>
  <c r="AS360" i="8"/>
  <c r="AP364" i="8"/>
  <c r="AS364" i="8"/>
  <c r="AP368" i="8"/>
  <c r="AS368" i="8"/>
  <c r="AP372" i="8"/>
  <c r="AS372" i="8"/>
  <c r="AP376" i="8"/>
  <c r="AS376" i="8"/>
  <c r="AP380" i="8"/>
  <c r="AS380" i="8"/>
  <c r="AP384" i="8"/>
  <c r="AS384" i="8"/>
  <c r="AP388" i="8"/>
  <c r="AS388" i="8"/>
  <c r="AP392" i="8"/>
  <c r="AS392" i="8"/>
  <c r="AP396" i="8"/>
  <c r="AS396" i="8"/>
  <c r="AP400" i="8"/>
  <c r="AS400" i="8"/>
  <c r="AP404" i="8"/>
  <c r="AS404" i="8"/>
  <c r="AP408" i="8"/>
  <c r="AS408" i="8"/>
  <c r="AP412" i="8"/>
  <c r="AS412" i="8"/>
  <c r="AP416" i="8"/>
  <c r="AS416" i="8"/>
  <c r="AP420" i="8"/>
  <c r="AS420" i="8"/>
  <c r="AP424" i="8"/>
  <c r="AS424" i="8"/>
  <c r="AP428" i="8"/>
  <c r="AS428" i="8"/>
  <c r="AP432" i="8"/>
  <c r="AS432" i="8"/>
  <c r="AP436" i="8"/>
  <c r="AS436" i="8"/>
  <c r="AP440" i="8"/>
  <c r="AS440" i="8"/>
  <c r="AP444" i="8"/>
  <c r="AS444" i="8"/>
  <c r="AP448" i="8"/>
  <c r="AS448" i="8"/>
  <c r="AP452" i="8"/>
  <c r="AS452" i="8"/>
  <c r="AP456" i="8"/>
  <c r="AS456" i="8"/>
  <c r="AP460" i="8"/>
  <c r="AS460" i="8"/>
  <c r="AP464" i="8"/>
  <c r="AS464" i="8"/>
  <c r="AP468" i="8"/>
  <c r="AS468" i="8"/>
  <c r="AP472" i="8"/>
  <c r="AS472" i="8"/>
  <c r="AP476" i="8"/>
  <c r="AS476" i="8"/>
  <c r="AP480" i="8"/>
  <c r="AS480" i="8"/>
  <c r="AP484" i="8"/>
  <c r="AS484" i="8"/>
  <c r="AP488" i="8"/>
  <c r="AS488" i="8"/>
  <c r="AP492" i="8"/>
  <c r="AS492" i="8"/>
  <c r="AP496" i="8"/>
  <c r="AS496" i="8"/>
  <c r="AP500" i="8"/>
  <c r="AS500" i="8"/>
  <c r="AP105" i="8"/>
  <c r="AS105" i="8"/>
  <c r="AP109" i="8"/>
  <c r="AS109" i="8"/>
  <c r="AP113" i="8"/>
  <c r="AS113" i="8"/>
  <c r="AP129" i="8"/>
  <c r="AS129" i="8"/>
  <c r="AP137" i="8"/>
  <c r="AS137" i="8"/>
  <c r="AP141" i="8"/>
  <c r="AS141" i="8"/>
  <c r="AP145" i="8"/>
  <c r="AS145" i="8"/>
  <c r="AP157" i="8"/>
  <c r="AS157" i="8"/>
  <c r="AP161" i="8"/>
  <c r="AS161" i="8"/>
  <c r="AP169" i="8"/>
  <c r="AS169" i="8"/>
  <c r="AP173" i="8"/>
  <c r="AS173" i="8"/>
  <c r="AP177" i="8"/>
  <c r="AS177" i="8"/>
  <c r="AP181" i="8"/>
  <c r="AS181" i="8"/>
  <c r="AP185" i="8"/>
  <c r="AS185" i="8"/>
  <c r="AP189" i="8"/>
  <c r="AS189" i="8"/>
  <c r="AP193" i="8"/>
  <c r="AS193" i="8"/>
  <c r="AP197" i="8"/>
  <c r="AS197" i="8"/>
  <c r="AP201" i="8"/>
  <c r="AS201" i="8"/>
  <c r="AP205" i="8"/>
  <c r="AS205" i="8"/>
  <c r="AP209" i="8"/>
  <c r="AS209" i="8"/>
  <c r="AP213" i="8"/>
  <c r="AS213" i="8"/>
  <c r="AP217" i="8"/>
  <c r="AS217" i="8"/>
  <c r="AP221" i="8"/>
  <c r="AS221" i="8"/>
  <c r="AP225" i="8"/>
  <c r="AS225" i="8"/>
  <c r="AP229" i="8"/>
  <c r="AS229" i="8"/>
  <c r="AP233" i="8"/>
  <c r="AS233" i="8"/>
  <c r="AP237" i="8"/>
  <c r="AS237" i="8"/>
  <c r="AP241" i="8"/>
  <c r="AS241" i="8"/>
  <c r="AP245" i="8"/>
  <c r="AS245" i="8"/>
  <c r="AP249" i="8"/>
  <c r="AS249" i="8"/>
  <c r="AP253" i="8"/>
  <c r="AS253" i="8"/>
  <c r="AP257" i="8"/>
  <c r="AS257" i="8"/>
  <c r="AP261" i="8"/>
  <c r="AS261" i="8"/>
  <c r="AP265" i="8"/>
  <c r="AS265" i="8"/>
  <c r="AP269" i="8"/>
  <c r="AS269" i="8"/>
  <c r="AP273" i="8"/>
  <c r="AS273" i="8"/>
  <c r="AP277" i="8"/>
  <c r="AS277" i="8"/>
  <c r="AP281" i="8"/>
  <c r="AS281" i="8"/>
  <c r="AP285" i="8"/>
  <c r="AS285" i="8"/>
  <c r="AP289" i="8"/>
  <c r="AS289" i="8"/>
  <c r="AP293" i="8"/>
  <c r="AS293" i="8"/>
  <c r="AP297" i="8"/>
  <c r="AS297" i="8"/>
  <c r="AP301" i="8"/>
  <c r="AS301" i="8"/>
  <c r="AP305" i="8"/>
  <c r="AS305" i="8"/>
  <c r="AP309" i="8"/>
  <c r="AS309" i="8"/>
  <c r="AP313" i="8"/>
  <c r="AS313" i="8"/>
  <c r="AP317" i="8"/>
  <c r="AS317" i="8"/>
  <c r="AP321" i="8"/>
  <c r="AS321" i="8"/>
  <c r="AP325" i="8"/>
  <c r="AS325" i="8"/>
  <c r="AP329" i="8"/>
  <c r="AS329" i="8"/>
  <c r="AP333" i="8"/>
  <c r="AS333" i="8"/>
  <c r="AP337" i="8"/>
  <c r="AS337" i="8"/>
  <c r="AP341" i="8"/>
  <c r="AS341" i="8"/>
  <c r="AP345" i="8"/>
  <c r="AS345" i="8"/>
  <c r="AP349" i="8"/>
  <c r="AS349" i="8"/>
  <c r="AP353" i="8"/>
  <c r="AS353" i="8"/>
  <c r="AP357" i="8"/>
  <c r="AS357" i="8"/>
  <c r="AP361" i="8"/>
  <c r="AS361" i="8"/>
  <c r="AP365" i="8"/>
  <c r="AS365" i="8"/>
  <c r="AP369" i="8"/>
  <c r="AS369" i="8"/>
  <c r="AP373" i="8"/>
  <c r="AS373" i="8"/>
  <c r="AP377" i="8"/>
  <c r="AS377" i="8"/>
  <c r="AP381" i="8"/>
  <c r="AS381" i="8"/>
  <c r="AP385" i="8"/>
  <c r="AS385" i="8"/>
  <c r="AP389" i="8"/>
  <c r="AS389" i="8"/>
  <c r="AP393" i="8"/>
  <c r="AS393" i="8"/>
  <c r="AP397" i="8"/>
  <c r="AS397" i="8"/>
  <c r="AP401" i="8"/>
  <c r="AS401" i="8"/>
  <c r="AP405" i="8"/>
  <c r="AS405" i="8"/>
  <c r="AP409" i="8"/>
  <c r="AS409" i="8"/>
  <c r="AP413" i="8"/>
  <c r="AS413" i="8"/>
  <c r="AP417" i="8"/>
  <c r="AS417" i="8"/>
  <c r="AP421" i="8"/>
  <c r="AS421" i="8"/>
  <c r="AP425" i="8"/>
  <c r="AS425" i="8"/>
  <c r="AP429" i="8"/>
  <c r="AS429" i="8"/>
  <c r="AP433" i="8"/>
  <c r="AS433" i="8"/>
  <c r="AP437" i="8"/>
  <c r="AS437" i="8"/>
  <c r="AP441" i="8"/>
  <c r="AS441" i="8"/>
  <c r="AP445" i="8"/>
  <c r="AS445" i="8"/>
  <c r="AP449" i="8"/>
  <c r="AS449" i="8"/>
  <c r="AP453" i="8"/>
  <c r="AS453" i="8"/>
  <c r="AP457" i="8"/>
  <c r="AS457" i="8"/>
  <c r="AP461" i="8"/>
  <c r="AS461" i="8"/>
  <c r="AP465" i="8"/>
  <c r="AS465" i="8"/>
  <c r="AP469" i="8"/>
  <c r="AS469" i="8"/>
  <c r="AP473" i="8"/>
  <c r="AS473" i="8"/>
  <c r="AP477" i="8"/>
  <c r="AS477" i="8"/>
  <c r="AP481" i="8"/>
  <c r="AS481" i="8"/>
  <c r="AP485" i="8"/>
  <c r="AS485" i="8"/>
  <c r="AP489" i="8"/>
  <c r="AS489" i="8"/>
  <c r="AP493" i="8"/>
  <c r="AS493" i="8"/>
  <c r="AP497" i="8"/>
  <c r="AS497" i="8"/>
  <c r="AP501" i="8"/>
  <c r="AS501" i="8"/>
  <c r="AP106" i="8"/>
  <c r="AS106" i="8"/>
  <c r="AP110" i="8"/>
  <c r="AS110" i="8"/>
  <c r="AP114" i="8"/>
  <c r="AS114" i="8"/>
  <c r="AP118" i="8"/>
  <c r="AS118" i="8"/>
  <c r="AP122" i="8"/>
  <c r="AS122" i="8"/>
  <c r="AP126" i="8"/>
  <c r="AS126" i="8"/>
  <c r="AP130" i="8"/>
  <c r="AS130" i="8"/>
  <c r="AP134" i="8"/>
  <c r="AS134" i="8"/>
  <c r="AP138" i="8"/>
  <c r="AS138" i="8"/>
  <c r="AP142" i="8"/>
  <c r="AS142" i="8"/>
  <c r="AP146" i="8"/>
  <c r="AS146" i="8"/>
  <c r="AP150" i="8"/>
  <c r="AS150" i="8"/>
  <c r="AP154" i="8"/>
  <c r="AS154" i="8"/>
  <c r="AP158" i="8"/>
  <c r="AS158" i="8"/>
  <c r="AP162" i="8"/>
  <c r="AS162" i="8"/>
  <c r="AP166" i="8"/>
  <c r="AS166" i="8"/>
  <c r="AP170" i="8"/>
  <c r="AS170" i="8"/>
  <c r="AP174" i="8"/>
  <c r="AS174" i="8"/>
  <c r="AP178" i="8"/>
  <c r="AS178" i="8"/>
  <c r="AP182" i="8"/>
  <c r="AS182" i="8"/>
  <c r="AP186" i="8"/>
  <c r="AS186" i="8"/>
  <c r="AP190" i="8"/>
  <c r="AS190" i="8"/>
  <c r="AP194" i="8"/>
  <c r="AS194" i="8"/>
  <c r="AP198" i="8"/>
  <c r="AS198" i="8"/>
  <c r="AP202" i="8"/>
  <c r="AS202" i="8"/>
  <c r="AP206" i="8"/>
  <c r="AS206" i="8"/>
  <c r="AP210" i="8"/>
  <c r="AS210" i="8"/>
  <c r="AP214" i="8"/>
  <c r="AS214" i="8"/>
  <c r="AP218" i="8"/>
  <c r="AS218" i="8"/>
  <c r="AP222" i="8"/>
  <c r="AS222" i="8"/>
  <c r="AP226" i="8"/>
  <c r="AS226" i="8"/>
  <c r="AP230" i="8"/>
  <c r="AS230" i="8"/>
  <c r="AP234" i="8"/>
  <c r="AS234" i="8"/>
  <c r="AP238" i="8"/>
  <c r="AS238" i="8"/>
  <c r="AP242" i="8"/>
  <c r="AS242" i="8"/>
  <c r="AP246" i="8"/>
  <c r="AS246" i="8"/>
  <c r="AP250" i="8"/>
  <c r="AS250" i="8"/>
  <c r="AP254" i="8"/>
  <c r="AS254" i="8"/>
  <c r="AP258" i="8"/>
  <c r="AS258" i="8"/>
  <c r="AP262" i="8"/>
  <c r="AS262" i="8"/>
  <c r="AP266" i="8"/>
  <c r="AS266" i="8"/>
  <c r="AP270" i="8"/>
  <c r="AS270" i="8"/>
  <c r="AP274" i="8"/>
  <c r="AS274" i="8"/>
  <c r="AP278" i="8"/>
  <c r="AS278" i="8"/>
  <c r="AP282" i="8"/>
  <c r="AS282" i="8"/>
  <c r="AP286" i="8"/>
  <c r="AS286" i="8"/>
  <c r="AP290" i="8"/>
  <c r="AS290" i="8"/>
  <c r="AP294" i="8"/>
  <c r="AS294" i="8"/>
  <c r="AP298" i="8"/>
  <c r="AS298" i="8"/>
  <c r="AP302" i="8"/>
  <c r="AS302" i="8"/>
  <c r="AP306" i="8"/>
  <c r="AS306" i="8"/>
  <c r="AP310" i="8"/>
  <c r="AS310" i="8"/>
  <c r="AP314" i="8"/>
  <c r="AS314" i="8"/>
  <c r="AP318" i="8"/>
  <c r="AS318" i="8"/>
  <c r="AP322" i="8"/>
  <c r="AS322" i="8"/>
  <c r="AP326" i="8"/>
  <c r="AS326" i="8"/>
  <c r="AP330" i="8"/>
  <c r="AS330" i="8"/>
  <c r="AP334" i="8"/>
  <c r="AS334" i="8"/>
  <c r="AP338" i="8"/>
  <c r="AS338" i="8"/>
  <c r="AP342" i="8"/>
  <c r="AS342" i="8"/>
  <c r="AP346" i="8"/>
  <c r="AS346" i="8"/>
  <c r="AP350" i="8"/>
  <c r="AS350" i="8"/>
  <c r="AP354" i="8"/>
  <c r="AS354" i="8"/>
  <c r="AP358" i="8"/>
  <c r="AS358" i="8"/>
  <c r="AP362" i="8"/>
  <c r="AS362" i="8"/>
  <c r="AP366" i="8"/>
  <c r="AS366" i="8"/>
  <c r="AP370" i="8"/>
  <c r="AS370" i="8"/>
  <c r="AP374" i="8"/>
  <c r="AS374" i="8"/>
  <c r="AP378" i="8"/>
  <c r="AS378" i="8"/>
  <c r="AP382" i="8"/>
  <c r="AS382" i="8"/>
  <c r="AP386" i="8"/>
  <c r="AS386" i="8"/>
  <c r="AP390" i="8"/>
  <c r="AS390" i="8"/>
  <c r="AP394" i="8"/>
  <c r="AS394" i="8"/>
  <c r="AP398" i="8"/>
  <c r="AS398" i="8"/>
  <c r="AP402" i="8"/>
  <c r="AS402" i="8"/>
  <c r="AP406" i="8"/>
  <c r="AS406" i="8"/>
  <c r="AP410" i="8"/>
  <c r="AS410" i="8"/>
  <c r="AP414" i="8"/>
  <c r="AS414" i="8"/>
  <c r="AP418" i="8"/>
  <c r="AS418" i="8"/>
  <c r="AP422" i="8"/>
  <c r="AS422" i="8"/>
  <c r="AP426" i="8"/>
  <c r="AS426" i="8"/>
  <c r="AP430" i="8"/>
  <c r="AS430" i="8"/>
  <c r="AP434" i="8"/>
  <c r="AS434" i="8"/>
  <c r="AP438" i="8"/>
  <c r="AS438" i="8"/>
  <c r="AP446" i="8"/>
  <c r="AS446" i="8"/>
  <c r="AP450" i="8"/>
  <c r="AS450" i="8"/>
  <c r="AP454" i="8"/>
  <c r="AS454" i="8"/>
  <c r="AP458" i="8"/>
  <c r="AS458" i="8"/>
  <c r="AP462" i="8"/>
  <c r="AS462" i="8"/>
  <c r="AP466" i="8"/>
  <c r="AS466" i="8"/>
  <c r="AP470" i="8"/>
  <c r="AS470" i="8"/>
  <c r="AP478" i="8"/>
  <c r="AS478" i="8"/>
  <c r="AP486" i="8"/>
  <c r="AS486" i="8"/>
  <c r="AP490" i="8"/>
  <c r="AS490" i="8"/>
  <c r="AP494" i="8"/>
  <c r="AS494" i="8"/>
  <c r="AP498" i="8"/>
  <c r="AS498" i="8"/>
  <c r="S233" i="6"/>
  <c r="S264" i="6"/>
  <c r="R233" i="6"/>
  <c r="W180" i="6"/>
  <c r="R423" i="6"/>
  <c r="S367" i="6"/>
  <c r="N179" i="6"/>
  <c r="R451" i="6"/>
  <c r="O423" i="6"/>
  <c r="S237" i="6"/>
  <c r="K233" i="6"/>
  <c r="W423" i="6"/>
  <c r="K423" i="6"/>
  <c r="S313" i="6"/>
  <c r="J299" i="6"/>
  <c r="L269" i="6"/>
  <c r="O242" i="6"/>
  <c r="T239" i="6"/>
  <c r="S196" i="6"/>
  <c r="E442" i="8"/>
  <c r="R442" i="8" s="1"/>
  <c r="AP442" i="8"/>
  <c r="V423" i="6"/>
  <c r="G423" i="6"/>
  <c r="S244" i="6"/>
  <c r="E474" i="8"/>
  <c r="AP474" i="8"/>
  <c r="E482" i="8"/>
  <c r="N482" i="8" s="1"/>
  <c r="AP482" i="8"/>
  <c r="G451" i="6"/>
  <c r="S423" i="6"/>
  <c r="J423" i="6"/>
  <c r="W367" i="6"/>
  <c r="S291" i="6"/>
  <c r="W264" i="6"/>
  <c r="O244" i="6"/>
  <c r="K229" i="6"/>
  <c r="S226" i="6"/>
  <c r="Q215" i="6"/>
  <c r="S212" i="6"/>
  <c r="K180" i="6"/>
  <c r="W451" i="6"/>
  <c r="R212" i="6"/>
  <c r="K184" i="6"/>
  <c r="G395" i="6"/>
  <c r="M395" i="6"/>
  <c r="U395" i="6"/>
  <c r="M393" i="6"/>
  <c r="U393" i="6"/>
  <c r="N225" i="6"/>
  <c r="R225" i="6"/>
  <c r="S455" i="6"/>
  <c r="O451" i="6"/>
  <c r="W379" i="6"/>
  <c r="S371" i="6"/>
  <c r="G367" i="6"/>
  <c r="P314" i="6"/>
  <c r="G309" i="6"/>
  <c r="S299" i="6"/>
  <c r="K291" i="6"/>
  <c r="G264" i="6"/>
  <c r="K244" i="6"/>
  <c r="S229" i="6"/>
  <c r="N228" i="6"/>
  <c r="J225" i="6"/>
  <c r="R216" i="6"/>
  <c r="S199" i="6"/>
  <c r="R195" i="6"/>
  <c r="G180" i="6"/>
  <c r="W8" i="6"/>
  <c r="K455" i="6"/>
  <c r="K451" i="6"/>
  <c r="G379" i="6"/>
  <c r="K371" i="6"/>
  <c r="R299" i="6"/>
  <c r="S272" i="6"/>
  <c r="Y270" i="6"/>
  <c r="O229" i="6"/>
  <c r="V225" i="6"/>
  <c r="Q211" i="6"/>
  <c r="S208" i="6"/>
  <c r="K199" i="6"/>
  <c r="W196" i="6"/>
  <c r="N191" i="6"/>
  <c r="M401" i="6"/>
  <c r="S401" i="6"/>
  <c r="H380" i="6"/>
  <c r="L380" i="6"/>
  <c r="X380" i="6"/>
  <c r="F370" i="6"/>
  <c r="R370" i="6"/>
  <c r="V324" i="6"/>
  <c r="R324" i="6"/>
  <c r="F324" i="6"/>
  <c r="T277" i="6"/>
  <c r="X277" i="6"/>
  <c r="F407" i="6"/>
  <c r="O407" i="6"/>
  <c r="R407" i="6"/>
  <c r="K407" i="6"/>
  <c r="G407" i="6"/>
  <c r="V407" i="6"/>
  <c r="F390" i="6"/>
  <c r="J390" i="6"/>
  <c r="V390" i="6"/>
  <c r="J374" i="6"/>
  <c r="V374" i="6"/>
  <c r="R419" i="6"/>
  <c r="W387" i="6"/>
  <c r="O439" i="6"/>
  <c r="S431" i="6"/>
  <c r="O419" i="6"/>
  <c r="S387" i="6"/>
  <c r="W383" i="6"/>
  <c r="K299" i="6"/>
  <c r="V291" i="6"/>
  <c r="J291" i="6"/>
  <c r="X288" i="6"/>
  <c r="V287" i="6"/>
  <c r="W280" i="6"/>
  <c r="V279" i="6"/>
  <c r="R236" i="6"/>
  <c r="K216" i="6"/>
  <c r="R208" i="6"/>
  <c r="V199" i="6"/>
  <c r="F199" i="6"/>
  <c r="N195" i="6"/>
  <c r="T192" i="6"/>
  <c r="S188" i="6"/>
  <c r="U236" i="6"/>
  <c r="S447" i="6"/>
  <c r="K439" i="6"/>
  <c r="O435" i="6"/>
  <c r="R431" i="6"/>
  <c r="N423" i="6"/>
  <c r="K419" i="6"/>
  <c r="P412" i="6"/>
  <c r="S404" i="6"/>
  <c r="U399" i="6"/>
  <c r="O387" i="6"/>
  <c r="S383" i="6"/>
  <c r="X364" i="6"/>
  <c r="W363" i="6"/>
  <c r="S355" i="6"/>
  <c r="O317" i="6"/>
  <c r="X304" i="6"/>
  <c r="S288" i="6"/>
  <c r="S280" i="6"/>
  <c r="R279" i="6"/>
  <c r="R275" i="6"/>
  <c r="S268" i="6"/>
  <c r="P263" i="6"/>
  <c r="T238" i="6"/>
  <c r="J236" i="6"/>
  <c r="S222" i="6"/>
  <c r="S203" i="6"/>
  <c r="S439" i="6"/>
  <c r="W439" i="6"/>
  <c r="G439" i="6"/>
  <c r="J431" i="6"/>
  <c r="W419" i="6"/>
  <c r="G419" i="6"/>
  <c r="T416" i="6"/>
  <c r="M399" i="6"/>
  <c r="U397" i="6"/>
  <c r="G387" i="6"/>
  <c r="G383" i="6"/>
  <c r="L364" i="6"/>
  <c r="G363" i="6"/>
  <c r="K355" i="6"/>
  <c r="P322" i="6"/>
  <c r="N291" i="6"/>
  <c r="O288" i="6"/>
  <c r="O280" i="6"/>
  <c r="J279" i="6"/>
  <c r="J275" i="6"/>
  <c r="K268" i="6"/>
  <c r="O263" i="6"/>
  <c r="W226" i="6"/>
  <c r="K222" i="6"/>
  <c r="S216" i="6"/>
  <c r="Y215" i="6"/>
  <c r="S213" i="6"/>
  <c r="Y207" i="6"/>
  <c r="T204" i="6"/>
  <c r="N203" i="6"/>
  <c r="R191" i="6"/>
  <c r="R187" i="6"/>
  <c r="S184" i="6"/>
  <c r="U182" i="6"/>
  <c r="T181" i="6"/>
  <c r="R179" i="6"/>
  <c r="E75" i="8"/>
  <c r="AR75" i="8"/>
  <c r="AQ75" i="8"/>
  <c r="AP75" i="8"/>
  <c r="E188" i="8"/>
  <c r="AR188" i="8"/>
  <c r="AQ188" i="8"/>
  <c r="E246" i="8"/>
  <c r="L246" i="8" s="1"/>
  <c r="AR246" i="8"/>
  <c r="AQ246" i="8"/>
  <c r="E297" i="8"/>
  <c r="H297" i="8" s="1"/>
  <c r="AR297" i="8"/>
  <c r="AQ297" i="8"/>
  <c r="E336" i="8"/>
  <c r="AR336" i="8"/>
  <c r="AQ336" i="8"/>
  <c r="E373" i="8"/>
  <c r="AR373" i="8"/>
  <c r="AQ373" i="8"/>
  <c r="AR448" i="8"/>
  <c r="AQ448" i="8"/>
  <c r="AR452" i="8"/>
  <c r="AQ452" i="8"/>
  <c r="AR478" i="8"/>
  <c r="AQ478" i="8"/>
  <c r="E478" i="8"/>
  <c r="E102" i="8"/>
  <c r="X102" i="8" s="1"/>
  <c r="AR102" i="8"/>
  <c r="AQ102" i="8"/>
  <c r="AP102" i="8"/>
  <c r="E240" i="8"/>
  <c r="G240" i="8" s="1"/>
  <c r="AR240" i="8"/>
  <c r="AQ240" i="8"/>
  <c r="E264" i="8"/>
  <c r="AR264" i="8"/>
  <c r="AQ264" i="8"/>
  <c r="AR271" i="8"/>
  <c r="AQ271" i="8"/>
  <c r="AR291" i="8"/>
  <c r="AQ291" i="8"/>
  <c r="E324" i="8"/>
  <c r="H324" i="8" s="1"/>
  <c r="AR324" i="8"/>
  <c r="AQ324" i="8"/>
  <c r="E356" i="8"/>
  <c r="AR356" i="8"/>
  <c r="AQ356" i="8"/>
  <c r="E377" i="8"/>
  <c r="H377" i="8" s="1"/>
  <c r="AR377" i="8"/>
  <c r="AQ377" i="8"/>
  <c r="AR384" i="8"/>
  <c r="AQ384" i="8"/>
  <c r="E431" i="8"/>
  <c r="T431" i="8" s="1"/>
  <c r="AR431" i="8"/>
  <c r="AQ431" i="8"/>
  <c r="E441" i="8"/>
  <c r="H441" i="8" s="1"/>
  <c r="AR441" i="8"/>
  <c r="AQ441" i="8"/>
  <c r="E122" i="8"/>
  <c r="AR122" i="8"/>
  <c r="AQ122" i="8"/>
  <c r="E313" i="8"/>
  <c r="AR313" i="8"/>
  <c r="AQ313" i="8"/>
  <c r="E367" i="8"/>
  <c r="AR367" i="8"/>
  <c r="AQ367" i="8"/>
  <c r="E94" i="8"/>
  <c r="W94" i="8" s="1"/>
  <c r="AR94" i="8"/>
  <c r="AP94" i="8"/>
  <c r="AQ94" i="8"/>
  <c r="E135" i="8"/>
  <c r="F135" i="8" s="1"/>
  <c r="AR135" i="8"/>
  <c r="AQ135" i="8"/>
  <c r="AP135" i="8"/>
  <c r="E186" i="8"/>
  <c r="K186" i="8" s="1"/>
  <c r="AR186" i="8"/>
  <c r="AQ186" i="8"/>
  <c r="E214" i="8"/>
  <c r="AR214" i="8"/>
  <c r="AQ214" i="8"/>
  <c r="AR321" i="8"/>
  <c r="AQ321" i="8"/>
  <c r="E344" i="8"/>
  <c r="N344" i="8" s="1"/>
  <c r="AR344" i="8"/>
  <c r="AQ344" i="8"/>
  <c r="E389" i="8"/>
  <c r="Q389" i="8" s="1"/>
  <c r="AR389" i="8"/>
  <c r="AQ389" i="8"/>
  <c r="E404" i="8"/>
  <c r="W404" i="8" s="1"/>
  <c r="AR404" i="8"/>
  <c r="AQ404" i="8"/>
  <c r="E421" i="8"/>
  <c r="K421" i="8" s="1"/>
  <c r="AR421" i="8"/>
  <c r="AQ421" i="8"/>
  <c r="E435" i="8"/>
  <c r="P435" i="8" s="1"/>
  <c r="AR435" i="8"/>
  <c r="AQ435" i="8"/>
  <c r="AR446" i="8"/>
  <c r="AQ446" i="8"/>
  <c r="E472" i="8"/>
  <c r="O472" i="8" s="1"/>
  <c r="AR472" i="8"/>
  <c r="AQ472" i="8"/>
  <c r="E476" i="8"/>
  <c r="W476" i="8" s="1"/>
  <c r="AR476" i="8"/>
  <c r="AQ476" i="8"/>
  <c r="E488" i="8"/>
  <c r="AR488" i="8"/>
  <c r="AQ488" i="8"/>
  <c r="E444" i="8"/>
  <c r="Q444" i="8" s="1"/>
  <c r="AR444" i="8"/>
  <c r="AQ444" i="8"/>
  <c r="E151" i="8"/>
  <c r="F151" i="8" s="1"/>
  <c r="AR151" i="8"/>
  <c r="AQ151" i="8"/>
  <c r="E155" i="8"/>
  <c r="S155" i="8" s="1"/>
  <c r="AR155" i="8"/>
  <c r="AQ155" i="8"/>
  <c r="E159" i="8"/>
  <c r="P159" i="8" s="1"/>
  <c r="AR159" i="8"/>
  <c r="AQ159" i="8"/>
  <c r="E208" i="8"/>
  <c r="AR208" i="8"/>
  <c r="AQ208" i="8"/>
  <c r="E293" i="8"/>
  <c r="Y293" i="8" s="1"/>
  <c r="AR293" i="8"/>
  <c r="AQ293" i="8"/>
  <c r="E309" i="8"/>
  <c r="X309" i="8" s="1"/>
  <c r="AR309" i="8"/>
  <c r="AQ309" i="8"/>
  <c r="E326" i="8"/>
  <c r="U326" i="8" s="1"/>
  <c r="AR326" i="8"/>
  <c r="AQ326" i="8"/>
  <c r="E354" i="8"/>
  <c r="T354" i="8" s="1"/>
  <c r="AR354" i="8"/>
  <c r="AQ354" i="8"/>
  <c r="AR358" i="8"/>
  <c r="AQ358" i="8"/>
  <c r="AQ362" i="8"/>
  <c r="AR362" i="8"/>
  <c r="E362" i="8"/>
  <c r="I362" i="8" s="1"/>
  <c r="AR412" i="8"/>
  <c r="AQ412" i="8"/>
  <c r="E429" i="8"/>
  <c r="U429" i="8" s="1"/>
  <c r="AR429" i="8"/>
  <c r="AQ429" i="8"/>
  <c r="E439" i="8"/>
  <c r="O439" i="8" s="1"/>
  <c r="AR439" i="8"/>
  <c r="AQ439" i="8"/>
  <c r="E86" i="8"/>
  <c r="AR86" i="8"/>
  <c r="AQ86" i="8"/>
  <c r="AP86" i="8"/>
  <c r="AR100" i="8"/>
  <c r="AQ100" i="8"/>
  <c r="AP100" i="8"/>
  <c r="E110" i="8"/>
  <c r="AR110" i="8"/>
  <c r="AQ110" i="8"/>
  <c r="E123" i="8"/>
  <c r="I123" i="8" s="1"/>
  <c r="AR123" i="8"/>
  <c r="AQ123" i="8"/>
  <c r="E142" i="8"/>
  <c r="M142" i="8" s="1"/>
  <c r="AR142" i="8"/>
  <c r="AQ142" i="8"/>
  <c r="AR148" i="8"/>
  <c r="AQ148" i="8"/>
  <c r="E168" i="8"/>
  <c r="W168" i="8" s="1"/>
  <c r="AR168" i="8"/>
  <c r="AQ168" i="8"/>
  <c r="E171" i="8"/>
  <c r="M171" i="8" s="1"/>
  <c r="AR171" i="8"/>
  <c r="AQ171" i="8"/>
  <c r="E182" i="8"/>
  <c r="AR182" i="8"/>
  <c r="AQ182" i="8"/>
  <c r="E220" i="8"/>
  <c r="G220" i="8" s="1"/>
  <c r="AR220" i="8"/>
  <c r="AQ220" i="8"/>
  <c r="E225" i="8"/>
  <c r="H225" i="8" s="1"/>
  <c r="AR225" i="8"/>
  <c r="AQ225" i="8"/>
  <c r="E232" i="8"/>
  <c r="H232" i="8" s="1"/>
  <c r="AR232" i="8"/>
  <c r="AQ232" i="8"/>
  <c r="E248" i="8"/>
  <c r="G248" i="8" s="1"/>
  <c r="AR248" i="8"/>
  <c r="AQ248" i="8"/>
  <c r="E258" i="8"/>
  <c r="P258" i="8" s="1"/>
  <c r="AR258" i="8"/>
  <c r="AQ258" i="8"/>
  <c r="E274" i="8"/>
  <c r="X274" i="8" s="1"/>
  <c r="AR274" i="8"/>
  <c r="AQ274" i="8"/>
  <c r="AR279" i="8"/>
  <c r="AQ279" i="8"/>
  <c r="AR285" i="8"/>
  <c r="AQ285" i="8"/>
  <c r="E306" i="8"/>
  <c r="V306" i="8" s="1"/>
  <c r="AR306" i="8"/>
  <c r="AQ306" i="8"/>
  <c r="E315" i="8"/>
  <c r="Y315" i="8" s="1"/>
  <c r="AR315" i="8"/>
  <c r="AQ315" i="8"/>
  <c r="E330" i="8"/>
  <c r="AR330" i="8"/>
  <c r="AQ330" i="8"/>
  <c r="E345" i="8"/>
  <c r="Q345" i="8" s="1"/>
  <c r="AR345" i="8"/>
  <c r="AQ345" i="8"/>
  <c r="E361" i="8"/>
  <c r="R361" i="8" s="1"/>
  <c r="AR361" i="8"/>
  <c r="AQ361" i="8"/>
  <c r="AR366" i="8"/>
  <c r="AQ366" i="8"/>
  <c r="AR403" i="8"/>
  <c r="AQ403" i="8"/>
  <c r="E411" i="8"/>
  <c r="T411" i="8" s="1"/>
  <c r="AR411" i="8"/>
  <c r="AQ411" i="8"/>
  <c r="E423" i="8"/>
  <c r="J423" i="8" s="1"/>
  <c r="AR423" i="8"/>
  <c r="AQ423" i="8"/>
  <c r="E438" i="8"/>
  <c r="V438" i="8" s="1"/>
  <c r="AR438" i="8"/>
  <c r="AQ438" i="8"/>
  <c r="E443" i="8"/>
  <c r="F443" i="8" s="1"/>
  <c r="AR443" i="8"/>
  <c r="AQ443" i="8"/>
  <c r="AR458" i="8"/>
  <c r="AQ458" i="8"/>
  <c r="E477" i="8"/>
  <c r="T477" i="8" s="1"/>
  <c r="AR477" i="8"/>
  <c r="AQ477" i="8"/>
  <c r="E487" i="8"/>
  <c r="I487" i="8" s="1"/>
  <c r="AR487" i="8"/>
  <c r="AQ487" i="8"/>
  <c r="E496" i="8"/>
  <c r="T496" i="8" s="1"/>
  <c r="AR496" i="8"/>
  <c r="AQ496" i="8"/>
  <c r="E499" i="8"/>
  <c r="U499" i="8" s="1"/>
  <c r="AR499" i="8"/>
  <c r="AQ499" i="8"/>
  <c r="E79" i="8"/>
  <c r="AR79" i="8"/>
  <c r="AQ79" i="8"/>
  <c r="AP79" i="8"/>
  <c r="E83" i="8"/>
  <c r="AR83" i="8"/>
  <c r="AQ83" i="8"/>
  <c r="AP83" i="8"/>
  <c r="AR93" i="8"/>
  <c r="AQ93" i="8"/>
  <c r="AP93" i="8"/>
  <c r="E96" i="8"/>
  <c r="AR96" i="8"/>
  <c r="AQ96" i="8"/>
  <c r="AP96" i="8"/>
  <c r="E101" i="8"/>
  <c r="AR101" i="8"/>
  <c r="AQ101" i="8"/>
  <c r="AP101" i="8"/>
  <c r="E104" i="8"/>
  <c r="S104" i="8" s="1"/>
  <c r="AR104" i="8"/>
  <c r="AP104" i="8"/>
  <c r="AQ104" i="8"/>
  <c r="E111" i="8"/>
  <c r="AQ111" i="8"/>
  <c r="AR111" i="8"/>
  <c r="E114" i="8"/>
  <c r="AR114" i="8"/>
  <c r="AQ114" i="8"/>
  <c r="E124" i="8"/>
  <c r="R124" i="8" s="1"/>
  <c r="AR124" i="8"/>
  <c r="AQ124" i="8"/>
  <c r="E127" i="8"/>
  <c r="AR127" i="8"/>
  <c r="AQ127" i="8"/>
  <c r="AR130" i="8"/>
  <c r="AQ130" i="8"/>
  <c r="E133" i="8"/>
  <c r="P133" i="8" s="1"/>
  <c r="AR133" i="8"/>
  <c r="AQ133" i="8"/>
  <c r="AP133" i="8"/>
  <c r="E140" i="8"/>
  <c r="AR140" i="8"/>
  <c r="AQ140" i="8"/>
  <c r="E143" i="8"/>
  <c r="F143" i="8" s="1"/>
  <c r="AR143" i="8"/>
  <c r="AQ143" i="8"/>
  <c r="AR149" i="8"/>
  <c r="AQ149" i="8"/>
  <c r="AP149" i="8"/>
  <c r="E153" i="8"/>
  <c r="AR153" i="8"/>
  <c r="AQ153" i="8"/>
  <c r="AP153" i="8"/>
  <c r="AR156" i="8"/>
  <c r="AQ156" i="8"/>
  <c r="AP156" i="8"/>
  <c r="E172" i="8"/>
  <c r="AR172" i="8"/>
  <c r="AQ172" i="8"/>
  <c r="E176" i="8"/>
  <c r="AR176" i="8"/>
  <c r="AQ176" i="8"/>
  <c r="E180" i="8"/>
  <c r="AR180" i="8"/>
  <c r="AQ180" i="8"/>
  <c r="AP180" i="8"/>
  <c r="E183" i="8"/>
  <c r="M183" i="8" s="1"/>
  <c r="AR183" i="8"/>
  <c r="AQ183" i="8"/>
  <c r="E192" i="8"/>
  <c r="AR192" i="8"/>
  <c r="AQ192" i="8"/>
  <c r="E195" i="8"/>
  <c r="AR195" i="8"/>
  <c r="AQ195" i="8"/>
  <c r="E198" i="8"/>
  <c r="Q198" i="8" s="1"/>
  <c r="AR198" i="8"/>
  <c r="AQ198" i="8"/>
  <c r="E205" i="8"/>
  <c r="T205" i="8" s="1"/>
  <c r="AR205" i="8"/>
  <c r="AQ205" i="8"/>
  <c r="E211" i="8"/>
  <c r="AR211" i="8"/>
  <c r="AQ211" i="8"/>
  <c r="E217" i="8"/>
  <c r="U217" i="8" s="1"/>
  <c r="AR217" i="8"/>
  <c r="AQ217" i="8"/>
  <c r="AR221" i="8"/>
  <c r="AQ221" i="8"/>
  <c r="E228" i="8"/>
  <c r="AR228" i="8"/>
  <c r="AQ228" i="8"/>
  <c r="AR233" i="8"/>
  <c r="AQ233" i="8"/>
  <c r="E238" i="8"/>
  <c r="S238" i="8" s="1"/>
  <c r="AR238" i="8"/>
  <c r="AQ238" i="8"/>
  <c r="E243" i="8"/>
  <c r="W243" i="8" s="1"/>
  <c r="AR243" i="8"/>
  <c r="AQ243" i="8"/>
  <c r="E251" i="8"/>
  <c r="M251" i="8" s="1"/>
  <c r="AR251" i="8"/>
  <c r="AQ251" i="8"/>
  <c r="E252" i="8"/>
  <c r="W252" i="8" s="1"/>
  <c r="AR252" i="8"/>
  <c r="AQ252" i="8"/>
  <c r="E255" i="8"/>
  <c r="J255" i="8" s="1"/>
  <c r="AQ255" i="8"/>
  <c r="AR255" i="8"/>
  <c r="E257" i="8"/>
  <c r="AR257" i="8"/>
  <c r="AQ257" i="8"/>
  <c r="E259" i="8"/>
  <c r="T259" i="8" s="1"/>
  <c r="AR259" i="8"/>
  <c r="AQ259" i="8"/>
  <c r="E266" i="8"/>
  <c r="P266" i="8" s="1"/>
  <c r="AR266" i="8"/>
  <c r="AQ266" i="8"/>
  <c r="E268" i="8"/>
  <c r="V268" i="8" s="1"/>
  <c r="AR268" i="8"/>
  <c r="AQ268" i="8"/>
  <c r="E277" i="8"/>
  <c r="AR277" i="8"/>
  <c r="AQ277" i="8"/>
  <c r="E280" i="8"/>
  <c r="L280" i="8" s="1"/>
  <c r="AR280" i="8"/>
  <c r="AQ280" i="8"/>
  <c r="E284" i="8"/>
  <c r="P284" i="8" s="1"/>
  <c r="AR284" i="8"/>
  <c r="AQ284" i="8"/>
  <c r="E286" i="8"/>
  <c r="L286" i="8" s="1"/>
  <c r="AR286" i="8"/>
  <c r="AQ286" i="8"/>
  <c r="AR289" i="8"/>
  <c r="AQ289" i="8"/>
  <c r="E304" i="8"/>
  <c r="H304" i="8" s="1"/>
  <c r="AR304" i="8"/>
  <c r="AQ304" i="8"/>
  <c r="E316" i="8"/>
  <c r="X316" i="8" s="1"/>
  <c r="AR316" i="8"/>
  <c r="AQ316" i="8"/>
  <c r="E319" i="8"/>
  <c r="AR319" i="8"/>
  <c r="AQ319" i="8"/>
  <c r="E329" i="8"/>
  <c r="W329" i="8" s="1"/>
  <c r="AR329" i="8"/>
  <c r="AQ329" i="8"/>
  <c r="AR339" i="8"/>
  <c r="AQ339" i="8"/>
  <c r="E342" i="8"/>
  <c r="L342" i="8" s="1"/>
  <c r="AR342" i="8"/>
  <c r="AQ342" i="8"/>
  <c r="AR347" i="8"/>
  <c r="AQ347" i="8"/>
  <c r="E349" i="8"/>
  <c r="X349" i="8" s="1"/>
  <c r="AR349" i="8"/>
  <c r="AQ349" i="8"/>
  <c r="E365" i="8"/>
  <c r="AR365" i="8"/>
  <c r="AQ365" i="8"/>
  <c r="E382" i="8"/>
  <c r="AR382" i="8"/>
  <c r="AQ382" i="8"/>
  <c r="AR387" i="8"/>
  <c r="AQ387" i="8"/>
  <c r="E393" i="8"/>
  <c r="N393" i="8" s="1"/>
  <c r="AR393" i="8"/>
  <c r="AQ393" i="8"/>
  <c r="AR396" i="8"/>
  <c r="AQ396" i="8"/>
  <c r="AR400" i="8"/>
  <c r="AQ400" i="8"/>
  <c r="AR415" i="8"/>
  <c r="AQ415" i="8"/>
  <c r="E418" i="8"/>
  <c r="T418" i="8" s="1"/>
  <c r="AR418" i="8"/>
  <c r="AQ418" i="8"/>
  <c r="AR426" i="8"/>
  <c r="AQ426" i="8"/>
  <c r="E433" i="8"/>
  <c r="R433" i="8" s="1"/>
  <c r="AR433" i="8"/>
  <c r="AQ433" i="8"/>
  <c r="E450" i="8"/>
  <c r="S450" i="8" s="1"/>
  <c r="AR450" i="8"/>
  <c r="AQ450" i="8"/>
  <c r="E454" i="8"/>
  <c r="F454" i="8" s="1"/>
  <c r="AR454" i="8"/>
  <c r="AQ454" i="8"/>
  <c r="E459" i="8"/>
  <c r="T459" i="8" s="1"/>
  <c r="AR459" i="8"/>
  <c r="AQ459" i="8"/>
  <c r="E464" i="8"/>
  <c r="O464" i="8" s="1"/>
  <c r="AR464" i="8"/>
  <c r="AQ464" i="8"/>
  <c r="AR468" i="8"/>
  <c r="AQ468" i="8"/>
  <c r="E480" i="8"/>
  <c r="U480" i="8" s="1"/>
  <c r="AR480" i="8"/>
  <c r="AQ480" i="8"/>
  <c r="AR484" i="8"/>
  <c r="AQ484" i="8"/>
  <c r="AR490" i="8"/>
  <c r="AQ490" i="8"/>
  <c r="E493" i="8"/>
  <c r="U493" i="8" s="1"/>
  <c r="AR493" i="8"/>
  <c r="AQ493" i="8"/>
  <c r="E500" i="8"/>
  <c r="M500" i="8" s="1"/>
  <c r="AR500" i="8"/>
  <c r="AQ500" i="8"/>
  <c r="AR82" i="8"/>
  <c r="AQ82" i="8"/>
  <c r="AP82" i="8"/>
  <c r="E92" i="8"/>
  <c r="AR92" i="8"/>
  <c r="AQ92" i="8"/>
  <c r="AP92" i="8"/>
  <c r="E98" i="8"/>
  <c r="F98" i="8" s="1"/>
  <c r="AR98" i="8"/>
  <c r="AQ98" i="8"/>
  <c r="AP98" i="8"/>
  <c r="E105" i="8"/>
  <c r="P105" i="8" s="1"/>
  <c r="AR105" i="8"/>
  <c r="AQ105" i="8"/>
  <c r="AR117" i="8"/>
  <c r="AQ117" i="8"/>
  <c r="AP117" i="8"/>
  <c r="E126" i="8"/>
  <c r="O126" i="8" s="1"/>
  <c r="AR126" i="8"/>
  <c r="AQ126" i="8"/>
  <c r="E136" i="8"/>
  <c r="AR136" i="8"/>
  <c r="AQ136" i="8"/>
  <c r="E145" i="8"/>
  <c r="V145" i="8" s="1"/>
  <c r="AR145" i="8"/>
  <c r="AQ145" i="8"/>
  <c r="E161" i="8"/>
  <c r="U161" i="8" s="1"/>
  <c r="AR161" i="8"/>
  <c r="AQ161" i="8"/>
  <c r="AR162" i="8"/>
  <c r="AQ162" i="8"/>
  <c r="E175" i="8"/>
  <c r="AR175" i="8"/>
  <c r="AQ175" i="8"/>
  <c r="E191" i="8"/>
  <c r="I191" i="8" s="1"/>
  <c r="AR191" i="8"/>
  <c r="AQ191" i="8"/>
  <c r="E203" i="8"/>
  <c r="I203" i="8" s="1"/>
  <c r="AR203" i="8"/>
  <c r="AQ203" i="8"/>
  <c r="E210" i="8"/>
  <c r="O210" i="8" s="1"/>
  <c r="AR210" i="8"/>
  <c r="AQ210" i="8"/>
  <c r="E223" i="8"/>
  <c r="I223" i="8" s="1"/>
  <c r="AR223" i="8"/>
  <c r="AQ223" i="8"/>
  <c r="E235" i="8"/>
  <c r="U235" i="8" s="1"/>
  <c r="AR235" i="8"/>
  <c r="AQ235" i="8"/>
  <c r="E242" i="8"/>
  <c r="T242" i="8" s="1"/>
  <c r="AR242" i="8"/>
  <c r="AQ242" i="8"/>
  <c r="E254" i="8"/>
  <c r="AR254" i="8"/>
  <c r="AQ254" i="8"/>
  <c r="E261" i="8"/>
  <c r="AR261" i="8"/>
  <c r="AQ261" i="8"/>
  <c r="E267" i="8"/>
  <c r="Q267" i="8" s="1"/>
  <c r="AR267" i="8"/>
  <c r="AQ267" i="8"/>
  <c r="E276" i="8"/>
  <c r="L276" i="8" s="1"/>
  <c r="AR276" i="8"/>
  <c r="AQ276" i="8"/>
  <c r="E288" i="8"/>
  <c r="H288" i="8" s="1"/>
  <c r="AR288" i="8"/>
  <c r="AQ288" i="8"/>
  <c r="E303" i="8"/>
  <c r="AR303" i="8"/>
  <c r="AQ303" i="8"/>
  <c r="AR328" i="8"/>
  <c r="AQ328" i="8"/>
  <c r="E334" i="8"/>
  <c r="M334" i="8" s="1"/>
  <c r="AR334" i="8"/>
  <c r="AQ334" i="8"/>
  <c r="E341" i="8"/>
  <c r="X341" i="8" s="1"/>
  <c r="AR341" i="8"/>
  <c r="AQ341" i="8"/>
  <c r="E351" i="8"/>
  <c r="X351" i="8" s="1"/>
  <c r="AR351" i="8"/>
  <c r="AQ351" i="8"/>
  <c r="AR364" i="8"/>
  <c r="AQ364" i="8"/>
  <c r="E370" i="8"/>
  <c r="W370" i="8" s="1"/>
  <c r="AR370" i="8"/>
  <c r="AQ370" i="8"/>
  <c r="E381" i="8"/>
  <c r="X381" i="8" s="1"/>
  <c r="AR381" i="8"/>
  <c r="AQ381" i="8"/>
  <c r="E391" i="8"/>
  <c r="W391" i="8" s="1"/>
  <c r="AR391" i="8"/>
  <c r="AQ391" i="8"/>
  <c r="AR399" i="8"/>
  <c r="AQ399" i="8"/>
  <c r="E407" i="8"/>
  <c r="R407" i="8" s="1"/>
  <c r="AR407" i="8"/>
  <c r="AQ407" i="8"/>
  <c r="E408" i="8"/>
  <c r="T408" i="8" s="1"/>
  <c r="AR408" i="8"/>
  <c r="AQ408" i="8"/>
  <c r="E417" i="8"/>
  <c r="V417" i="8" s="1"/>
  <c r="AR417" i="8"/>
  <c r="AQ417" i="8"/>
  <c r="AR420" i="8"/>
  <c r="AQ420" i="8"/>
  <c r="E436" i="8"/>
  <c r="Q436" i="8" s="1"/>
  <c r="AR436" i="8"/>
  <c r="AQ436" i="8"/>
  <c r="E445" i="8"/>
  <c r="I445" i="8" s="1"/>
  <c r="AR445" i="8"/>
  <c r="AQ445" i="8"/>
  <c r="E453" i="8"/>
  <c r="AR453" i="8"/>
  <c r="AQ453" i="8"/>
  <c r="E467" i="8"/>
  <c r="V467" i="8" s="1"/>
  <c r="AR467" i="8"/>
  <c r="AQ467" i="8"/>
  <c r="E479" i="8"/>
  <c r="J479" i="8" s="1"/>
  <c r="AR479" i="8"/>
  <c r="AQ479" i="8"/>
  <c r="E489" i="8"/>
  <c r="J489" i="8" s="1"/>
  <c r="AR489" i="8"/>
  <c r="AQ489" i="8"/>
  <c r="E492" i="8"/>
  <c r="X492" i="8" s="1"/>
  <c r="AR492" i="8"/>
  <c r="AQ492" i="8"/>
  <c r="E497" i="8"/>
  <c r="K497" i="8" s="1"/>
  <c r="AR497" i="8"/>
  <c r="AQ497" i="8"/>
  <c r="E458" i="8"/>
  <c r="E76" i="8"/>
  <c r="G76" i="8" s="1"/>
  <c r="AR76" i="8"/>
  <c r="AQ76" i="8"/>
  <c r="AP76" i="8"/>
  <c r="E77" i="8"/>
  <c r="X77" i="8" s="1"/>
  <c r="AR77" i="8"/>
  <c r="AQ77" i="8"/>
  <c r="AP77" i="8"/>
  <c r="E80" i="8"/>
  <c r="P80" i="8" s="1"/>
  <c r="AR80" i="8"/>
  <c r="AQ80" i="8"/>
  <c r="AP80" i="8"/>
  <c r="AR84" i="8"/>
  <c r="AQ84" i="8"/>
  <c r="AP84" i="8"/>
  <c r="E87" i="8"/>
  <c r="AR87" i="8"/>
  <c r="AQ87" i="8"/>
  <c r="AP87" i="8"/>
  <c r="E89" i="8"/>
  <c r="AR89" i="8"/>
  <c r="AQ89" i="8"/>
  <c r="AP89" i="8"/>
  <c r="AR90" i="8"/>
  <c r="AQ90" i="8"/>
  <c r="AP90" i="8"/>
  <c r="E95" i="8"/>
  <c r="X95" i="8" s="1"/>
  <c r="AQ95" i="8"/>
  <c r="AR95" i="8"/>
  <c r="AP95" i="8"/>
  <c r="E97" i="8"/>
  <c r="AR97" i="8"/>
  <c r="AQ97" i="8"/>
  <c r="AP97" i="8"/>
  <c r="E99" i="8"/>
  <c r="AR99" i="8"/>
  <c r="AQ99" i="8"/>
  <c r="AP99" i="8"/>
  <c r="E106" i="8"/>
  <c r="AR106" i="8"/>
  <c r="AQ106" i="8"/>
  <c r="AR108" i="8"/>
  <c r="AQ108" i="8"/>
  <c r="E115" i="8"/>
  <c r="J115" i="8" s="1"/>
  <c r="AR115" i="8"/>
  <c r="AQ115" i="8"/>
  <c r="E118" i="8"/>
  <c r="AR118" i="8"/>
  <c r="AQ118" i="8"/>
  <c r="E120" i="8"/>
  <c r="AR120" i="8"/>
  <c r="AQ120" i="8"/>
  <c r="AP120" i="8"/>
  <c r="AR125" i="8"/>
  <c r="AQ125" i="8"/>
  <c r="AP125" i="8"/>
  <c r="E131" i="8"/>
  <c r="I131" i="8" s="1"/>
  <c r="AR131" i="8"/>
  <c r="AQ131" i="8"/>
  <c r="E134" i="8"/>
  <c r="U134" i="8" s="1"/>
  <c r="AR134" i="8"/>
  <c r="AQ134" i="8"/>
  <c r="E138" i="8"/>
  <c r="AR138" i="8"/>
  <c r="AQ138" i="8"/>
  <c r="AR141" i="8"/>
  <c r="AQ141" i="8"/>
  <c r="E146" i="8"/>
  <c r="AR146" i="8"/>
  <c r="AQ146" i="8"/>
  <c r="E150" i="8"/>
  <c r="AR150" i="8"/>
  <c r="AQ150" i="8"/>
  <c r="E152" i="8"/>
  <c r="AR152" i="8"/>
  <c r="AQ152" i="8"/>
  <c r="AR157" i="8"/>
  <c r="AQ157" i="8"/>
  <c r="E160" i="8"/>
  <c r="I160" i="8" s="1"/>
  <c r="AR160" i="8"/>
  <c r="AQ160" i="8"/>
  <c r="E163" i="8"/>
  <c r="AR163" i="8"/>
  <c r="AQ163" i="8"/>
  <c r="E166" i="8"/>
  <c r="Y166" i="8" s="1"/>
  <c r="AR166" i="8"/>
  <c r="AQ166" i="8"/>
  <c r="E169" i="8"/>
  <c r="S169" i="8" s="1"/>
  <c r="AR169" i="8"/>
  <c r="AQ169" i="8"/>
  <c r="E173" i="8"/>
  <c r="AR173" i="8"/>
  <c r="AQ173" i="8"/>
  <c r="E177" i="8"/>
  <c r="U177" i="8" s="1"/>
  <c r="AR177" i="8"/>
  <c r="AQ177" i="8"/>
  <c r="E181" i="8"/>
  <c r="G181" i="8" s="1"/>
  <c r="AR181" i="8"/>
  <c r="AQ181" i="8"/>
  <c r="AR184" i="8"/>
  <c r="AQ184" i="8"/>
  <c r="E187" i="8"/>
  <c r="X187" i="8" s="1"/>
  <c r="AR187" i="8"/>
  <c r="AQ187" i="8"/>
  <c r="E189" i="8"/>
  <c r="J189" i="8" s="1"/>
  <c r="AR189" i="8"/>
  <c r="AQ189" i="8"/>
  <c r="E193" i="8"/>
  <c r="N193" i="8" s="1"/>
  <c r="AR193" i="8"/>
  <c r="AQ193" i="8"/>
  <c r="E196" i="8"/>
  <c r="S196" i="8" s="1"/>
  <c r="AR196" i="8"/>
  <c r="AQ196" i="8"/>
  <c r="AR199" i="8"/>
  <c r="AQ199" i="8"/>
  <c r="AR201" i="8"/>
  <c r="AQ201" i="8"/>
  <c r="E206" i="8"/>
  <c r="AR206" i="8"/>
  <c r="AQ206" i="8"/>
  <c r="E209" i="8"/>
  <c r="O209" i="8" s="1"/>
  <c r="AR209" i="8"/>
  <c r="AQ209" i="8"/>
  <c r="E212" i="8"/>
  <c r="AR212" i="8"/>
  <c r="AQ212" i="8"/>
  <c r="E215" i="8"/>
  <c r="AR215" i="8"/>
  <c r="AQ215" i="8"/>
  <c r="E230" i="8"/>
  <c r="AR230" i="8"/>
  <c r="AQ230" i="8"/>
  <c r="E239" i="8"/>
  <c r="P239" i="8" s="1"/>
  <c r="AR239" i="8"/>
  <c r="AQ239" i="8"/>
  <c r="E241" i="8"/>
  <c r="L241" i="8" s="1"/>
  <c r="AR241" i="8"/>
  <c r="AQ241" i="8"/>
  <c r="E244" i="8"/>
  <c r="AR244" i="8"/>
  <c r="AQ244" i="8"/>
  <c r="E247" i="8"/>
  <c r="V247" i="8" s="1"/>
  <c r="AR247" i="8"/>
  <c r="AQ247" i="8"/>
  <c r="E249" i="8"/>
  <c r="AR249" i="8"/>
  <c r="AQ249" i="8"/>
  <c r="E253" i="8"/>
  <c r="AR253" i="8"/>
  <c r="AQ253" i="8"/>
  <c r="E260" i="8"/>
  <c r="AR260" i="8"/>
  <c r="AQ260" i="8"/>
  <c r="E269" i="8"/>
  <c r="AR269" i="8"/>
  <c r="AQ269" i="8"/>
  <c r="E272" i="8"/>
  <c r="Q272" i="8" s="1"/>
  <c r="AR272" i="8"/>
  <c r="AQ272" i="8"/>
  <c r="E278" i="8"/>
  <c r="AR278" i="8"/>
  <c r="AQ278" i="8"/>
  <c r="AR281" i="8"/>
  <c r="AQ281" i="8"/>
  <c r="E290" i="8"/>
  <c r="T290" i="8" s="1"/>
  <c r="AR290" i="8"/>
  <c r="AQ290" i="8"/>
  <c r="E292" i="8"/>
  <c r="Y292" i="8" s="1"/>
  <c r="AR292" i="8"/>
  <c r="AQ292" i="8"/>
  <c r="AR295" i="8"/>
  <c r="AQ295" i="8"/>
  <c r="E298" i="8"/>
  <c r="R298" i="8" s="1"/>
  <c r="AR298" i="8"/>
  <c r="AQ298" i="8"/>
  <c r="AR301" i="8"/>
  <c r="AQ301" i="8"/>
  <c r="AR307" i="8"/>
  <c r="AQ307" i="8"/>
  <c r="AR311" i="8"/>
  <c r="AQ311" i="8"/>
  <c r="E314" i="8"/>
  <c r="AR314" i="8"/>
  <c r="AQ314" i="8"/>
  <c r="E320" i="8"/>
  <c r="L320" i="8" s="1"/>
  <c r="AR320" i="8"/>
  <c r="AQ320" i="8"/>
  <c r="E322" i="8"/>
  <c r="O322" i="8" s="1"/>
  <c r="AR322" i="8"/>
  <c r="AQ322" i="8"/>
  <c r="E325" i="8"/>
  <c r="Y325" i="8" s="1"/>
  <c r="AR325" i="8"/>
  <c r="AQ325" i="8"/>
  <c r="AR327" i="8"/>
  <c r="AQ327" i="8"/>
  <c r="AR331" i="8"/>
  <c r="AQ331" i="8"/>
  <c r="E335" i="8"/>
  <c r="G335" i="8" s="1"/>
  <c r="AR335" i="8"/>
  <c r="AQ335" i="8"/>
  <c r="E343" i="8"/>
  <c r="P343" i="8" s="1"/>
  <c r="AR343" i="8"/>
  <c r="AQ343" i="8"/>
  <c r="E350" i="8"/>
  <c r="X350" i="8" s="1"/>
  <c r="AR350" i="8"/>
  <c r="AQ350" i="8"/>
  <c r="E353" i="8"/>
  <c r="H353" i="8" s="1"/>
  <c r="AR353" i="8"/>
  <c r="AQ353" i="8"/>
  <c r="AR371" i="8"/>
  <c r="AQ371" i="8"/>
  <c r="E374" i="8"/>
  <c r="L374" i="8" s="1"/>
  <c r="AR374" i="8"/>
  <c r="AQ374" i="8"/>
  <c r="AR380" i="8"/>
  <c r="AQ380" i="8"/>
  <c r="E385" i="8"/>
  <c r="L385" i="8" s="1"/>
  <c r="AR385" i="8"/>
  <c r="AQ385" i="8"/>
  <c r="E388" i="8"/>
  <c r="K388" i="8" s="1"/>
  <c r="AR388" i="8"/>
  <c r="AQ388" i="8"/>
  <c r="E394" i="8"/>
  <c r="AQ394" i="8"/>
  <c r="AR394" i="8"/>
  <c r="E397" i="8"/>
  <c r="L397" i="8" s="1"/>
  <c r="AR397" i="8"/>
  <c r="AQ397" i="8"/>
  <c r="E401" i="8"/>
  <c r="P401" i="8" s="1"/>
  <c r="AR401" i="8"/>
  <c r="AQ401" i="8"/>
  <c r="E406" i="8"/>
  <c r="W406" i="8" s="1"/>
  <c r="AR406" i="8"/>
  <c r="AQ406" i="8"/>
  <c r="E409" i="8"/>
  <c r="Q409" i="8" s="1"/>
  <c r="AR409" i="8"/>
  <c r="AQ409" i="8"/>
  <c r="AR416" i="8"/>
  <c r="AQ416" i="8"/>
  <c r="AR419" i="8"/>
  <c r="AQ419" i="8"/>
  <c r="AR427" i="8"/>
  <c r="AQ427" i="8"/>
  <c r="E437" i="8"/>
  <c r="G437" i="8" s="1"/>
  <c r="AR437" i="8"/>
  <c r="AQ437" i="8"/>
  <c r="E451" i="8"/>
  <c r="X451" i="8" s="1"/>
  <c r="AR451" i="8"/>
  <c r="AQ451" i="8"/>
  <c r="E455" i="8"/>
  <c r="X455" i="8" s="1"/>
  <c r="AR455" i="8"/>
  <c r="AQ455" i="8"/>
  <c r="E460" i="8"/>
  <c r="I460" i="8" s="1"/>
  <c r="AR460" i="8"/>
  <c r="AQ460" i="8"/>
  <c r="E462" i="8"/>
  <c r="G462" i="8" s="1"/>
  <c r="AR462" i="8"/>
  <c r="AQ462" i="8"/>
  <c r="E465" i="8"/>
  <c r="T465" i="8" s="1"/>
  <c r="AR465" i="8"/>
  <c r="AQ465" i="8"/>
  <c r="E469" i="8"/>
  <c r="X469" i="8" s="1"/>
  <c r="AR469" i="8"/>
  <c r="AQ469" i="8"/>
  <c r="AR470" i="8"/>
  <c r="AQ470" i="8"/>
  <c r="E473" i="8"/>
  <c r="N473" i="8" s="1"/>
  <c r="AR473" i="8"/>
  <c r="AQ473" i="8"/>
  <c r="AR481" i="8"/>
  <c r="AQ481" i="8"/>
  <c r="E485" i="8"/>
  <c r="X485" i="8" s="1"/>
  <c r="AR485" i="8"/>
  <c r="AQ485" i="8"/>
  <c r="E491" i="8"/>
  <c r="R491" i="8" s="1"/>
  <c r="AR491" i="8"/>
  <c r="AQ491" i="8"/>
  <c r="E494" i="8"/>
  <c r="R494" i="8" s="1"/>
  <c r="AR494" i="8"/>
  <c r="AQ494" i="8"/>
  <c r="E501" i="8"/>
  <c r="O501" i="8" s="1"/>
  <c r="AR501" i="8"/>
  <c r="AQ501" i="8"/>
  <c r="E426" i="8"/>
  <c r="F426" i="8" s="1"/>
  <c r="E78" i="8"/>
  <c r="U78" i="8" s="1"/>
  <c r="AR78" i="8"/>
  <c r="AQ78" i="8"/>
  <c r="AP78" i="8"/>
  <c r="E88" i="8"/>
  <c r="W88" i="8" s="1"/>
  <c r="AR88" i="8"/>
  <c r="AQ88" i="8"/>
  <c r="AP88" i="8"/>
  <c r="E103" i="8"/>
  <c r="V103" i="8" s="1"/>
  <c r="AR103" i="8"/>
  <c r="AQ103" i="8"/>
  <c r="AP103" i="8"/>
  <c r="E107" i="8"/>
  <c r="P107" i="8" s="1"/>
  <c r="AR107" i="8"/>
  <c r="AQ107" i="8"/>
  <c r="E121" i="8"/>
  <c r="L121" i="8" s="1"/>
  <c r="AR121" i="8"/>
  <c r="AQ121" i="8"/>
  <c r="AP121" i="8"/>
  <c r="AR132" i="8"/>
  <c r="AQ132" i="8"/>
  <c r="E144" i="8"/>
  <c r="X144" i="8" s="1"/>
  <c r="AR144" i="8"/>
  <c r="AQ144" i="8"/>
  <c r="E154" i="8"/>
  <c r="W154" i="8" s="1"/>
  <c r="AR154" i="8"/>
  <c r="AQ154" i="8"/>
  <c r="E165" i="8"/>
  <c r="S165" i="8" s="1"/>
  <c r="AR165" i="8"/>
  <c r="AQ165" i="8"/>
  <c r="AP165" i="8"/>
  <c r="E179" i="8"/>
  <c r="H179" i="8" s="1"/>
  <c r="AR179" i="8"/>
  <c r="AQ179" i="8"/>
  <c r="E194" i="8"/>
  <c r="AR194" i="8"/>
  <c r="AQ194" i="8"/>
  <c r="E200" i="8"/>
  <c r="N200" i="8" s="1"/>
  <c r="AR200" i="8"/>
  <c r="AQ200" i="8"/>
  <c r="E219" i="8"/>
  <c r="I219" i="8" s="1"/>
  <c r="AR219" i="8"/>
  <c r="AQ219" i="8"/>
  <c r="E227" i="8"/>
  <c r="R227" i="8" s="1"/>
  <c r="AR227" i="8"/>
  <c r="AQ227" i="8"/>
  <c r="E237" i="8"/>
  <c r="H237" i="8" s="1"/>
  <c r="AR237" i="8"/>
  <c r="AQ237" i="8"/>
  <c r="E256" i="8"/>
  <c r="U256" i="8" s="1"/>
  <c r="AR256" i="8"/>
  <c r="AQ256" i="8"/>
  <c r="E263" i="8"/>
  <c r="AR263" i="8"/>
  <c r="AQ263" i="8"/>
  <c r="AR283" i="8"/>
  <c r="AQ283" i="8"/>
  <c r="E300" i="8"/>
  <c r="I300" i="8" s="1"/>
  <c r="AR300" i="8"/>
  <c r="AQ300" i="8"/>
  <c r="E318" i="8"/>
  <c r="L318" i="8" s="1"/>
  <c r="AR318" i="8"/>
  <c r="AQ318" i="8"/>
  <c r="E332" i="8"/>
  <c r="AR332" i="8"/>
  <c r="AQ332" i="8"/>
  <c r="E337" i="8"/>
  <c r="Y337" i="8" s="1"/>
  <c r="AR337" i="8"/>
  <c r="AQ337" i="8"/>
  <c r="E368" i="8"/>
  <c r="W368" i="8" s="1"/>
  <c r="AR368" i="8"/>
  <c r="AQ368" i="8"/>
  <c r="E379" i="8"/>
  <c r="U379" i="8" s="1"/>
  <c r="AR379" i="8"/>
  <c r="AQ379" i="8"/>
  <c r="E386" i="8"/>
  <c r="F386" i="8" s="1"/>
  <c r="AR386" i="8"/>
  <c r="AQ386" i="8"/>
  <c r="E405" i="8"/>
  <c r="N405" i="8" s="1"/>
  <c r="AR405" i="8"/>
  <c r="AQ405" i="8"/>
  <c r="E414" i="8"/>
  <c r="M414" i="8" s="1"/>
  <c r="AR414" i="8"/>
  <c r="AQ414" i="8"/>
  <c r="E425" i="8"/>
  <c r="W425" i="8" s="1"/>
  <c r="AR425" i="8"/>
  <c r="AQ425" i="8"/>
  <c r="E434" i="8"/>
  <c r="X434" i="8" s="1"/>
  <c r="AR434" i="8"/>
  <c r="AQ434" i="8"/>
  <c r="E449" i="8"/>
  <c r="V449" i="8" s="1"/>
  <c r="AR449" i="8"/>
  <c r="AQ449" i="8"/>
  <c r="E456" i="8"/>
  <c r="N456" i="8" s="1"/>
  <c r="AR456" i="8"/>
  <c r="AQ456" i="8"/>
  <c r="E461" i="8"/>
  <c r="U461" i="8" s="1"/>
  <c r="AR461" i="8"/>
  <c r="AQ461" i="8"/>
  <c r="E475" i="8"/>
  <c r="F475" i="8" s="1"/>
  <c r="AR475" i="8"/>
  <c r="AQ475" i="8"/>
  <c r="E483" i="8"/>
  <c r="AR483" i="8"/>
  <c r="AQ483" i="8"/>
  <c r="E74" i="8"/>
  <c r="AR74" i="8"/>
  <c r="AQ74" i="8"/>
  <c r="AP74" i="8"/>
  <c r="E81" i="8"/>
  <c r="AR81" i="8"/>
  <c r="AQ81" i="8"/>
  <c r="AP81" i="8"/>
  <c r="AR85" i="8"/>
  <c r="AQ85" i="8"/>
  <c r="AP85" i="8"/>
  <c r="E91" i="8"/>
  <c r="T91" i="8" s="1"/>
  <c r="AR91" i="8"/>
  <c r="AQ91" i="8"/>
  <c r="AP91" i="8"/>
  <c r="AR109" i="8"/>
  <c r="AQ109" i="8"/>
  <c r="E112" i="8"/>
  <c r="AR112" i="8"/>
  <c r="AQ112" i="8"/>
  <c r="AP112" i="8"/>
  <c r="E113" i="8"/>
  <c r="AR113" i="8"/>
  <c r="AQ113" i="8"/>
  <c r="AR116" i="8"/>
  <c r="AQ116" i="8"/>
  <c r="E119" i="8"/>
  <c r="AR119" i="8"/>
  <c r="AQ119" i="8"/>
  <c r="E128" i="8"/>
  <c r="R128" i="8" s="1"/>
  <c r="AR128" i="8"/>
  <c r="AQ128" i="8"/>
  <c r="E129" i="8"/>
  <c r="R129" i="8" s="1"/>
  <c r="AR129" i="8"/>
  <c r="AQ129" i="8"/>
  <c r="E137" i="8"/>
  <c r="Y137" i="8" s="1"/>
  <c r="AR137" i="8"/>
  <c r="AQ137" i="8"/>
  <c r="E139" i="8"/>
  <c r="P139" i="8" s="1"/>
  <c r="AR139" i="8"/>
  <c r="AQ139" i="8"/>
  <c r="E147" i="8"/>
  <c r="AR147" i="8"/>
  <c r="AQ147" i="8"/>
  <c r="E158" i="8"/>
  <c r="H158" i="8" s="1"/>
  <c r="AR158" i="8"/>
  <c r="AQ158" i="8"/>
  <c r="AR164" i="8"/>
  <c r="AQ164" i="8"/>
  <c r="E167" i="8"/>
  <c r="M167" i="8" s="1"/>
  <c r="AR167" i="8"/>
  <c r="AQ167" i="8"/>
  <c r="AR170" i="8"/>
  <c r="AQ170" i="8"/>
  <c r="AR174" i="8"/>
  <c r="AQ174" i="8"/>
  <c r="AR178" i="8"/>
  <c r="AQ178" i="8"/>
  <c r="E185" i="8"/>
  <c r="AR185" i="8"/>
  <c r="AQ185" i="8"/>
  <c r="AR190" i="8"/>
  <c r="AQ190" i="8"/>
  <c r="E197" i="8"/>
  <c r="P197" i="8" s="1"/>
  <c r="AR197" i="8"/>
  <c r="AQ197" i="8"/>
  <c r="E202" i="8"/>
  <c r="AR202" i="8"/>
  <c r="AQ202" i="8"/>
  <c r="E204" i="8"/>
  <c r="H204" i="8" s="1"/>
  <c r="AR204" i="8"/>
  <c r="AQ204" i="8"/>
  <c r="E207" i="8"/>
  <c r="I207" i="8" s="1"/>
  <c r="AR207" i="8"/>
  <c r="AQ207" i="8"/>
  <c r="AR213" i="8"/>
  <c r="AQ213" i="8"/>
  <c r="E216" i="8"/>
  <c r="AR216" i="8"/>
  <c r="AQ216" i="8"/>
  <c r="E218" i="8"/>
  <c r="S218" i="8" s="1"/>
  <c r="AR218" i="8"/>
  <c r="AQ218" i="8"/>
  <c r="E222" i="8"/>
  <c r="F222" i="8" s="1"/>
  <c r="AR222" i="8"/>
  <c r="AQ222" i="8"/>
  <c r="E224" i="8"/>
  <c r="K224" i="8" s="1"/>
  <c r="AR224" i="8"/>
  <c r="AQ224" i="8"/>
  <c r="E226" i="8"/>
  <c r="K226" i="8" s="1"/>
  <c r="AR226" i="8"/>
  <c r="AQ226" i="8"/>
  <c r="E229" i="8"/>
  <c r="AR229" i="8"/>
  <c r="AQ229" i="8"/>
  <c r="AR231" i="8"/>
  <c r="AQ231" i="8"/>
  <c r="E234" i="8"/>
  <c r="AR234" i="8"/>
  <c r="AQ234" i="8"/>
  <c r="E236" i="8"/>
  <c r="AR236" i="8"/>
  <c r="AQ236" i="8"/>
  <c r="AR245" i="8"/>
  <c r="AQ245" i="8"/>
  <c r="E250" i="8"/>
  <c r="AR250" i="8"/>
  <c r="AQ250" i="8"/>
  <c r="E262" i="8"/>
  <c r="M262" i="8" s="1"/>
  <c r="AR262" i="8"/>
  <c r="AQ262" i="8"/>
  <c r="E265" i="8"/>
  <c r="T265" i="8" s="1"/>
  <c r="AR265" i="8"/>
  <c r="AQ265" i="8"/>
  <c r="E270" i="8"/>
  <c r="M270" i="8" s="1"/>
  <c r="AR270" i="8"/>
  <c r="AQ270" i="8"/>
  <c r="E273" i="8"/>
  <c r="F273" i="8" s="1"/>
  <c r="AR273" i="8"/>
  <c r="AQ273" i="8"/>
  <c r="E275" i="8"/>
  <c r="U275" i="8" s="1"/>
  <c r="AR275" i="8"/>
  <c r="AQ275" i="8"/>
  <c r="E282" i="8"/>
  <c r="P282" i="8" s="1"/>
  <c r="AR282" i="8"/>
  <c r="AQ282" i="8"/>
  <c r="AR287" i="8"/>
  <c r="AQ287" i="8"/>
  <c r="E294" i="8"/>
  <c r="R294" i="8" s="1"/>
  <c r="AR294" i="8"/>
  <c r="AQ294" i="8"/>
  <c r="E296" i="8"/>
  <c r="N296" i="8" s="1"/>
  <c r="AR296" i="8"/>
  <c r="AQ296" i="8"/>
  <c r="E299" i="8"/>
  <c r="N299" i="8" s="1"/>
  <c r="AR299" i="8"/>
  <c r="AQ299" i="8"/>
  <c r="E302" i="8"/>
  <c r="AR302" i="8"/>
  <c r="AQ302" i="8"/>
  <c r="AR305" i="8"/>
  <c r="AQ305" i="8"/>
  <c r="E308" i="8"/>
  <c r="W308" i="8" s="1"/>
  <c r="AR308" i="8"/>
  <c r="AQ308" i="8"/>
  <c r="E310" i="8"/>
  <c r="AR310" i="8"/>
  <c r="AQ310" i="8"/>
  <c r="E312" i="8"/>
  <c r="AR312" i="8"/>
  <c r="AQ312" i="8"/>
  <c r="AR317" i="8"/>
  <c r="AQ317" i="8"/>
  <c r="AR323" i="8"/>
  <c r="AQ323" i="8"/>
  <c r="E333" i="8"/>
  <c r="T333" i="8" s="1"/>
  <c r="AR333" i="8"/>
  <c r="AQ333" i="8"/>
  <c r="E338" i="8"/>
  <c r="O338" i="8" s="1"/>
  <c r="AR338" i="8"/>
  <c r="AQ338" i="8"/>
  <c r="E340" i="8"/>
  <c r="M340" i="8" s="1"/>
  <c r="AR340" i="8"/>
  <c r="AQ340" i="8"/>
  <c r="E346" i="8"/>
  <c r="F346" i="8" s="1"/>
  <c r="AQ346" i="8"/>
  <c r="AR346" i="8"/>
  <c r="E348" i="8"/>
  <c r="J348" i="8" s="1"/>
  <c r="AR348" i="8"/>
  <c r="AQ348" i="8"/>
  <c r="E352" i="8"/>
  <c r="G352" i="8" s="1"/>
  <c r="AR352" i="8"/>
  <c r="AQ352" i="8"/>
  <c r="AR355" i="8"/>
  <c r="AQ355" i="8"/>
  <c r="E357" i="8"/>
  <c r="K357" i="8" s="1"/>
  <c r="AR357" i="8"/>
  <c r="AQ357" i="8"/>
  <c r="E359" i="8"/>
  <c r="F359" i="8" s="1"/>
  <c r="AR359" i="8"/>
  <c r="AQ359" i="8"/>
  <c r="E360" i="8"/>
  <c r="O360" i="8" s="1"/>
  <c r="AR360" i="8"/>
  <c r="AQ360" i="8"/>
  <c r="E363" i="8"/>
  <c r="I363" i="8" s="1"/>
  <c r="AR363" i="8"/>
  <c r="AQ363" i="8"/>
  <c r="E369" i="8"/>
  <c r="R369" i="8" s="1"/>
  <c r="AR369" i="8"/>
  <c r="AQ369" i="8"/>
  <c r="E372" i="8"/>
  <c r="AR372" i="8"/>
  <c r="AQ372" i="8"/>
  <c r="E375" i="8"/>
  <c r="V375" i="8" s="1"/>
  <c r="AR375" i="8"/>
  <c r="AQ375" i="8"/>
  <c r="E376" i="8"/>
  <c r="X376" i="8" s="1"/>
  <c r="AR376" i="8"/>
  <c r="AQ376" i="8"/>
  <c r="AQ378" i="8"/>
  <c r="AR378" i="8"/>
  <c r="AR383" i="8"/>
  <c r="AQ383" i="8"/>
  <c r="AR390" i="8"/>
  <c r="AQ390" i="8"/>
  <c r="E392" i="8"/>
  <c r="U392" i="8" s="1"/>
  <c r="AR392" i="8"/>
  <c r="AQ392" i="8"/>
  <c r="E395" i="8"/>
  <c r="P395" i="8" s="1"/>
  <c r="AR395" i="8"/>
  <c r="AQ395" i="8"/>
  <c r="E398" i="8"/>
  <c r="I398" i="8" s="1"/>
  <c r="AR398" i="8"/>
  <c r="AQ398" i="8"/>
  <c r="E402" i="8"/>
  <c r="X402" i="8" s="1"/>
  <c r="AR402" i="8"/>
  <c r="AQ402" i="8"/>
  <c r="AQ410" i="8"/>
  <c r="AR410" i="8"/>
  <c r="E413" i="8"/>
  <c r="I413" i="8" s="1"/>
  <c r="AR413" i="8"/>
  <c r="AQ413" i="8"/>
  <c r="E422" i="8"/>
  <c r="L422" i="8" s="1"/>
  <c r="AR422" i="8"/>
  <c r="AQ422" i="8"/>
  <c r="E424" i="8"/>
  <c r="K424" i="8" s="1"/>
  <c r="AR424" i="8"/>
  <c r="AQ424" i="8"/>
  <c r="E428" i="8"/>
  <c r="AR428" i="8"/>
  <c r="AQ428" i="8"/>
  <c r="E430" i="8"/>
  <c r="X430" i="8" s="1"/>
  <c r="AR430" i="8"/>
  <c r="AQ430" i="8"/>
  <c r="E432" i="8"/>
  <c r="S432" i="8" s="1"/>
  <c r="AR432" i="8"/>
  <c r="AQ432" i="8"/>
  <c r="E440" i="8"/>
  <c r="AR440" i="8"/>
  <c r="AQ440" i="8"/>
  <c r="AQ442" i="8"/>
  <c r="AR442" i="8"/>
  <c r="E447" i="8"/>
  <c r="L447" i="8" s="1"/>
  <c r="AR447" i="8"/>
  <c r="AQ447" i="8"/>
  <c r="AR457" i="8"/>
  <c r="AQ457" i="8"/>
  <c r="E463" i="8"/>
  <c r="T463" i="8" s="1"/>
  <c r="AR463" i="8"/>
  <c r="AQ463" i="8"/>
  <c r="E466" i="8"/>
  <c r="M466" i="8" s="1"/>
  <c r="AR466" i="8"/>
  <c r="AQ466" i="8"/>
  <c r="E471" i="8"/>
  <c r="U471" i="8" s="1"/>
  <c r="AR471" i="8"/>
  <c r="AQ471" i="8"/>
  <c r="AR474" i="8"/>
  <c r="AQ474" i="8"/>
  <c r="AR482" i="8"/>
  <c r="AQ482" i="8"/>
  <c r="E486" i="8"/>
  <c r="I486" i="8" s="1"/>
  <c r="AR486" i="8"/>
  <c r="AQ486" i="8"/>
  <c r="E495" i="8"/>
  <c r="T495" i="8" s="1"/>
  <c r="AR495" i="8"/>
  <c r="AQ495" i="8"/>
  <c r="E498" i="8"/>
  <c r="P498" i="8" s="1"/>
  <c r="AR498" i="8"/>
  <c r="AQ498" i="8"/>
  <c r="E490" i="8"/>
  <c r="S490" i="8" s="1"/>
  <c r="E470" i="8"/>
  <c r="L470" i="8" s="1"/>
  <c r="E378" i="8"/>
  <c r="M378" i="8" s="1"/>
  <c r="I454" i="6"/>
  <c r="U454" i="6"/>
  <c r="I425" i="6"/>
  <c r="U425" i="6"/>
  <c r="M417" i="6"/>
  <c r="Q417" i="6"/>
  <c r="U417" i="6"/>
  <c r="I417" i="6"/>
  <c r="Y417" i="6"/>
  <c r="N398" i="6"/>
  <c r="T398" i="6"/>
  <c r="F398" i="6"/>
  <c r="V398" i="6"/>
  <c r="L398" i="6"/>
  <c r="F396" i="6"/>
  <c r="V396" i="6"/>
  <c r="L396" i="6"/>
  <c r="N396" i="6"/>
  <c r="T396" i="6"/>
  <c r="I361" i="6"/>
  <c r="M361" i="6"/>
  <c r="U361" i="6"/>
  <c r="Y361" i="6"/>
  <c r="F358" i="6"/>
  <c r="J358" i="6"/>
  <c r="R358" i="6"/>
  <c r="V358" i="6"/>
  <c r="M302" i="6"/>
  <c r="V302" i="6"/>
  <c r="F302" i="6"/>
  <c r="R302" i="6"/>
  <c r="J302" i="6"/>
  <c r="U302" i="6"/>
  <c r="N302" i="6"/>
  <c r="O463" i="6"/>
  <c r="U463" i="6"/>
  <c r="M450" i="6"/>
  <c r="U450" i="6"/>
  <c r="F450" i="6"/>
  <c r="N450" i="6"/>
  <c r="V450" i="6"/>
  <c r="I450" i="6"/>
  <c r="Q450" i="6"/>
  <c r="Y450" i="6"/>
  <c r="J450" i="6"/>
  <c r="R450" i="6"/>
  <c r="G414" i="6"/>
  <c r="J414" i="6"/>
  <c r="R414" i="6"/>
  <c r="M414" i="6"/>
  <c r="U414" i="6"/>
  <c r="F414" i="6"/>
  <c r="N414" i="6"/>
  <c r="V414" i="6"/>
  <c r="I414" i="6"/>
  <c r="Q414" i="6"/>
  <c r="Y414" i="6"/>
  <c r="N394" i="6"/>
  <c r="T394" i="6"/>
  <c r="F394" i="6"/>
  <c r="V394" i="6"/>
  <c r="L394" i="6"/>
  <c r="F392" i="6"/>
  <c r="V392" i="6"/>
  <c r="L392" i="6"/>
  <c r="N392" i="6"/>
  <c r="T392" i="6"/>
  <c r="H368" i="6"/>
  <c r="X368" i="6"/>
  <c r="L368" i="6"/>
  <c r="P368" i="6"/>
  <c r="T368" i="6"/>
  <c r="F458" i="6"/>
  <c r="U458" i="6"/>
  <c r="J458" i="6"/>
  <c r="M458" i="6"/>
  <c r="R458" i="6"/>
  <c r="F446" i="6"/>
  <c r="J446" i="6"/>
  <c r="U446" i="6"/>
  <c r="M446" i="6"/>
  <c r="Y446" i="6"/>
  <c r="Q446" i="6"/>
  <c r="I446" i="6"/>
  <c r="R446" i="6"/>
  <c r="F442" i="6"/>
  <c r="M442" i="6"/>
  <c r="R442" i="6"/>
  <c r="U442" i="6"/>
  <c r="J442" i="6"/>
  <c r="F434" i="6"/>
  <c r="N434" i="6"/>
  <c r="V434" i="6"/>
  <c r="I434" i="6"/>
  <c r="Q434" i="6"/>
  <c r="Y434" i="6"/>
  <c r="J434" i="6"/>
  <c r="R434" i="6"/>
  <c r="M434" i="6"/>
  <c r="U434" i="6"/>
  <c r="F426" i="6"/>
  <c r="R426" i="6"/>
  <c r="U426" i="6"/>
  <c r="J426" i="6"/>
  <c r="M426" i="6"/>
  <c r="J411" i="6"/>
  <c r="U411" i="6"/>
  <c r="K408" i="6"/>
  <c r="V408" i="6"/>
  <c r="O408" i="6"/>
  <c r="F408" i="6"/>
  <c r="P408" i="6"/>
  <c r="J408" i="6"/>
  <c r="T408" i="6"/>
  <c r="N406" i="6"/>
  <c r="I406" i="6"/>
  <c r="T406" i="6"/>
  <c r="Y406" i="6"/>
  <c r="O403" i="6"/>
  <c r="J403" i="6"/>
  <c r="U403" i="6"/>
  <c r="H384" i="6"/>
  <c r="X384" i="6"/>
  <c r="L384" i="6"/>
  <c r="P384" i="6"/>
  <c r="T384" i="6"/>
  <c r="N378" i="6"/>
  <c r="R378" i="6"/>
  <c r="F378" i="6"/>
  <c r="V378" i="6"/>
  <c r="J378" i="6"/>
  <c r="I457" i="6"/>
  <c r="U457" i="6"/>
  <c r="I441" i="6"/>
  <c r="U441" i="6"/>
  <c r="F430" i="6"/>
  <c r="M430" i="6"/>
  <c r="Y430" i="6"/>
  <c r="Q430" i="6"/>
  <c r="I430" i="6"/>
  <c r="R430" i="6"/>
  <c r="J430" i="6"/>
  <c r="U430" i="6"/>
  <c r="G418" i="6"/>
  <c r="I418" i="6"/>
  <c r="Q418" i="6"/>
  <c r="Y418" i="6"/>
  <c r="J418" i="6"/>
  <c r="R418" i="6"/>
  <c r="M418" i="6"/>
  <c r="U418" i="6"/>
  <c r="F418" i="6"/>
  <c r="N418" i="6"/>
  <c r="V418" i="6"/>
  <c r="I413" i="6"/>
  <c r="Q413" i="6"/>
  <c r="U413" i="6"/>
  <c r="P410" i="6"/>
  <c r="F410" i="6"/>
  <c r="Q410" i="6"/>
  <c r="J410" i="6"/>
  <c r="U410" i="6"/>
  <c r="L410" i="6"/>
  <c r="V410" i="6"/>
  <c r="K405" i="6"/>
  <c r="U405" i="6"/>
  <c r="L405" i="6"/>
  <c r="W405" i="6"/>
  <c r="P405" i="6"/>
  <c r="G405" i="6"/>
  <c r="Q405" i="6"/>
  <c r="P402" i="6"/>
  <c r="F402" i="6"/>
  <c r="Q402" i="6"/>
  <c r="J402" i="6"/>
  <c r="U402" i="6"/>
  <c r="L402" i="6"/>
  <c r="V402" i="6"/>
  <c r="F400" i="6"/>
  <c r="V400" i="6"/>
  <c r="L400" i="6"/>
  <c r="N400" i="6"/>
  <c r="T400" i="6"/>
  <c r="I389" i="6"/>
  <c r="U389" i="6"/>
  <c r="Y389" i="6"/>
  <c r="V386" i="6"/>
  <c r="F386" i="6"/>
  <c r="R386" i="6"/>
  <c r="I377" i="6"/>
  <c r="M377" i="6"/>
  <c r="U377" i="6"/>
  <c r="Y377" i="6"/>
  <c r="Y373" i="6"/>
  <c r="I373" i="6"/>
  <c r="U373" i="6"/>
  <c r="N362" i="6"/>
  <c r="R362" i="6"/>
  <c r="F362" i="6"/>
  <c r="V362" i="6"/>
  <c r="J362" i="6"/>
  <c r="V455" i="6"/>
  <c r="N455" i="6"/>
  <c r="F455" i="6"/>
  <c r="J447" i="6"/>
  <c r="R439" i="6"/>
  <c r="J439" i="6"/>
  <c r="R435" i="6"/>
  <c r="G435" i="6"/>
  <c r="K431" i="6"/>
  <c r="S419" i="6"/>
  <c r="J419" i="6"/>
  <c r="X416" i="6"/>
  <c r="H416" i="6"/>
  <c r="I409" i="6"/>
  <c r="W407" i="6"/>
  <c r="Q407" i="6"/>
  <c r="J407" i="6"/>
  <c r="X404" i="6"/>
  <c r="T401" i="6"/>
  <c r="G401" i="6"/>
  <c r="O399" i="6"/>
  <c r="W397" i="6"/>
  <c r="G397" i="6"/>
  <c r="O395" i="6"/>
  <c r="W393" i="6"/>
  <c r="G393" i="6"/>
  <c r="R390" i="6"/>
  <c r="T380" i="6"/>
  <c r="H376" i="6"/>
  <c r="F374" i="6"/>
  <c r="O371" i="6"/>
  <c r="V370" i="6"/>
  <c r="T364" i="6"/>
  <c r="H360" i="6"/>
  <c r="I357" i="6"/>
  <c r="O355" i="6"/>
  <c r="G305" i="6"/>
  <c r="Q305" i="6"/>
  <c r="W305" i="6"/>
  <c r="K300" i="6"/>
  <c r="S300" i="6"/>
  <c r="F255" i="6"/>
  <c r="J255" i="6"/>
  <c r="L255" i="6"/>
  <c r="R255" i="6"/>
  <c r="T255" i="6"/>
  <c r="R316" i="6"/>
  <c r="N316" i="6"/>
  <c r="F308" i="6"/>
  <c r="V308" i="6"/>
  <c r="R308" i="6"/>
  <c r="T306" i="6"/>
  <c r="H306" i="6"/>
  <c r="P306" i="6"/>
  <c r="F303" i="6"/>
  <c r="O303" i="6"/>
  <c r="G303" i="6"/>
  <c r="W303" i="6"/>
  <c r="K303" i="6"/>
  <c r="I286" i="6"/>
  <c r="Y286" i="6"/>
  <c r="M286" i="6"/>
  <c r="Q286" i="6"/>
  <c r="U286" i="6"/>
  <c r="H245" i="6"/>
  <c r="P245" i="6"/>
  <c r="T245" i="6"/>
  <c r="F240" i="6"/>
  <c r="J240" i="6"/>
  <c r="U240" i="6"/>
  <c r="M240" i="6"/>
  <c r="X240" i="6"/>
  <c r="H240" i="6"/>
  <c r="P240" i="6"/>
  <c r="R240" i="6"/>
  <c r="R455" i="6"/>
  <c r="J455" i="6"/>
  <c r="S451" i="6"/>
  <c r="J451" i="6"/>
  <c r="R447" i="6"/>
  <c r="V439" i="6"/>
  <c r="N439" i="6"/>
  <c r="W435" i="6"/>
  <c r="K435" i="6"/>
  <c r="P416" i="6"/>
  <c r="T412" i="6"/>
  <c r="Y409" i="6"/>
  <c r="U407" i="6"/>
  <c r="M407" i="6"/>
  <c r="H404" i="6"/>
  <c r="Y401" i="6"/>
  <c r="O401" i="6"/>
  <c r="W399" i="6"/>
  <c r="O397" i="6"/>
  <c r="W395" i="6"/>
  <c r="O393" i="6"/>
  <c r="X376" i="6"/>
  <c r="R374" i="6"/>
  <c r="W371" i="6"/>
  <c r="X360" i="6"/>
  <c r="Y357" i="6"/>
  <c r="W355" i="6"/>
  <c r="I323" i="6"/>
  <c r="U323" i="6"/>
  <c r="H322" i="6"/>
  <c r="X322" i="6"/>
  <c r="F320" i="6"/>
  <c r="R320" i="6"/>
  <c r="K317" i="6"/>
  <c r="G317" i="6"/>
  <c r="W317" i="6"/>
  <c r="S309" i="6"/>
  <c r="O309" i="6"/>
  <c r="H301" i="6"/>
  <c r="Q301" i="6"/>
  <c r="I301" i="6"/>
  <c r="Y301" i="6"/>
  <c r="M301" i="6"/>
  <c r="F298" i="6"/>
  <c r="U298" i="6"/>
  <c r="I298" i="6"/>
  <c r="Y298" i="6"/>
  <c r="M298" i="6"/>
  <c r="Q298" i="6"/>
  <c r="H289" i="6"/>
  <c r="P289" i="6"/>
  <c r="X289" i="6"/>
  <c r="H265" i="6"/>
  <c r="L265" i="6"/>
  <c r="T265" i="6"/>
  <c r="H253" i="6"/>
  <c r="L253" i="6"/>
  <c r="T253" i="6"/>
  <c r="X253" i="6"/>
  <c r="W455" i="6"/>
  <c r="O455" i="6"/>
  <c r="K447" i="6"/>
  <c r="S435" i="6"/>
  <c r="J435" i="6"/>
  <c r="T409" i="6"/>
  <c r="X401" i="6"/>
  <c r="N324" i="6"/>
  <c r="J324" i="6"/>
  <c r="V316" i="6"/>
  <c r="H314" i="6"/>
  <c r="X314" i="6"/>
  <c r="T314" i="6"/>
  <c r="H310" i="6"/>
  <c r="L310" i="6"/>
  <c r="N308" i="6"/>
  <c r="I307" i="6"/>
  <c r="M307" i="6"/>
  <c r="L305" i="6"/>
  <c r="G304" i="6"/>
  <c r="T304" i="6"/>
  <c r="L304" i="6"/>
  <c r="P304" i="6"/>
  <c r="I294" i="6"/>
  <c r="Q294" i="6"/>
  <c r="Y294" i="6"/>
  <c r="J294" i="6"/>
  <c r="R294" i="6"/>
  <c r="M294" i="6"/>
  <c r="U294" i="6"/>
  <c r="F294" i="6"/>
  <c r="N294" i="6"/>
  <c r="V294" i="6"/>
  <c r="I282" i="6"/>
  <c r="U282" i="6"/>
  <c r="M282" i="6"/>
  <c r="Y278" i="6"/>
  <c r="I278" i="6"/>
  <c r="Q278" i="6"/>
  <c r="U278" i="6"/>
  <c r="F259" i="6"/>
  <c r="H259" i="6"/>
  <c r="S259" i="6"/>
  <c r="J259" i="6"/>
  <c r="T259" i="6"/>
  <c r="O259" i="6"/>
  <c r="X259" i="6"/>
  <c r="N259" i="6"/>
  <c r="V299" i="6"/>
  <c r="N299" i="6"/>
  <c r="F299" i="6"/>
  <c r="T288" i="6"/>
  <c r="G288" i="6"/>
  <c r="N287" i="6"/>
  <c r="P285" i="6"/>
  <c r="T281" i="6"/>
  <c r="H277" i="6"/>
  <c r="F271" i="6"/>
  <c r="N271" i="6"/>
  <c r="Q270" i="6"/>
  <c r="U270" i="6"/>
  <c r="P269" i="6"/>
  <c r="T269" i="6"/>
  <c r="V263" i="6"/>
  <c r="T261" i="6"/>
  <c r="T257" i="6"/>
  <c r="R251" i="6"/>
  <c r="U250" i="6"/>
  <c r="U235" i="6"/>
  <c r="U232" i="6"/>
  <c r="M224" i="6"/>
  <c r="U224" i="6"/>
  <c r="Y224" i="6"/>
  <c r="I224" i="6"/>
  <c r="R220" i="6"/>
  <c r="Y214" i="6"/>
  <c r="I214" i="6"/>
  <c r="I210" i="6"/>
  <c r="Q210" i="6"/>
  <c r="M205" i="6"/>
  <c r="R205" i="6"/>
  <c r="X205" i="6"/>
  <c r="L185" i="6"/>
  <c r="P185" i="6"/>
  <c r="T185" i="6"/>
  <c r="H185" i="6"/>
  <c r="X185" i="6"/>
  <c r="F287" i="6"/>
  <c r="G284" i="6"/>
  <c r="K284" i="6"/>
  <c r="L281" i="6"/>
  <c r="G272" i="6"/>
  <c r="W272" i="6"/>
  <c r="K263" i="6"/>
  <c r="R263" i="6"/>
  <c r="Y263" i="6"/>
  <c r="F263" i="6"/>
  <c r="L263" i="6"/>
  <c r="T263" i="6"/>
  <c r="I261" i="6"/>
  <c r="G260" i="6"/>
  <c r="L260" i="6"/>
  <c r="R247" i="6"/>
  <c r="V247" i="6"/>
  <c r="G230" i="6"/>
  <c r="T230" i="6"/>
  <c r="H230" i="6"/>
  <c r="X230" i="6"/>
  <c r="L230" i="6"/>
  <c r="U194" i="6"/>
  <c r="Y194" i="6"/>
  <c r="H194" i="6"/>
  <c r="M194" i="6"/>
  <c r="H285" i="6"/>
  <c r="X285" i="6"/>
  <c r="I266" i="6"/>
  <c r="M266" i="6"/>
  <c r="F257" i="6"/>
  <c r="L257" i="6"/>
  <c r="R257" i="6"/>
  <c r="J251" i="6"/>
  <c r="N251" i="6"/>
  <c r="Y250" i="6"/>
  <c r="I250" i="6"/>
  <c r="G248" i="6"/>
  <c r="S248" i="6"/>
  <c r="L223" i="6"/>
  <c r="P223" i="6"/>
  <c r="T223" i="6"/>
  <c r="X223" i="6"/>
  <c r="F220" i="6"/>
  <c r="L220" i="6"/>
  <c r="T220" i="6"/>
  <c r="Y220" i="6"/>
  <c r="G220" i="6"/>
  <c r="O220" i="6"/>
  <c r="U220" i="6"/>
  <c r="J220" i="6"/>
  <c r="P220" i="6"/>
  <c r="V220" i="6"/>
  <c r="Y218" i="6"/>
  <c r="I218" i="6"/>
  <c r="N218" i="6"/>
  <c r="O200" i="6"/>
  <c r="T200" i="6"/>
  <c r="G200" i="6"/>
  <c r="W200" i="6"/>
  <c r="L200" i="6"/>
  <c r="L197" i="6"/>
  <c r="P197" i="6"/>
  <c r="T197" i="6"/>
  <c r="H197" i="6"/>
  <c r="X197" i="6"/>
  <c r="L193" i="6"/>
  <c r="T193" i="6"/>
  <c r="K313" i="6"/>
  <c r="W299" i="6"/>
  <c r="O299" i="6"/>
  <c r="O292" i="6"/>
  <c r="R291" i="6"/>
  <c r="W288" i="6"/>
  <c r="T285" i="6"/>
  <c r="F279" i="6"/>
  <c r="P277" i="6"/>
  <c r="O272" i="6"/>
  <c r="R271" i="6"/>
  <c r="I270" i="6"/>
  <c r="H269" i="6"/>
  <c r="W263" i="6"/>
  <c r="J263" i="6"/>
  <c r="W260" i="6"/>
  <c r="K258" i="6"/>
  <c r="S258" i="6"/>
  <c r="V251" i="6"/>
  <c r="J247" i="6"/>
  <c r="Y242" i="6"/>
  <c r="J242" i="6"/>
  <c r="I236" i="6"/>
  <c r="M236" i="6"/>
  <c r="V236" i="6"/>
  <c r="N236" i="6"/>
  <c r="F233" i="6"/>
  <c r="N233" i="6"/>
  <c r="V233" i="6"/>
  <c r="G233" i="6"/>
  <c r="O233" i="6"/>
  <c r="W233" i="6"/>
  <c r="Q224" i="6"/>
  <c r="X220" i="6"/>
  <c r="L217" i="6"/>
  <c r="G217" i="6"/>
  <c r="Q217" i="6"/>
  <c r="W217" i="6"/>
  <c r="Q214" i="6"/>
  <c r="O206" i="6"/>
  <c r="X206" i="6"/>
  <c r="F206" i="6"/>
  <c r="Q206" i="6"/>
  <c r="Y206" i="6"/>
  <c r="J206" i="6"/>
  <c r="T206" i="6"/>
  <c r="K206" i="6"/>
  <c r="U206" i="6"/>
  <c r="M186" i="6"/>
  <c r="Q186" i="6"/>
  <c r="U186" i="6"/>
  <c r="Y186" i="6"/>
  <c r="I186" i="6"/>
  <c r="E93" i="8"/>
  <c r="E100" i="8"/>
  <c r="E130" i="8"/>
  <c r="P130" i="8" s="1"/>
  <c r="E184" i="8"/>
  <c r="V184" i="8" s="1"/>
  <c r="E283" i="8"/>
  <c r="T283" i="8" s="1"/>
  <c r="E289" i="8"/>
  <c r="L289" i="8" s="1"/>
  <c r="E301" i="8"/>
  <c r="Q301" i="8" s="1"/>
  <c r="E307" i="8"/>
  <c r="K307" i="8" s="1"/>
  <c r="E311" i="8"/>
  <c r="S311" i="8" s="1"/>
  <c r="W244" i="6"/>
  <c r="W229" i="6"/>
  <c r="G229" i="6"/>
  <c r="O226" i="6"/>
  <c r="X216" i="6"/>
  <c r="J216" i="6"/>
  <c r="K212" i="6"/>
  <c r="S209" i="6"/>
  <c r="K208" i="6"/>
  <c r="O204" i="6"/>
  <c r="K203" i="6"/>
  <c r="J191" i="6"/>
  <c r="O188" i="6"/>
  <c r="N187" i="6"/>
  <c r="Q182" i="6"/>
  <c r="P181" i="6"/>
  <c r="E109" i="8"/>
  <c r="N109" i="8" s="1"/>
  <c r="E170" i="8"/>
  <c r="S170" i="8" s="1"/>
  <c r="E174" i="8"/>
  <c r="E178" i="8"/>
  <c r="T178" i="8" s="1"/>
  <c r="E190" i="8"/>
  <c r="Y190" i="8" s="1"/>
  <c r="E281" i="8"/>
  <c r="G281" i="8" s="1"/>
  <c r="E305" i="8"/>
  <c r="E364" i="8"/>
  <c r="W364" i="8" s="1"/>
  <c r="G226" i="6"/>
  <c r="J212" i="6"/>
  <c r="J208" i="6"/>
  <c r="L204" i="6"/>
  <c r="V203" i="6"/>
  <c r="J187" i="6"/>
  <c r="M182" i="6"/>
  <c r="L181" i="6"/>
  <c r="E84" i="8"/>
  <c r="E116" i="8"/>
  <c r="P232" i="8"/>
  <c r="E366" i="8"/>
  <c r="Q366" i="8" s="1"/>
  <c r="E416" i="8"/>
  <c r="L416" i="8" s="1"/>
  <c r="E419" i="8"/>
  <c r="N419" i="8" s="1"/>
  <c r="W204" i="6"/>
  <c r="V187" i="6"/>
  <c r="Y182" i="6"/>
  <c r="X181" i="6"/>
  <c r="V80" i="8"/>
  <c r="E82" i="8"/>
  <c r="P82" i="8" s="1"/>
  <c r="E85" i="8"/>
  <c r="E90" i="8"/>
  <c r="J90" i="8" s="1"/>
  <c r="L102" i="8"/>
  <c r="E117" i="8"/>
  <c r="E358" i="8"/>
  <c r="R358" i="8" s="1"/>
  <c r="E390" i="8"/>
  <c r="Y390" i="8" s="1"/>
  <c r="E410" i="8"/>
  <c r="W410" i="8" s="1"/>
  <c r="E481" i="8"/>
  <c r="H481" i="8" s="1"/>
  <c r="E125" i="8"/>
  <c r="M125" i="8" s="1"/>
  <c r="E132" i="8"/>
  <c r="Q132" i="8" s="1"/>
  <c r="E141" i="8"/>
  <c r="E148" i="8"/>
  <c r="G148" i="8" s="1"/>
  <c r="E156" i="8"/>
  <c r="Q156" i="8" s="1"/>
  <c r="E201" i="8"/>
  <c r="V201" i="8" s="1"/>
  <c r="E245" i="8"/>
  <c r="I245" i="8" s="1"/>
  <c r="E323" i="8"/>
  <c r="L323" i="8" s="1"/>
  <c r="E331" i="8"/>
  <c r="P331" i="8" s="1"/>
  <c r="E339" i="8"/>
  <c r="P339" i="8" s="1"/>
  <c r="E347" i="8"/>
  <c r="Y347" i="8" s="1"/>
  <c r="E355" i="8"/>
  <c r="K355" i="8" s="1"/>
  <c r="E108" i="8"/>
  <c r="S108" i="8" s="1"/>
  <c r="E157" i="8"/>
  <c r="Y157" i="8" s="1"/>
  <c r="E162" i="8"/>
  <c r="J162" i="8" s="1"/>
  <c r="E164" i="8"/>
  <c r="W164" i="8" s="1"/>
  <c r="E199" i="8"/>
  <c r="J199" i="8" s="1"/>
  <c r="E221" i="8"/>
  <c r="O221" i="8" s="1"/>
  <c r="E233" i="8"/>
  <c r="R233" i="8" s="1"/>
  <c r="E271" i="8"/>
  <c r="E279" i="8"/>
  <c r="T279" i="8" s="1"/>
  <c r="E285" i="8"/>
  <c r="X285" i="8" s="1"/>
  <c r="E287" i="8"/>
  <c r="Q287" i="8" s="1"/>
  <c r="E291" i="8"/>
  <c r="R291" i="8" s="1"/>
  <c r="E295" i="8"/>
  <c r="M295" i="8" s="1"/>
  <c r="E317" i="8"/>
  <c r="J317" i="8" s="1"/>
  <c r="E321" i="8"/>
  <c r="U321" i="8" s="1"/>
  <c r="E327" i="8"/>
  <c r="G327" i="8" s="1"/>
  <c r="E328" i="8"/>
  <c r="N328" i="8" s="1"/>
  <c r="E371" i="8"/>
  <c r="I371" i="8" s="1"/>
  <c r="E396" i="8"/>
  <c r="O396" i="8" s="1"/>
  <c r="E400" i="8"/>
  <c r="N400" i="8" s="1"/>
  <c r="E420" i="8"/>
  <c r="V420" i="8" s="1"/>
  <c r="E427" i="8"/>
  <c r="S427" i="8" s="1"/>
  <c r="R464" i="8"/>
  <c r="E149" i="8"/>
  <c r="E213" i="8"/>
  <c r="F213" i="8" s="1"/>
  <c r="E231" i="8"/>
  <c r="S231" i="8" s="1"/>
  <c r="E380" i="8"/>
  <c r="W380" i="8" s="1"/>
  <c r="E412" i="8"/>
  <c r="T412" i="8" s="1"/>
  <c r="E415" i="8"/>
  <c r="R415" i="8" s="1"/>
  <c r="E446" i="8"/>
  <c r="W446" i="8" s="1"/>
  <c r="E468" i="8"/>
  <c r="K468" i="8" s="1"/>
  <c r="E399" i="8"/>
  <c r="R399" i="8" s="1"/>
  <c r="E403" i="8"/>
  <c r="Q403" i="8" s="1"/>
  <c r="E383" i="8"/>
  <c r="Q383" i="8" s="1"/>
  <c r="E387" i="8"/>
  <c r="K387" i="8" s="1"/>
  <c r="E384" i="8"/>
  <c r="O384" i="8" s="1"/>
  <c r="E448" i="8"/>
  <c r="U448" i="8" s="1"/>
  <c r="E452" i="8"/>
  <c r="N452" i="8" s="1"/>
  <c r="E457" i="8"/>
  <c r="V457" i="8" s="1"/>
  <c r="E484" i="8"/>
  <c r="K484" i="8" s="1"/>
  <c r="H102" i="8"/>
  <c r="O478" i="8"/>
  <c r="AS9" i="8"/>
  <c r="AS4" i="8"/>
  <c r="AS8" i="8"/>
  <c r="AS12" i="8"/>
  <c r="AS16" i="8"/>
  <c r="AS20" i="8"/>
  <c r="AS3" i="8"/>
  <c r="AS7" i="8"/>
  <c r="AS11" i="8"/>
  <c r="AS15" i="8"/>
  <c r="AS19" i="8"/>
  <c r="B506" i="8"/>
  <c r="AS2" i="8"/>
  <c r="AS6" i="8"/>
  <c r="AS10" i="8"/>
  <c r="AS14" i="8"/>
  <c r="AS18" i="8"/>
  <c r="AS5" i="8"/>
  <c r="AS13" i="8"/>
  <c r="AS17" i="8"/>
  <c r="AS21" i="8"/>
  <c r="V461" i="8"/>
  <c r="H77" i="8"/>
  <c r="S143" i="8"/>
  <c r="F159" i="8"/>
  <c r="N161" i="8"/>
  <c r="H161" i="8"/>
  <c r="P238"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U76" i="8"/>
  <c r="K123" i="8"/>
  <c r="X155" i="8"/>
  <c r="K155" i="8"/>
  <c r="X131" i="8"/>
  <c r="F131" i="8"/>
  <c r="K171" i="8"/>
  <c r="P225" i="8"/>
  <c r="M225" i="8"/>
  <c r="M80" i="8"/>
  <c r="K102" i="8"/>
  <c r="F102" i="8"/>
  <c r="M102" i="8"/>
  <c r="N134" i="8"/>
  <c r="M159" i="8"/>
  <c r="P300" i="8"/>
  <c r="H168" i="8"/>
  <c r="O240" i="8"/>
  <c r="R240" i="8"/>
  <c r="Y240" i="8"/>
  <c r="Q240" i="8"/>
  <c r="U268" i="8"/>
  <c r="L284" i="8"/>
  <c r="F284" i="8"/>
  <c r="K284" i="8"/>
  <c r="K306" i="8"/>
  <c r="G214" i="8"/>
  <c r="H240" i="8"/>
  <c r="O252" i="8"/>
  <c r="R252" i="8"/>
  <c r="Q252" i="8"/>
  <c r="G168" i="8"/>
  <c r="J168" i="8"/>
  <c r="W232" i="8"/>
  <c r="S232" i="8"/>
  <c r="O232" i="8"/>
  <c r="K232" i="8"/>
  <c r="G232" i="8"/>
  <c r="V232" i="8"/>
  <c r="R232" i="8"/>
  <c r="N232" i="8"/>
  <c r="J232" i="8"/>
  <c r="F232" i="8"/>
  <c r="Y232" i="8"/>
  <c r="U232" i="8"/>
  <c r="Q232" i="8"/>
  <c r="M232" i="8"/>
  <c r="I232" i="8"/>
  <c r="T232" i="8"/>
  <c r="L240" i="8"/>
  <c r="V264" i="8"/>
  <c r="R264" i="8"/>
  <c r="Y264" i="8"/>
  <c r="T264" i="8"/>
  <c r="O264" i="8"/>
  <c r="K264" i="8"/>
  <c r="G264" i="8"/>
  <c r="X264" i="8"/>
  <c r="S264" i="8"/>
  <c r="N264" i="8"/>
  <c r="J264" i="8"/>
  <c r="F264" i="8"/>
  <c r="W264" i="8"/>
  <c r="Q264" i="8"/>
  <c r="M264" i="8"/>
  <c r="I264" i="8"/>
  <c r="U264" i="8"/>
  <c r="T266" i="8"/>
  <c r="U266" i="8"/>
  <c r="Y266" i="8"/>
  <c r="W266" i="8"/>
  <c r="V266" i="8"/>
  <c r="L274" i="8"/>
  <c r="O274" i="8"/>
  <c r="N274" i="8"/>
  <c r="M274" i="8"/>
  <c r="V274" i="8"/>
  <c r="P304" i="8"/>
  <c r="S304" i="8"/>
  <c r="G304" i="8"/>
  <c r="J304" i="8"/>
  <c r="M304" i="8"/>
  <c r="S361" i="8"/>
  <c r="Q309" i="8"/>
  <c r="T309" i="8"/>
  <c r="W309" i="8"/>
  <c r="K309" i="8"/>
  <c r="G343" i="8"/>
  <c r="U351" i="8"/>
  <c r="I298" i="8"/>
  <c r="S298" i="8"/>
  <c r="G345" i="8"/>
  <c r="W326" i="8"/>
  <c r="S326" i="8"/>
  <c r="O326" i="8"/>
  <c r="K326" i="8"/>
  <c r="G326" i="8"/>
  <c r="Y326" i="8"/>
  <c r="T326" i="8"/>
  <c r="N326" i="8"/>
  <c r="I326" i="8"/>
  <c r="X326" i="8"/>
  <c r="R326" i="8"/>
  <c r="M326" i="8"/>
  <c r="H326" i="8"/>
  <c r="V326" i="8"/>
  <c r="Q326" i="8"/>
  <c r="L326" i="8"/>
  <c r="F326" i="8"/>
  <c r="K345" i="8"/>
  <c r="I332" i="8"/>
  <c r="U336" i="8"/>
  <c r="K344" i="8"/>
  <c r="Q344" i="8"/>
  <c r="L344" i="8"/>
  <c r="L350" i="8"/>
  <c r="P425" i="8"/>
  <c r="N379" i="8"/>
  <c r="G408" i="8"/>
  <c r="V388" i="8"/>
  <c r="X389" i="8"/>
  <c r="T389" i="8"/>
  <c r="P389" i="8"/>
  <c r="L389" i="8"/>
  <c r="H389" i="8"/>
  <c r="W389" i="8"/>
  <c r="S389" i="8"/>
  <c r="O389" i="8"/>
  <c r="K389" i="8"/>
  <c r="G389" i="8"/>
  <c r="V389" i="8"/>
  <c r="R389" i="8"/>
  <c r="N389" i="8"/>
  <c r="J389" i="8"/>
  <c r="F389" i="8"/>
  <c r="U389" i="8"/>
  <c r="L391" i="8"/>
  <c r="N407" i="8"/>
  <c r="F407" i="8"/>
  <c r="Q407" i="8"/>
  <c r="X407" i="8"/>
  <c r="P407" i="8"/>
  <c r="S407" i="8"/>
  <c r="K401" i="8"/>
  <c r="V377" i="8"/>
  <c r="P381" i="8"/>
  <c r="W381" i="8"/>
  <c r="O381" i="8"/>
  <c r="V381" i="8"/>
  <c r="J381" i="8"/>
  <c r="U381" i="8"/>
  <c r="L429" i="8"/>
  <c r="W435" i="8"/>
  <c r="O435" i="8"/>
  <c r="V435" i="8"/>
  <c r="J435" i="8"/>
  <c r="Y435" i="8"/>
  <c r="M435" i="8"/>
  <c r="X436" i="8"/>
  <c r="W450" i="8"/>
  <c r="G450" i="8"/>
  <c r="J450" i="8"/>
  <c r="Q450" i="8"/>
  <c r="L450" i="8"/>
  <c r="O467" i="8"/>
  <c r="Q467" i="8"/>
  <c r="S434" i="8"/>
  <c r="X435" i="8"/>
  <c r="K439" i="8"/>
  <c r="N439" i="8"/>
  <c r="U439" i="8"/>
  <c r="T439" i="8"/>
  <c r="T450" i="8"/>
  <c r="S476" i="8"/>
  <c r="K476" i="8"/>
  <c r="Q476" i="8"/>
  <c r="U476" i="8"/>
  <c r="J476" i="8"/>
  <c r="N476" i="8"/>
  <c r="M476" i="8"/>
  <c r="X476" i="8"/>
  <c r="L435" i="8"/>
  <c r="N438" i="8"/>
  <c r="Y438" i="8"/>
  <c r="Q438" i="8"/>
  <c r="X438" i="8"/>
  <c r="L438" i="8"/>
  <c r="S438" i="8"/>
  <c r="O433" i="8"/>
  <c r="S441" i="8"/>
  <c r="R443" i="8"/>
  <c r="L475" i="8"/>
  <c r="L433" i="8"/>
  <c r="X433" i="8"/>
  <c r="S443" i="8"/>
  <c r="M433" i="8"/>
  <c r="U441" i="8"/>
  <c r="L443" i="8"/>
  <c r="U443" i="8"/>
  <c r="Y474" i="8"/>
  <c r="U474" i="8"/>
  <c r="Q474" i="8"/>
  <c r="M474" i="8"/>
  <c r="I474" i="8"/>
  <c r="V474" i="8"/>
  <c r="P474" i="8"/>
  <c r="K474" i="8"/>
  <c r="F474" i="8"/>
  <c r="T474" i="8"/>
  <c r="O474" i="8"/>
  <c r="J474" i="8"/>
  <c r="X474" i="8"/>
  <c r="S474" i="8"/>
  <c r="N474" i="8"/>
  <c r="H474" i="8"/>
  <c r="W474" i="8"/>
  <c r="X477" i="8"/>
  <c r="W477" i="8"/>
  <c r="Q487" i="8"/>
  <c r="I493" i="8"/>
  <c r="N493" i="8"/>
  <c r="Y464" i="8"/>
  <c r="M464" i="8"/>
  <c r="X464" i="8"/>
  <c r="L464" i="8"/>
  <c r="S464" i="8"/>
  <c r="L474" i="8"/>
  <c r="Y478" i="8"/>
  <c r="U478" i="8"/>
  <c r="Q478" i="8"/>
  <c r="M478" i="8"/>
  <c r="I478" i="8"/>
  <c r="X478" i="8"/>
  <c r="S478" i="8"/>
  <c r="N478" i="8"/>
  <c r="H478" i="8"/>
  <c r="W478" i="8"/>
  <c r="R478" i="8"/>
  <c r="L478" i="8"/>
  <c r="G478" i="8"/>
  <c r="V478" i="8"/>
  <c r="P478" i="8"/>
  <c r="K478" i="8"/>
  <c r="F478" i="8"/>
  <c r="V479" i="8"/>
  <c r="X479" i="8"/>
  <c r="L485" i="8"/>
  <c r="J485" i="8"/>
  <c r="I485" i="8"/>
  <c r="G485" i="8"/>
  <c r="W488" i="8"/>
  <c r="S488" i="8"/>
  <c r="O488" i="8"/>
  <c r="K488" i="8"/>
  <c r="G488" i="8"/>
  <c r="Y488" i="8"/>
  <c r="T488" i="8"/>
  <c r="N488" i="8"/>
  <c r="I488" i="8"/>
  <c r="X488" i="8"/>
  <c r="R488" i="8"/>
  <c r="M488" i="8"/>
  <c r="H488" i="8"/>
  <c r="P488" i="8"/>
  <c r="F488" i="8"/>
  <c r="Q488" i="8"/>
  <c r="J488" i="8"/>
  <c r="U488" i="8"/>
  <c r="O498" i="8"/>
  <c r="Q501" i="8"/>
  <c r="S501" i="8"/>
  <c r="U497" i="8"/>
  <c r="H486" i="6"/>
  <c r="L486" i="6"/>
  <c r="P486" i="6"/>
  <c r="T486" i="6"/>
  <c r="X486" i="6"/>
  <c r="I486" i="6"/>
  <c r="M486" i="6"/>
  <c r="Q486" i="6"/>
  <c r="U486" i="6"/>
  <c r="Y486" i="6"/>
  <c r="G486" i="6"/>
  <c r="O486" i="6"/>
  <c r="W486" i="6"/>
  <c r="F486" i="6"/>
  <c r="J486" i="6"/>
  <c r="N486" i="6"/>
  <c r="R486" i="6"/>
  <c r="V486" i="6"/>
  <c r="K486" i="6"/>
  <c r="S486" i="6"/>
  <c r="F469" i="6"/>
  <c r="J469" i="6"/>
  <c r="N469" i="6"/>
  <c r="R469" i="6"/>
  <c r="V469" i="6"/>
  <c r="K469" i="6"/>
  <c r="P469" i="6"/>
  <c r="U469" i="6"/>
  <c r="I469" i="6"/>
  <c r="T469" i="6"/>
  <c r="G469" i="6"/>
  <c r="L469" i="6"/>
  <c r="Q469" i="6"/>
  <c r="W469" i="6"/>
  <c r="H469" i="6"/>
  <c r="M469" i="6"/>
  <c r="S469" i="6"/>
  <c r="X469" i="6"/>
  <c r="O469" i="6"/>
  <c r="Y469" i="6"/>
  <c r="G501" i="6"/>
  <c r="K501" i="6"/>
  <c r="O501" i="6"/>
  <c r="S501" i="6"/>
  <c r="W501" i="6"/>
  <c r="N501" i="6"/>
  <c r="H501" i="6"/>
  <c r="L501" i="6"/>
  <c r="P501" i="6"/>
  <c r="T501" i="6"/>
  <c r="X501" i="6"/>
  <c r="F501" i="6"/>
  <c r="R501" i="6"/>
  <c r="I501" i="6"/>
  <c r="M501" i="6"/>
  <c r="Q501" i="6"/>
  <c r="U501" i="6"/>
  <c r="Y501" i="6"/>
  <c r="J501" i="6"/>
  <c r="V501" i="6"/>
  <c r="H498" i="6"/>
  <c r="L498" i="6"/>
  <c r="P498" i="6"/>
  <c r="T498" i="6"/>
  <c r="X498" i="6"/>
  <c r="G498" i="6"/>
  <c r="O498" i="6"/>
  <c r="W498" i="6"/>
  <c r="I498" i="6"/>
  <c r="M498" i="6"/>
  <c r="Q498" i="6"/>
  <c r="U498" i="6"/>
  <c r="Y498" i="6"/>
  <c r="F498" i="6"/>
  <c r="J498" i="6"/>
  <c r="N498" i="6"/>
  <c r="R498" i="6"/>
  <c r="V498" i="6"/>
  <c r="K498" i="6"/>
  <c r="S498" i="6"/>
  <c r="I491" i="6"/>
  <c r="M491" i="6"/>
  <c r="Q491" i="6"/>
  <c r="U491" i="6"/>
  <c r="Y491" i="6"/>
  <c r="L491" i="6"/>
  <c r="T491" i="6"/>
  <c r="F491" i="6"/>
  <c r="J491" i="6"/>
  <c r="N491" i="6"/>
  <c r="R491" i="6"/>
  <c r="V491" i="6"/>
  <c r="G491" i="6"/>
  <c r="K491" i="6"/>
  <c r="O491" i="6"/>
  <c r="S491" i="6"/>
  <c r="W491" i="6"/>
  <c r="H491" i="6"/>
  <c r="P491" i="6"/>
  <c r="X491" i="6"/>
  <c r="F488" i="6"/>
  <c r="J488" i="6"/>
  <c r="N488" i="6"/>
  <c r="R488" i="6"/>
  <c r="V488" i="6"/>
  <c r="Q488" i="6"/>
  <c r="G488" i="6"/>
  <c r="K488" i="6"/>
  <c r="O488" i="6"/>
  <c r="S488" i="6"/>
  <c r="W488" i="6"/>
  <c r="I488" i="6"/>
  <c r="Y488" i="6"/>
  <c r="H488" i="6"/>
  <c r="L488" i="6"/>
  <c r="P488" i="6"/>
  <c r="T488" i="6"/>
  <c r="X488" i="6"/>
  <c r="M488" i="6"/>
  <c r="U488" i="6"/>
  <c r="G485" i="6"/>
  <c r="K485" i="6"/>
  <c r="O485" i="6"/>
  <c r="S485" i="6"/>
  <c r="W485" i="6"/>
  <c r="J485" i="6"/>
  <c r="H485" i="6"/>
  <c r="L485" i="6"/>
  <c r="P485" i="6"/>
  <c r="T485" i="6"/>
  <c r="X485" i="6"/>
  <c r="F485" i="6"/>
  <c r="R485" i="6"/>
  <c r="I485" i="6"/>
  <c r="M485" i="6"/>
  <c r="Q485" i="6"/>
  <c r="U485" i="6"/>
  <c r="Y485" i="6"/>
  <c r="N485" i="6"/>
  <c r="V485" i="6"/>
  <c r="H482" i="6"/>
  <c r="L482" i="6"/>
  <c r="P482" i="6"/>
  <c r="T482" i="6"/>
  <c r="X482" i="6"/>
  <c r="I482" i="6"/>
  <c r="M482" i="6"/>
  <c r="Q482" i="6"/>
  <c r="U482" i="6"/>
  <c r="Y482" i="6"/>
  <c r="G482" i="6"/>
  <c r="O482" i="6"/>
  <c r="W482" i="6"/>
  <c r="F482" i="6"/>
  <c r="J482" i="6"/>
  <c r="N482" i="6"/>
  <c r="R482" i="6"/>
  <c r="V482" i="6"/>
  <c r="K482" i="6"/>
  <c r="S482" i="6"/>
  <c r="I476" i="6"/>
  <c r="M476" i="6"/>
  <c r="Q476" i="6"/>
  <c r="U476" i="6"/>
  <c r="Y476" i="6"/>
  <c r="G476" i="6"/>
  <c r="L476" i="6"/>
  <c r="R476" i="6"/>
  <c r="W476" i="6"/>
  <c r="K476" i="6"/>
  <c r="H476" i="6"/>
  <c r="N476" i="6"/>
  <c r="S476" i="6"/>
  <c r="X476" i="6"/>
  <c r="P476" i="6"/>
  <c r="J476" i="6"/>
  <c r="O476" i="6"/>
  <c r="T476" i="6"/>
  <c r="F476" i="6"/>
  <c r="V476" i="6"/>
  <c r="F473" i="6"/>
  <c r="J473" i="6"/>
  <c r="N473" i="6"/>
  <c r="R473" i="6"/>
  <c r="V473" i="6"/>
  <c r="H473" i="6"/>
  <c r="M473" i="6"/>
  <c r="S473" i="6"/>
  <c r="X473" i="6"/>
  <c r="G473" i="6"/>
  <c r="W473" i="6"/>
  <c r="I473" i="6"/>
  <c r="O473" i="6"/>
  <c r="T473" i="6"/>
  <c r="Y473" i="6"/>
  <c r="Q473" i="6"/>
  <c r="K473" i="6"/>
  <c r="P473" i="6"/>
  <c r="U473" i="6"/>
  <c r="L473" i="6"/>
  <c r="I436" i="6"/>
  <c r="M436" i="6"/>
  <c r="Q436" i="6"/>
  <c r="U436" i="6"/>
  <c r="Y436" i="6"/>
  <c r="F436" i="6"/>
  <c r="J436" i="6"/>
  <c r="N436" i="6"/>
  <c r="R436" i="6"/>
  <c r="V436" i="6"/>
  <c r="K436" i="6"/>
  <c r="S436" i="6"/>
  <c r="P436" i="6"/>
  <c r="L436" i="6"/>
  <c r="T436" i="6"/>
  <c r="H436" i="6"/>
  <c r="G436" i="6"/>
  <c r="O436" i="6"/>
  <c r="W436" i="6"/>
  <c r="X436" i="6"/>
  <c r="I432" i="6"/>
  <c r="M432" i="6"/>
  <c r="Q432" i="6"/>
  <c r="U432" i="6"/>
  <c r="Y432" i="6"/>
  <c r="F432" i="6"/>
  <c r="J432" i="6"/>
  <c r="N432" i="6"/>
  <c r="R432" i="6"/>
  <c r="V432" i="6"/>
  <c r="L432" i="6"/>
  <c r="T432" i="6"/>
  <c r="S432" i="6"/>
  <c r="G432" i="6"/>
  <c r="O432" i="6"/>
  <c r="W432" i="6"/>
  <c r="H432" i="6"/>
  <c r="P432" i="6"/>
  <c r="X432" i="6"/>
  <c r="K432" i="6"/>
  <c r="F429" i="6"/>
  <c r="J429" i="6"/>
  <c r="N429" i="6"/>
  <c r="R429" i="6"/>
  <c r="V429" i="6"/>
  <c r="G429" i="6"/>
  <c r="K429" i="6"/>
  <c r="O429" i="6"/>
  <c r="S429" i="6"/>
  <c r="W429" i="6"/>
  <c r="M429" i="6"/>
  <c r="U429" i="6"/>
  <c r="H429" i="6"/>
  <c r="P429" i="6"/>
  <c r="X429" i="6"/>
  <c r="T429" i="6"/>
  <c r="I429" i="6"/>
  <c r="Q429" i="6"/>
  <c r="Y429" i="6"/>
  <c r="L429" i="6"/>
  <c r="I424" i="6"/>
  <c r="M424" i="6"/>
  <c r="Q424" i="6"/>
  <c r="U424" i="6"/>
  <c r="Y424" i="6"/>
  <c r="F424" i="6"/>
  <c r="J424" i="6"/>
  <c r="N424" i="6"/>
  <c r="R424" i="6"/>
  <c r="V424" i="6"/>
  <c r="H424" i="6"/>
  <c r="P424" i="6"/>
  <c r="X424" i="6"/>
  <c r="O424" i="6"/>
  <c r="K424" i="6"/>
  <c r="S424" i="6"/>
  <c r="L424" i="6"/>
  <c r="T424" i="6"/>
  <c r="G424" i="6"/>
  <c r="W424" i="6"/>
  <c r="I495" i="6"/>
  <c r="M495" i="6"/>
  <c r="Q495" i="6"/>
  <c r="U495" i="6"/>
  <c r="Y495" i="6"/>
  <c r="T495" i="6"/>
  <c r="F495" i="6"/>
  <c r="J495" i="6"/>
  <c r="N495" i="6"/>
  <c r="R495" i="6"/>
  <c r="V495" i="6"/>
  <c r="H495" i="6"/>
  <c r="P495" i="6"/>
  <c r="G495" i="6"/>
  <c r="K495" i="6"/>
  <c r="O495" i="6"/>
  <c r="S495" i="6"/>
  <c r="W495" i="6"/>
  <c r="L495" i="6"/>
  <c r="X495" i="6"/>
  <c r="G489" i="6"/>
  <c r="K489" i="6"/>
  <c r="O489" i="6"/>
  <c r="S489" i="6"/>
  <c r="W489" i="6"/>
  <c r="F489" i="6"/>
  <c r="N489" i="6"/>
  <c r="H489" i="6"/>
  <c r="L489" i="6"/>
  <c r="P489" i="6"/>
  <c r="T489" i="6"/>
  <c r="X489" i="6"/>
  <c r="R489" i="6"/>
  <c r="I489" i="6"/>
  <c r="M489" i="6"/>
  <c r="Q489" i="6"/>
  <c r="U489" i="6"/>
  <c r="Y489" i="6"/>
  <c r="J489" i="6"/>
  <c r="V489" i="6"/>
  <c r="G462" i="6"/>
  <c r="K462" i="6"/>
  <c r="O462" i="6"/>
  <c r="S462" i="6"/>
  <c r="W462" i="6"/>
  <c r="H462" i="6"/>
  <c r="M462" i="6"/>
  <c r="R462" i="6"/>
  <c r="X462" i="6"/>
  <c r="L462" i="6"/>
  <c r="Q462" i="6"/>
  <c r="I462" i="6"/>
  <c r="N462" i="6"/>
  <c r="T462" i="6"/>
  <c r="Y462" i="6"/>
  <c r="F462" i="6"/>
  <c r="V462" i="6"/>
  <c r="J462" i="6"/>
  <c r="P462" i="6"/>
  <c r="U462" i="6"/>
  <c r="G497" i="6"/>
  <c r="K497" i="6"/>
  <c r="O497" i="6"/>
  <c r="S497" i="6"/>
  <c r="W497" i="6"/>
  <c r="F497" i="6"/>
  <c r="R497" i="6"/>
  <c r="H497" i="6"/>
  <c r="L497" i="6"/>
  <c r="P497" i="6"/>
  <c r="T497" i="6"/>
  <c r="X497" i="6"/>
  <c r="N497" i="6"/>
  <c r="I497" i="6"/>
  <c r="M497" i="6"/>
  <c r="Q497" i="6"/>
  <c r="U497" i="6"/>
  <c r="Y497" i="6"/>
  <c r="J497" i="6"/>
  <c r="V497" i="6"/>
  <c r="I487" i="6"/>
  <c r="M487" i="6"/>
  <c r="Q487" i="6"/>
  <c r="U487" i="6"/>
  <c r="Y487" i="6"/>
  <c r="L487" i="6"/>
  <c r="X487" i="6"/>
  <c r="F487" i="6"/>
  <c r="J487" i="6"/>
  <c r="N487" i="6"/>
  <c r="R487" i="6"/>
  <c r="V487" i="6"/>
  <c r="H487" i="6"/>
  <c r="P487" i="6"/>
  <c r="G487" i="6"/>
  <c r="K487" i="6"/>
  <c r="O487" i="6"/>
  <c r="S487" i="6"/>
  <c r="W487" i="6"/>
  <c r="T487" i="6"/>
  <c r="H478" i="6"/>
  <c r="L478" i="6"/>
  <c r="P478" i="6"/>
  <c r="T478" i="6"/>
  <c r="X478" i="6"/>
  <c r="I478" i="6"/>
  <c r="M478" i="6"/>
  <c r="Q478" i="6"/>
  <c r="U478" i="6"/>
  <c r="Y478" i="6"/>
  <c r="K478" i="6"/>
  <c r="S478" i="6"/>
  <c r="F478" i="6"/>
  <c r="J478" i="6"/>
  <c r="N478" i="6"/>
  <c r="R478" i="6"/>
  <c r="V478" i="6"/>
  <c r="G478" i="6"/>
  <c r="O478" i="6"/>
  <c r="W478" i="6"/>
  <c r="I472" i="6"/>
  <c r="M472" i="6"/>
  <c r="Q472" i="6"/>
  <c r="U472" i="6"/>
  <c r="Y472" i="6"/>
  <c r="J472" i="6"/>
  <c r="O472" i="6"/>
  <c r="T472" i="6"/>
  <c r="F472" i="6"/>
  <c r="K472" i="6"/>
  <c r="P472" i="6"/>
  <c r="V472" i="6"/>
  <c r="G472" i="6"/>
  <c r="L472" i="6"/>
  <c r="R472" i="6"/>
  <c r="W472" i="6"/>
  <c r="H472" i="6"/>
  <c r="N472" i="6"/>
  <c r="S472" i="6"/>
  <c r="X472" i="6"/>
  <c r="I468" i="6"/>
  <c r="M468" i="6"/>
  <c r="Q468" i="6"/>
  <c r="U468" i="6"/>
  <c r="Y468" i="6"/>
  <c r="G468" i="6"/>
  <c r="L468" i="6"/>
  <c r="R468" i="6"/>
  <c r="W468" i="6"/>
  <c r="P468" i="6"/>
  <c r="H468" i="6"/>
  <c r="N468" i="6"/>
  <c r="S468" i="6"/>
  <c r="X468" i="6"/>
  <c r="K468" i="6"/>
  <c r="J468" i="6"/>
  <c r="O468" i="6"/>
  <c r="T468" i="6"/>
  <c r="F468" i="6"/>
  <c r="V468" i="6"/>
  <c r="F465" i="6"/>
  <c r="J465" i="6"/>
  <c r="N465" i="6"/>
  <c r="R465" i="6"/>
  <c r="V465" i="6"/>
  <c r="H465" i="6"/>
  <c r="M465" i="6"/>
  <c r="S465" i="6"/>
  <c r="X465" i="6"/>
  <c r="L465" i="6"/>
  <c r="I465" i="6"/>
  <c r="O465" i="6"/>
  <c r="T465" i="6"/>
  <c r="Y465" i="6"/>
  <c r="Q465" i="6"/>
  <c r="K465" i="6"/>
  <c r="P465" i="6"/>
  <c r="U465" i="6"/>
  <c r="G465" i="6"/>
  <c r="W465" i="6"/>
  <c r="F461" i="6"/>
  <c r="J461" i="6"/>
  <c r="N461" i="6"/>
  <c r="R461" i="6"/>
  <c r="V461" i="6"/>
  <c r="K461" i="6"/>
  <c r="P461" i="6"/>
  <c r="U461" i="6"/>
  <c r="T461" i="6"/>
  <c r="G461" i="6"/>
  <c r="L461" i="6"/>
  <c r="Q461" i="6"/>
  <c r="W461" i="6"/>
  <c r="I461" i="6"/>
  <c r="O461" i="6"/>
  <c r="H461" i="6"/>
  <c r="M461" i="6"/>
  <c r="S461" i="6"/>
  <c r="X461" i="6"/>
  <c r="Y461" i="6"/>
  <c r="I456" i="6"/>
  <c r="M456" i="6"/>
  <c r="Q456" i="6"/>
  <c r="U456" i="6"/>
  <c r="Y456" i="6"/>
  <c r="F456" i="6"/>
  <c r="J456" i="6"/>
  <c r="N456" i="6"/>
  <c r="R456" i="6"/>
  <c r="V456" i="6"/>
  <c r="H456" i="6"/>
  <c r="P456" i="6"/>
  <c r="X456" i="6"/>
  <c r="G456" i="6"/>
  <c r="W456" i="6"/>
  <c r="K456" i="6"/>
  <c r="S456" i="6"/>
  <c r="O456" i="6"/>
  <c r="L456" i="6"/>
  <c r="T456" i="6"/>
  <c r="F453" i="6"/>
  <c r="J453" i="6"/>
  <c r="N453" i="6"/>
  <c r="R453" i="6"/>
  <c r="V453" i="6"/>
  <c r="G453" i="6"/>
  <c r="K453" i="6"/>
  <c r="O453" i="6"/>
  <c r="S453" i="6"/>
  <c r="W453" i="6"/>
  <c r="I453" i="6"/>
  <c r="Q453" i="6"/>
  <c r="Y453" i="6"/>
  <c r="P453" i="6"/>
  <c r="L453" i="6"/>
  <c r="T453" i="6"/>
  <c r="M453" i="6"/>
  <c r="U453" i="6"/>
  <c r="H453" i="6"/>
  <c r="X453" i="6"/>
  <c r="F449" i="6"/>
  <c r="J449" i="6"/>
  <c r="N449" i="6"/>
  <c r="R449" i="6"/>
  <c r="V449" i="6"/>
  <c r="G449" i="6"/>
  <c r="K449" i="6"/>
  <c r="O449" i="6"/>
  <c r="S449" i="6"/>
  <c r="W449" i="6"/>
  <c r="L449" i="6"/>
  <c r="T449" i="6"/>
  <c r="Q449" i="6"/>
  <c r="M449" i="6"/>
  <c r="U449" i="6"/>
  <c r="H449" i="6"/>
  <c r="P449" i="6"/>
  <c r="X449" i="6"/>
  <c r="I449" i="6"/>
  <c r="Y449" i="6"/>
  <c r="I420" i="6"/>
  <c r="M420" i="6"/>
  <c r="Q420" i="6"/>
  <c r="U420" i="6"/>
  <c r="Y420" i="6"/>
  <c r="F420" i="6"/>
  <c r="J420" i="6"/>
  <c r="N420" i="6"/>
  <c r="R420" i="6"/>
  <c r="V420" i="6"/>
  <c r="K420" i="6"/>
  <c r="S420" i="6"/>
  <c r="X420" i="6"/>
  <c r="L420" i="6"/>
  <c r="T420" i="6"/>
  <c r="G420" i="6"/>
  <c r="O420" i="6"/>
  <c r="W420" i="6"/>
  <c r="H420" i="6"/>
  <c r="P420" i="6"/>
  <c r="F492" i="6"/>
  <c r="J492" i="6"/>
  <c r="N492" i="6"/>
  <c r="R492" i="6"/>
  <c r="V492" i="6"/>
  <c r="I492" i="6"/>
  <c r="U492" i="6"/>
  <c r="G492" i="6"/>
  <c r="K492" i="6"/>
  <c r="O492" i="6"/>
  <c r="S492" i="6"/>
  <c r="W492" i="6"/>
  <c r="Q492" i="6"/>
  <c r="H492" i="6"/>
  <c r="L492" i="6"/>
  <c r="P492" i="6"/>
  <c r="T492" i="6"/>
  <c r="X492" i="6"/>
  <c r="M492" i="6"/>
  <c r="Y492" i="6"/>
  <c r="I479" i="6"/>
  <c r="M479" i="6"/>
  <c r="Q479" i="6"/>
  <c r="U479" i="6"/>
  <c r="Y479" i="6"/>
  <c r="L479" i="6"/>
  <c r="X479" i="6"/>
  <c r="F479" i="6"/>
  <c r="J479" i="6"/>
  <c r="N479" i="6"/>
  <c r="R479" i="6"/>
  <c r="V479" i="6"/>
  <c r="G479" i="6"/>
  <c r="K479" i="6"/>
  <c r="O479" i="6"/>
  <c r="S479" i="6"/>
  <c r="W479" i="6"/>
  <c r="H479" i="6"/>
  <c r="P479" i="6"/>
  <c r="T479" i="6"/>
  <c r="G466" i="6"/>
  <c r="K466" i="6"/>
  <c r="O466" i="6"/>
  <c r="S466" i="6"/>
  <c r="W466" i="6"/>
  <c r="J466" i="6"/>
  <c r="P466" i="6"/>
  <c r="U466" i="6"/>
  <c r="F466" i="6"/>
  <c r="L466" i="6"/>
  <c r="Q466" i="6"/>
  <c r="V466" i="6"/>
  <c r="I466" i="6"/>
  <c r="T466" i="6"/>
  <c r="H466" i="6"/>
  <c r="M466" i="6"/>
  <c r="R466" i="6"/>
  <c r="X466" i="6"/>
  <c r="N466" i="6"/>
  <c r="Y466" i="6"/>
  <c r="I452" i="6"/>
  <c r="M452" i="6"/>
  <c r="Q452" i="6"/>
  <c r="U452" i="6"/>
  <c r="Y452" i="6"/>
  <c r="F452" i="6"/>
  <c r="J452" i="6"/>
  <c r="N452" i="6"/>
  <c r="R452" i="6"/>
  <c r="V452" i="6"/>
  <c r="K452" i="6"/>
  <c r="S452" i="6"/>
  <c r="H452" i="6"/>
  <c r="X452" i="6"/>
  <c r="L452" i="6"/>
  <c r="T452" i="6"/>
  <c r="G452" i="6"/>
  <c r="O452" i="6"/>
  <c r="W452" i="6"/>
  <c r="P452" i="6"/>
  <c r="I448" i="6"/>
  <c r="M448" i="6"/>
  <c r="Q448" i="6"/>
  <c r="U448" i="6"/>
  <c r="Y448" i="6"/>
  <c r="F448" i="6"/>
  <c r="J448" i="6"/>
  <c r="N448" i="6"/>
  <c r="R448" i="6"/>
  <c r="V448" i="6"/>
  <c r="L448" i="6"/>
  <c r="T448" i="6"/>
  <c r="S448" i="6"/>
  <c r="G448" i="6"/>
  <c r="O448" i="6"/>
  <c r="W448" i="6"/>
  <c r="H448" i="6"/>
  <c r="P448" i="6"/>
  <c r="X448" i="6"/>
  <c r="K448" i="6"/>
  <c r="F445" i="6"/>
  <c r="J445" i="6"/>
  <c r="N445" i="6"/>
  <c r="R445" i="6"/>
  <c r="V445" i="6"/>
  <c r="G445" i="6"/>
  <c r="K445" i="6"/>
  <c r="O445" i="6"/>
  <c r="S445" i="6"/>
  <c r="W445" i="6"/>
  <c r="M445" i="6"/>
  <c r="U445" i="6"/>
  <c r="T445" i="6"/>
  <c r="H445" i="6"/>
  <c r="P445" i="6"/>
  <c r="X445" i="6"/>
  <c r="I445" i="6"/>
  <c r="Q445" i="6"/>
  <c r="Y445" i="6"/>
  <c r="L445" i="6"/>
  <c r="I440" i="6"/>
  <c r="M440" i="6"/>
  <c r="Q440" i="6"/>
  <c r="U440" i="6"/>
  <c r="Y440" i="6"/>
  <c r="F440" i="6"/>
  <c r="J440" i="6"/>
  <c r="N440" i="6"/>
  <c r="R440" i="6"/>
  <c r="V440" i="6"/>
  <c r="H440" i="6"/>
  <c r="P440" i="6"/>
  <c r="X440" i="6"/>
  <c r="O440" i="6"/>
  <c r="K440" i="6"/>
  <c r="S440" i="6"/>
  <c r="L440" i="6"/>
  <c r="T440" i="6"/>
  <c r="G440" i="6"/>
  <c r="W440" i="6"/>
  <c r="F421" i="6"/>
  <c r="J421" i="6"/>
  <c r="N421" i="6"/>
  <c r="R421" i="6"/>
  <c r="V421" i="6"/>
  <c r="G421" i="6"/>
  <c r="K421" i="6"/>
  <c r="O421" i="6"/>
  <c r="S421" i="6"/>
  <c r="W421" i="6"/>
  <c r="I421" i="6"/>
  <c r="Q421" i="6"/>
  <c r="Y421" i="6"/>
  <c r="P421" i="6"/>
  <c r="L421" i="6"/>
  <c r="T421" i="6"/>
  <c r="M421" i="6"/>
  <c r="U421" i="6"/>
  <c r="H421" i="6"/>
  <c r="X421" i="6"/>
  <c r="F500" i="6"/>
  <c r="J500" i="6"/>
  <c r="N500" i="6"/>
  <c r="R500" i="6"/>
  <c r="V500" i="6"/>
  <c r="M500" i="6"/>
  <c r="Y500" i="6"/>
  <c r="G500" i="6"/>
  <c r="K500" i="6"/>
  <c r="O500" i="6"/>
  <c r="S500" i="6"/>
  <c r="W500" i="6"/>
  <c r="Q500" i="6"/>
  <c r="H500" i="6"/>
  <c r="L500" i="6"/>
  <c r="P500" i="6"/>
  <c r="T500" i="6"/>
  <c r="X500" i="6"/>
  <c r="I500" i="6"/>
  <c r="U500" i="6"/>
  <c r="H494" i="6"/>
  <c r="L494" i="6"/>
  <c r="P494" i="6"/>
  <c r="T494" i="6"/>
  <c r="X494" i="6"/>
  <c r="K494" i="6"/>
  <c r="S494" i="6"/>
  <c r="I494" i="6"/>
  <c r="M494" i="6"/>
  <c r="Q494" i="6"/>
  <c r="U494" i="6"/>
  <c r="Y494" i="6"/>
  <c r="G494" i="6"/>
  <c r="O494" i="6"/>
  <c r="W494" i="6"/>
  <c r="F494" i="6"/>
  <c r="J494" i="6"/>
  <c r="N494" i="6"/>
  <c r="R494" i="6"/>
  <c r="V494" i="6"/>
  <c r="F484" i="6"/>
  <c r="J484" i="6"/>
  <c r="N484" i="6"/>
  <c r="R484" i="6"/>
  <c r="V484" i="6"/>
  <c r="M484" i="6"/>
  <c r="U484" i="6"/>
  <c r="G484" i="6"/>
  <c r="K484" i="6"/>
  <c r="O484" i="6"/>
  <c r="S484" i="6"/>
  <c r="W484" i="6"/>
  <c r="Q484" i="6"/>
  <c r="H484" i="6"/>
  <c r="L484" i="6"/>
  <c r="P484" i="6"/>
  <c r="T484" i="6"/>
  <c r="X484" i="6"/>
  <c r="I484" i="6"/>
  <c r="Y484" i="6"/>
  <c r="G481" i="6"/>
  <c r="K481" i="6"/>
  <c r="O481" i="6"/>
  <c r="S481" i="6"/>
  <c r="W481" i="6"/>
  <c r="J481" i="6"/>
  <c r="H481" i="6"/>
  <c r="L481" i="6"/>
  <c r="P481" i="6"/>
  <c r="T481" i="6"/>
  <c r="X481" i="6"/>
  <c r="F481" i="6"/>
  <c r="R481" i="6"/>
  <c r="I481" i="6"/>
  <c r="M481" i="6"/>
  <c r="Q481" i="6"/>
  <c r="U481" i="6"/>
  <c r="Y481" i="6"/>
  <c r="N481" i="6"/>
  <c r="V481" i="6"/>
  <c r="H475" i="6"/>
  <c r="L475" i="6"/>
  <c r="P475" i="6"/>
  <c r="T475" i="6"/>
  <c r="X475" i="6"/>
  <c r="I475" i="6"/>
  <c r="N475" i="6"/>
  <c r="S475" i="6"/>
  <c r="Y475" i="6"/>
  <c r="M475" i="6"/>
  <c r="J475" i="6"/>
  <c r="O475" i="6"/>
  <c r="U475" i="6"/>
  <c r="G475" i="6"/>
  <c r="W475" i="6"/>
  <c r="F475" i="6"/>
  <c r="K475" i="6"/>
  <c r="Q475" i="6"/>
  <c r="V475" i="6"/>
  <c r="R475" i="6"/>
  <c r="G470" i="6"/>
  <c r="K470" i="6"/>
  <c r="O470" i="6"/>
  <c r="S470" i="6"/>
  <c r="W470" i="6"/>
  <c r="H470" i="6"/>
  <c r="M470" i="6"/>
  <c r="R470" i="6"/>
  <c r="X470" i="6"/>
  <c r="F470" i="6"/>
  <c r="V470" i="6"/>
  <c r="I470" i="6"/>
  <c r="N470" i="6"/>
  <c r="T470" i="6"/>
  <c r="Y470" i="6"/>
  <c r="Q470" i="6"/>
  <c r="J470" i="6"/>
  <c r="P470" i="6"/>
  <c r="U470" i="6"/>
  <c r="L470" i="6"/>
  <c r="I499" i="6"/>
  <c r="M499" i="6"/>
  <c r="Q499" i="6"/>
  <c r="U499" i="6"/>
  <c r="Y499" i="6"/>
  <c r="H499" i="6"/>
  <c r="P499" i="6"/>
  <c r="X499" i="6"/>
  <c r="F499" i="6"/>
  <c r="J499" i="6"/>
  <c r="N499" i="6"/>
  <c r="R499" i="6"/>
  <c r="V499" i="6"/>
  <c r="L499" i="6"/>
  <c r="G499" i="6"/>
  <c r="K499" i="6"/>
  <c r="O499" i="6"/>
  <c r="S499" i="6"/>
  <c r="W499" i="6"/>
  <c r="T499" i="6"/>
  <c r="F496" i="6"/>
  <c r="J496" i="6"/>
  <c r="N496" i="6"/>
  <c r="R496" i="6"/>
  <c r="V496" i="6"/>
  <c r="Q496" i="6"/>
  <c r="G496" i="6"/>
  <c r="K496" i="6"/>
  <c r="O496" i="6"/>
  <c r="S496" i="6"/>
  <c r="W496" i="6"/>
  <c r="M496" i="6"/>
  <c r="Y496" i="6"/>
  <c r="H496" i="6"/>
  <c r="L496" i="6"/>
  <c r="P496" i="6"/>
  <c r="T496" i="6"/>
  <c r="X496" i="6"/>
  <c r="I496" i="6"/>
  <c r="U496" i="6"/>
  <c r="G493" i="6"/>
  <c r="K493" i="6"/>
  <c r="O493" i="6"/>
  <c r="S493" i="6"/>
  <c r="W493" i="6"/>
  <c r="J493" i="6"/>
  <c r="V493" i="6"/>
  <c r="H493" i="6"/>
  <c r="L493" i="6"/>
  <c r="P493" i="6"/>
  <c r="T493" i="6"/>
  <c r="X493" i="6"/>
  <c r="F493" i="6"/>
  <c r="R493" i="6"/>
  <c r="I493" i="6"/>
  <c r="M493" i="6"/>
  <c r="Q493" i="6"/>
  <c r="U493" i="6"/>
  <c r="Y493" i="6"/>
  <c r="N493" i="6"/>
  <c r="H490" i="6"/>
  <c r="L490" i="6"/>
  <c r="P490" i="6"/>
  <c r="T490" i="6"/>
  <c r="X490" i="6"/>
  <c r="I490" i="6"/>
  <c r="M490" i="6"/>
  <c r="Q490" i="6"/>
  <c r="U490" i="6"/>
  <c r="Y490" i="6"/>
  <c r="G490" i="6"/>
  <c r="S490" i="6"/>
  <c r="F490" i="6"/>
  <c r="J490" i="6"/>
  <c r="N490" i="6"/>
  <c r="R490" i="6"/>
  <c r="V490" i="6"/>
  <c r="K490" i="6"/>
  <c r="O490" i="6"/>
  <c r="W490" i="6"/>
  <c r="I483" i="6"/>
  <c r="M483" i="6"/>
  <c r="Q483" i="6"/>
  <c r="U483" i="6"/>
  <c r="Y483" i="6"/>
  <c r="L483" i="6"/>
  <c r="X483" i="6"/>
  <c r="F483" i="6"/>
  <c r="J483" i="6"/>
  <c r="N483" i="6"/>
  <c r="R483" i="6"/>
  <c r="V483" i="6"/>
  <c r="H483" i="6"/>
  <c r="P483" i="6"/>
  <c r="G483" i="6"/>
  <c r="K483" i="6"/>
  <c r="O483" i="6"/>
  <c r="S483" i="6"/>
  <c r="W483" i="6"/>
  <c r="T483" i="6"/>
  <c r="F480" i="6"/>
  <c r="J480" i="6"/>
  <c r="N480" i="6"/>
  <c r="R480" i="6"/>
  <c r="V480" i="6"/>
  <c r="I480" i="6"/>
  <c r="U480" i="6"/>
  <c r="G480" i="6"/>
  <c r="K480" i="6"/>
  <c r="O480" i="6"/>
  <c r="S480" i="6"/>
  <c r="W480" i="6"/>
  <c r="Q480" i="6"/>
  <c r="H480" i="6"/>
  <c r="L480" i="6"/>
  <c r="P480" i="6"/>
  <c r="T480" i="6"/>
  <c r="X480" i="6"/>
  <c r="M480" i="6"/>
  <c r="Y480" i="6"/>
  <c r="F477" i="6"/>
  <c r="J477" i="6"/>
  <c r="K477" i="6"/>
  <c r="O477" i="6"/>
  <c r="S477" i="6"/>
  <c r="W477" i="6"/>
  <c r="G477" i="6"/>
  <c r="L477" i="6"/>
  <c r="P477" i="6"/>
  <c r="T477" i="6"/>
  <c r="X477" i="6"/>
  <c r="I477" i="6"/>
  <c r="V477" i="6"/>
  <c r="H477" i="6"/>
  <c r="M477" i="6"/>
  <c r="Q477" i="6"/>
  <c r="U477" i="6"/>
  <c r="Y477" i="6"/>
  <c r="N477" i="6"/>
  <c r="R477" i="6"/>
  <c r="G474" i="6"/>
  <c r="K474" i="6"/>
  <c r="O474" i="6"/>
  <c r="S474" i="6"/>
  <c r="W474" i="6"/>
  <c r="J474" i="6"/>
  <c r="P474" i="6"/>
  <c r="U474" i="6"/>
  <c r="I474" i="6"/>
  <c r="T474" i="6"/>
  <c r="F474" i="6"/>
  <c r="L474" i="6"/>
  <c r="Q474" i="6"/>
  <c r="V474" i="6"/>
  <c r="N474" i="6"/>
  <c r="H474" i="6"/>
  <c r="M474" i="6"/>
  <c r="R474" i="6"/>
  <c r="X474" i="6"/>
  <c r="Y474" i="6"/>
  <c r="H467" i="6"/>
  <c r="L467" i="6"/>
  <c r="P467" i="6"/>
  <c r="T467" i="6"/>
  <c r="X467" i="6"/>
  <c r="I467" i="6"/>
  <c r="N467" i="6"/>
  <c r="S467" i="6"/>
  <c r="Y467" i="6"/>
  <c r="G467" i="6"/>
  <c r="W467" i="6"/>
  <c r="J467" i="6"/>
  <c r="O467" i="6"/>
  <c r="U467" i="6"/>
  <c r="M467" i="6"/>
  <c r="F467" i="6"/>
  <c r="K467" i="6"/>
  <c r="Q467" i="6"/>
  <c r="V467" i="6"/>
  <c r="R467" i="6"/>
  <c r="I464" i="6"/>
  <c r="M464" i="6"/>
  <c r="Q464" i="6"/>
  <c r="U464" i="6"/>
  <c r="Y464" i="6"/>
  <c r="J464" i="6"/>
  <c r="O464" i="6"/>
  <c r="T464" i="6"/>
  <c r="H464" i="6"/>
  <c r="X464" i="6"/>
  <c r="F464" i="6"/>
  <c r="K464" i="6"/>
  <c r="P464" i="6"/>
  <c r="V464" i="6"/>
  <c r="N464" i="6"/>
  <c r="G464" i="6"/>
  <c r="L464" i="6"/>
  <c r="R464" i="6"/>
  <c r="W464" i="6"/>
  <c r="S464" i="6"/>
  <c r="F437" i="6"/>
  <c r="J437" i="6"/>
  <c r="N437" i="6"/>
  <c r="R437" i="6"/>
  <c r="V437" i="6"/>
  <c r="G437" i="6"/>
  <c r="K437" i="6"/>
  <c r="O437" i="6"/>
  <c r="S437" i="6"/>
  <c r="W437" i="6"/>
  <c r="I437" i="6"/>
  <c r="Q437" i="6"/>
  <c r="Y437" i="6"/>
  <c r="P437" i="6"/>
  <c r="L437" i="6"/>
  <c r="T437" i="6"/>
  <c r="H437" i="6"/>
  <c r="M437" i="6"/>
  <c r="U437" i="6"/>
  <c r="X437" i="6"/>
  <c r="F433" i="6"/>
  <c r="J433" i="6"/>
  <c r="N433" i="6"/>
  <c r="R433" i="6"/>
  <c r="V433" i="6"/>
  <c r="G433" i="6"/>
  <c r="K433" i="6"/>
  <c r="O433" i="6"/>
  <c r="S433" i="6"/>
  <c r="W433" i="6"/>
  <c r="L433" i="6"/>
  <c r="T433" i="6"/>
  <c r="Q433" i="6"/>
  <c r="M433" i="6"/>
  <c r="U433" i="6"/>
  <c r="H433" i="6"/>
  <c r="P433" i="6"/>
  <c r="X433" i="6"/>
  <c r="I433" i="6"/>
  <c r="Y433" i="6"/>
  <c r="H471" i="6"/>
  <c r="L471" i="6"/>
  <c r="P471" i="6"/>
  <c r="T471" i="6"/>
  <c r="X471" i="6"/>
  <c r="H463" i="6"/>
  <c r="L463" i="6"/>
  <c r="P463" i="6"/>
  <c r="T463" i="6"/>
  <c r="X463" i="6"/>
  <c r="H459" i="6"/>
  <c r="L459" i="6"/>
  <c r="P459" i="6"/>
  <c r="T459" i="6"/>
  <c r="X459" i="6"/>
  <c r="I459" i="6"/>
  <c r="M459" i="6"/>
  <c r="Q459" i="6"/>
  <c r="U459" i="6"/>
  <c r="Y459" i="6"/>
  <c r="M454" i="6"/>
  <c r="I444" i="6"/>
  <c r="M444" i="6"/>
  <c r="Q444" i="6"/>
  <c r="U444" i="6"/>
  <c r="Y444" i="6"/>
  <c r="F444" i="6"/>
  <c r="J444" i="6"/>
  <c r="N444" i="6"/>
  <c r="R444" i="6"/>
  <c r="V444" i="6"/>
  <c r="K443" i="6"/>
  <c r="M441" i="6"/>
  <c r="U438" i="6"/>
  <c r="I428" i="6"/>
  <c r="M428" i="6"/>
  <c r="Q428" i="6"/>
  <c r="U428" i="6"/>
  <c r="Y428" i="6"/>
  <c r="F428" i="6"/>
  <c r="J428" i="6"/>
  <c r="N428" i="6"/>
  <c r="R428" i="6"/>
  <c r="V428" i="6"/>
  <c r="S427" i="6"/>
  <c r="M425" i="6"/>
  <c r="U422" i="6"/>
  <c r="H276" i="6"/>
  <c r="L276" i="6"/>
  <c r="P276" i="6"/>
  <c r="T276" i="6"/>
  <c r="X276" i="6"/>
  <c r="I276" i="6"/>
  <c r="M276" i="6"/>
  <c r="Q276" i="6"/>
  <c r="U276" i="6"/>
  <c r="Y276" i="6"/>
  <c r="F276" i="6"/>
  <c r="J276" i="6"/>
  <c r="N276" i="6"/>
  <c r="R276" i="6"/>
  <c r="V276" i="6"/>
  <c r="G276" i="6"/>
  <c r="W276" i="6"/>
  <c r="K276" i="6"/>
  <c r="O276" i="6"/>
  <c r="S276" i="6"/>
  <c r="H256" i="6"/>
  <c r="L256" i="6"/>
  <c r="P256" i="6"/>
  <c r="T256" i="6"/>
  <c r="X256" i="6"/>
  <c r="F256" i="6"/>
  <c r="J256" i="6"/>
  <c r="N256" i="6"/>
  <c r="R256" i="6"/>
  <c r="V256" i="6"/>
  <c r="M256" i="6"/>
  <c r="U256" i="6"/>
  <c r="G256" i="6"/>
  <c r="O256" i="6"/>
  <c r="W256" i="6"/>
  <c r="I256" i="6"/>
  <c r="Q256" i="6"/>
  <c r="Y256" i="6"/>
  <c r="K256" i="6"/>
  <c r="S256" i="6"/>
  <c r="F201" i="6"/>
  <c r="J201" i="6"/>
  <c r="N201" i="6"/>
  <c r="R201" i="6"/>
  <c r="V201" i="6"/>
  <c r="G201" i="6"/>
  <c r="K201" i="6"/>
  <c r="O201" i="6"/>
  <c r="S201" i="6"/>
  <c r="W201" i="6"/>
  <c r="H201" i="6"/>
  <c r="P201" i="6"/>
  <c r="X201" i="6"/>
  <c r="I201" i="6"/>
  <c r="Q201" i="6"/>
  <c r="Y201" i="6"/>
  <c r="L201" i="6"/>
  <c r="T201" i="6"/>
  <c r="M201" i="6"/>
  <c r="U201" i="6"/>
  <c r="Y471" i="6"/>
  <c r="S471" i="6"/>
  <c r="N471" i="6"/>
  <c r="I471" i="6"/>
  <c r="Y463" i="6"/>
  <c r="S463" i="6"/>
  <c r="N463" i="6"/>
  <c r="I463" i="6"/>
  <c r="T460" i="6"/>
  <c r="O460" i="6"/>
  <c r="R459" i="6"/>
  <c r="J459" i="6"/>
  <c r="Y458" i="6"/>
  <c r="Q458" i="6"/>
  <c r="I458" i="6"/>
  <c r="T457" i="6"/>
  <c r="L457" i="6"/>
  <c r="H455" i="6"/>
  <c r="L455" i="6"/>
  <c r="P455" i="6"/>
  <c r="T455" i="6"/>
  <c r="X455" i="6"/>
  <c r="I455" i="6"/>
  <c r="M455" i="6"/>
  <c r="Q455" i="6"/>
  <c r="U455" i="6"/>
  <c r="Y455" i="6"/>
  <c r="R454" i="6"/>
  <c r="J454" i="6"/>
  <c r="V451" i="6"/>
  <c r="N451" i="6"/>
  <c r="G450" i="6"/>
  <c r="K450" i="6"/>
  <c r="O450" i="6"/>
  <c r="S450" i="6"/>
  <c r="W450" i="6"/>
  <c r="H450" i="6"/>
  <c r="L450" i="6"/>
  <c r="P450" i="6"/>
  <c r="T450" i="6"/>
  <c r="X450" i="6"/>
  <c r="W447" i="6"/>
  <c r="O447" i="6"/>
  <c r="G447" i="6"/>
  <c r="V446" i="6"/>
  <c r="N446" i="6"/>
  <c r="S444" i="6"/>
  <c r="K444" i="6"/>
  <c r="R443" i="6"/>
  <c r="Y442" i="6"/>
  <c r="Q442" i="6"/>
  <c r="I442" i="6"/>
  <c r="T441" i="6"/>
  <c r="L441" i="6"/>
  <c r="H439" i="6"/>
  <c r="L439" i="6"/>
  <c r="P439" i="6"/>
  <c r="T439" i="6"/>
  <c r="X439" i="6"/>
  <c r="I439" i="6"/>
  <c r="M439" i="6"/>
  <c r="Q439" i="6"/>
  <c r="U439" i="6"/>
  <c r="Y439" i="6"/>
  <c r="R438" i="6"/>
  <c r="V435" i="6"/>
  <c r="N435" i="6"/>
  <c r="G434" i="6"/>
  <c r="K434" i="6"/>
  <c r="O434" i="6"/>
  <c r="S434" i="6"/>
  <c r="W434" i="6"/>
  <c r="H434" i="6"/>
  <c r="L434" i="6"/>
  <c r="P434" i="6"/>
  <c r="T434" i="6"/>
  <c r="X434" i="6"/>
  <c r="W431" i="6"/>
  <c r="O431" i="6"/>
  <c r="G431" i="6"/>
  <c r="V430" i="6"/>
  <c r="N430" i="6"/>
  <c r="S428" i="6"/>
  <c r="K428" i="6"/>
  <c r="R427" i="6"/>
  <c r="J427" i="6"/>
  <c r="Y426" i="6"/>
  <c r="Q426" i="6"/>
  <c r="I426" i="6"/>
  <c r="T425" i="6"/>
  <c r="L425" i="6"/>
  <c r="H423" i="6"/>
  <c r="L423" i="6"/>
  <c r="P423" i="6"/>
  <c r="T423" i="6"/>
  <c r="X423" i="6"/>
  <c r="I423" i="6"/>
  <c r="M423" i="6"/>
  <c r="Q423" i="6"/>
  <c r="U423" i="6"/>
  <c r="Y423" i="6"/>
  <c r="R422" i="6"/>
  <c r="V419" i="6"/>
  <c r="N419" i="6"/>
  <c r="F417" i="6"/>
  <c r="J417" i="6"/>
  <c r="N417" i="6"/>
  <c r="R417" i="6"/>
  <c r="V417" i="6"/>
  <c r="G417" i="6"/>
  <c r="K417" i="6"/>
  <c r="O417" i="6"/>
  <c r="S417" i="6"/>
  <c r="W417" i="6"/>
  <c r="H417" i="6"/>
  <c r="L417" i="6"/>
  <c r="P417" i="6"/>
  <c r="T417" i="6"/>
  <c r="X417" i="6"/>
  <c r="I416" i="6"/>
  <c r="M416" i="6"/>
  <c r="Q416" i="6"/>
  <c r="U416" i="6"/>
  <c r="Y416" i="6"/>
  <c r="F416" i="6"/>
  <c r="J416" i="6"/>
  <c r="N416" i="6"/>
  <c r="R416" i="6"/>
  <c r="V416" i="6"/>
  <c r="G416" i="6"/>
  <c r="K416" i="6"/>
  <c r="O416" i="6"/>
  <c r="S416" i="6"/>
  <c r="W416" i="6"/>
  <c r="M413" i="6"/>
  <c r="L412" i="6"/>
  <c r="O411" i="6"/>
  <c r="I388" i="6"/>
  <c r="M388" i="6"/>
  <c r="Q388" i="6"/>
  <c r="U388" i="6"/>
  <c r="Y388" i="6"/>
  <c r="F388" i="6"/>
  <c r="J388" i="6"/>
  <c r="N388" i="6"/>
  <c r="R388" i="6"/>
  <c r="V388" i="6"/>
  <c r="G388" i="6"/>
  <c r="K388" i="6"/>
  <c r="O388" i="6"/>
  <c r="S388" i="6"/>
  <c r="W388" i="6"/>
  <c r="H388" i="6"/>
  <c r="X388" i="6"/>
  <c r="L388" i="6"/>
  <c r="P388" i="6"/>
  <c r="F381" i="6"/>
  <c r="J381" i="6"/>
  <c r="N381" i="6"/>
  <c r="R381" i="6"/>
  <c r="V381" i="6"/>
  <c r="G381" i="6"/>
  <c r="K381" i="6"/>
  <c r="O381" i="6"/>
  <c r="S381" i="6"/>
  <c r="W381" i="6"/>
  <c r="H381" i="6"/>
  <c r="L381" i="6"/>
  <c r="P381" i="6"/>
  <c r="T381" i="6"/>
  <c r="X381" i="6"/>
  <c r="U381" i="6"/>
  <c r="I381" i="6"/>
  <c r="Y381" i="6"/>
  <c r="M381" i="6"/>
  <c r="G366" i="6"/>
  <c r="K366" i="6"/>
  <c r="O366" i="6"/>
  <c r="S366" i="6"/>
  <c r="W366" i="6"/>
  <c r="H366" i="6"/>
  <c r="L366" i="6"/>
  <c r="P366" i="6"/>
  <c r="T366" i="6"/>
  <c r="X366" i="6"/>
  <c r="I366" i="6"/>
  <c r="M366" i="6"/>
  <c r="Q366" i="6"/>
  <c r="U366" i="6"/>
  <c r="Y366" i="6"/>
  <c r="F366" i="6"/>
  <c r="V366" i="6"/>
  <c r="J366" i="6"/>
  <c r="N366" i="6"/>
  <c r="J471" i="6"/>
  <c r="I460" i="6"/>
  <c r="M460" i="6"/>
  <c r="Q460" i="6"/>
  <c r="U460" i="6"/>
  <c r="Y460" i="6"/>
  <c r="F460" i="6"/>
  <c r="K459" i="6"/>
  <c r="M457" i="6"/>
  <c r="H443" i="6"/>
  <c r="L443" i="6"/>
  <c r="P443" i="6"/>
  <c r="T443" i="6"/>
  <c r="X443" i="6"/>
  <c r="I443" i="6"/>
  <c r="M443" i="6"/>
  <c r="Q443" i="6"/>
  <c r="U443" i="6"/>
  <c r="Y443" i="6"/>
  <c r="G438" i="6"/>
  <c r="K438" i="6"/>
  <c r="O438" i="6"/>
  <c r="S438" i="6"/>
  <c r="W438" i="6"/>
  <c r="H438" i="6"/>
  <c r="L438" i="6"/>
  <c r="P438" i="6"/>
  <c r="T438" i="6"/>
  <c r="X438" i="6"/>
  <c r="T428" i="6"/>
  <c r="L428" i="6"/>
  <c r="K427" i="6"/>
  <c r="G422" i="6"/>
  <c r="K422" i="6"/>
  <c r="O422" i="6"/>
  <c r="S422" i="6"/>
  <c r="W422" i="6"/>
  <c r="H422" i="6"/>
  <c r="L422" i="6"/>
  <c r="P422" i="6"/>
  <c r="T422" i="6"/>
  <c r="X422" i="6"/>
  <c r="H415" i="6"/>
  <c r="L415" i="6"/>
  <c r="P415" i="6"/>
  <c r="T415" i="6"/>
  <c r="X415" i="6"/>
  <c r="I415" i="6"/>
  <c r="M415" i="6"/>
  <c r="Q415" i="6"/>
  <c r="U415" i="6"/>
  <c r="Y415" i="6"/>
  <c r="F415" i="6"/>
  <c r="J415" i="6"/>
  <c r="N415" i="6"/>
  <c r="R415" i="6"/>
  <c r="V415" i="6"/>
  <c r="I372" i="6"/>
  <c r="M372" i="6"/>
  <c r="Q372" i="6"/>
  <c r="U372" i="6"/>
  <c r="Y372" i="6"/>
  <c r="F372" i="6"/>
  <c r="J372" i="6"/>
  <c r="N372" i="6"/>
  <c r="R372" i="6"/>
  <c r="V372" i="6"/>
  <c r="G372" i="6"/>
  <c r="K372" i="6"/>
  <c r="O372" i="6"/>
  <c r="S372" i="6"/>
  <c r="W372" i="6"/>
  <c r="H372" i="6"/>
  <c r="X372" i="6"/>
  <c r="L372" i="6"/>
  <c r="P372" i="6"/>
  <c r="W471" i="6"/>
  <c r="R471" i="6"/>
  <c r="M471" i="6"/>
  <c r="G471" i="6"/>
  <c r="W463" i="6"/>
  <c r="R463" i="6"/>
  <c r="M463" i="6"/>
  <c r="G463" i="6"/>
  <c r="X460" i="6"/>
  <c r="S460" i="6"/>
  <c r="N460" i="6"/>
  <c r="H460" i="6"/>
  <c r="W459" i="6"/>
  <c r="O459" i="6"/>
  <c r="G459" i="6"/>
  <c r="V458" i="6"/>
  <c r="N458" i="6"/>
  <c r="Y457" i="6"/>
  <c r="Q457" i="6"/>
  <c r="Y454" i="6"/>
  <c r="Q454" i="6"/>
  <c r="H451" i="6"/>
  <c r="L451" i="6"/>
  <c r="P451" i="6"/>
  <c r="T451" i="6"/>
  <c r="X451" i="6"/>
  <c r="I451" i="6"/>
  <c r="M451" i="6"/>
  <c r="Q451" i="6"/>
  <c r="U451" i="6"/>
  <c r="Y451" i="6"/>
  <c r="V447" i="6"/>
  <c r="N447" i="6"/>
  <c r="G446" i="6"/>
  <c r="K446" i="6"/>
  <c r="O446" i="6"/>
  <c r="S446" i="6"/>
  <c r="W446" i="6"/>
  <c r="H446" i="6"/>
  <c r="L446" i="6"/>
  <c r="P446" i="6"/>
  <c r="T446" i="6"/>
  <c r="X446" i="6"/>
  <c r="X444" i="6"/>
  <c r="P444" i="6"/>
  <c r="H444" i="6"/>
  <c r="W443" i="6"/>
  <c r="O443" i="6"/>
  <c r="G443" i="6"/>
  <c r="V442" i="6"/>
  <c r="N442" i="6"/>
  <c r="Y441" i="6"/>
  <c r="Q441" i="6"/>
  <c r="Y438" i="6"/>
  <c r="Q438" i="6"/>
  <c r="I438" i="6"/>
  <c r="H435" i="6"/>
  <c r="L435" i="6"/>
  <c r="P435" i="6"/>
  <c r="T435" i="6"/>
  <c r="X435" i="6"/>
  <c r="I435" i="6"/>
  <c r="M435" i="6"/>
  <c r="Q435" i="6"/>
  <c r="U435" i="6"/>
  <c r="Y435" i="6"/>
  <c r="V431" i="6"/>
  <c r="N431" i="6"/>
  <c r="G430" i="6"/>
  <c r="K430" i="6"/>
  <c r="O430" i="6"/>
  <c r="S430" i="6"/>
  <c r="W430" i="6"/>
  <c r="H430" i="6"/>
  <c r="L430" i="6"/>
  <c r="P430" i="6"/>
  <c r="T430" i="6"/>
  <c r="X430" i="6"/>
  <c r="X428" i="6"/>
  <c r="P428" i="6"/>
  <c r="H428" i="6"/>
  <c r="W427" i="6"/>
  <c r="O427" i="6"/>
  <c r="V426" i="6"/>
  <c r="N426" i="6"/>
  <c r="Y425" i="6"/>
  <c r="Q425" i="6"/>
  <c r="Y422" i="6"/>
  <c r="Q422" i="6"/>
  <c r="I422" i="6"/>
  <c r="H419" i="6"/>
  <c r="L419" i="6"/>
  <c r="P419" i="6"/>
  <c r="T419" i="6"/>
  <c r="X419" i="6"/>
  <c r="I419" i="6"/>
  <c r="M419" i="6"/>
  <c r="Q419" i="6"/>
  <c r="U419" i="6"/>
  <c r="Y419" i="6"/>
  <c r="K415" i="6"/>
  <c r="Y413" i="6"/>
  <c r="X412" i="6"/>
  <c r="G382" i="6"/>
  <c r="K382" i="6"/>
  <c r="O382" i="6"/>
  <c r="S382" i="6"/>
  <c r="W382" i="6"/>
  <c r="H382" i="6"/>
  <c r="L382" i="6"/>
  <c r="P382" i="6"/>
  <c r="T382" i="6"/>
  <c r="X382" i="6"/>
  <c r="I382" i="6"/>
  <c r="M382" i="6"/>
  <c r="Q382" i="6"/>
  <c r="U382" i="6"/>
  <c r="Y382" i="6"/>
  <c r="F382" i="6"/>
  <c r="V382" i="6"/>
  <c r="J382" i="6"/>
  <c r="N382" i="6"/>
  <c r="F369" i="6"/>
  <c r="J369" i="6"/>
  <c r="N369" i="6"/>
  <c r="R369" i="6"/>
  <c r="V369" i="6"/>
  <c r="G369" i="6"/>
  <c r="K369" i="6"/>
  <c r="O369" i="6"/>
  <c r="S369" i="6"/>
  <c r="W369" i="6"/>
  <c r="H369" i="6"/>
  <c r="L369" i="6"/>
  <c r="P369" i="6"/>
  <c r="T369" i="6"/>
  <c r="X369" i="6"/>
  <c r="I369" i="6"/>
  <c r="Y369" i="6"/>
  <c r="M369" i="6"/>
  <c r="Q369" i="6"/>
  <c r="H359" i="6"/>
  <c r="L359" i="6"/>
  <c r="P359" i="6"/>
  <c r="T359" i="6"/>
  <c r="X359" i="6"/>
  <c r="I359" i="6"/>
  <c r="M359" i="6"/>
  <c r="Q359" i="6"/>
  <c r="U359" i="6"/>
  <c r="Y359" i="6"/>
  <c r="F359" i="6"/>
  <c r="J359" i="6"/>
  <c r="N359" i="6"/>
  <c r="R359" i="6"/>
  <c r="V359" i="6"/>
  <c r="G359" i="6"/>
  <c r="W359" i="6"/>
  <c r="K359" i="6"/>
  <c r="O359" i="6"/>
  <c r="O471" i="6"/>
  <c r="J463" i="6"/>
  <c r="V460" i="6"/>
  <c r="P460" i="6"/>
  <c r="K460" i="6"/>
  <c r="S459" i="6"/>
  <c r="F457" i="6"/>
  <c r="J457" i="6"/>
  <c r="N457" i="6"/>
  <c r="R457" i="6"/>
  <c r="V457" i="6"/>
  <c r="G457" i="6"/>
  <c r="K457" i="6"/>
  <c r="O457" i="6"/>
  <c r="S457" i="6"/>
  <c r="W457" i="6"/>
  <c r="G454" i="6"/>
  <c r="K454" i="6"/>
  <c r="O454" i="6"/>
  <c r="S454" i="6"/>
  <c r="W454" i="6"/>
  <c r="H454" i="6"/>
  <c r="L454" i="6"/>
  <c r="P454" i="6"/>
  <c r="T454" i="6"/>
  <c r="X454" i="6"/>
  <c r="T444" i="6"/>
  <c r="L444" i="6"/>
  <c r="S443" i="6"/>
  <c r="F441" i="6"/>
  <c r="J441" i="6"/>
  <c r="N441" i="6"/>
  <c r="R441" i="6"/>
  <c r="V441" i="6"/>
  <c r="G441" i="6"/>
  <c r="K441" i="6"/>
  <c r="O441" i="6"/>
  <c r="S441" i="6"/>
  <c r="W441" i="6"/>
  <c r="M438" i="6"/>
  <c r="H427" i="6"/>
  <c r="L427" i="6"/>
  <c r="P427" i="6"/>
  <c r="T427" i="6"/>
  <c r="X427" i="6"/>
  <c r="I427" i="6"/>
  <c r="M427" i="6"/>
  <c r="Q427" i="6"/>
  <c r="U427" i="6"/>
  <c r="Y427" i="6"/>
  <c r="F425" i="6"/>
  <c r="J425" i="6"/>
  <c r="N425" i="6"/>
  <c r="R425" i="6"/>
  <c r="V425" i="6"/>
  <c r="G425" i="6"/>
  <c r="K425" i="6"/>
  <c r="O425" i="6"/>
  <c r="S425" i="6"/>
  <c r="W425" i="6"/>
  <c r="M422" i="6"/>
  <c r="S415" i="6"/>
  <c r="H391" i="6"/>
  <c r="L391" i="6"/>
  <c r="P391" i="6"/>
  <c r="T391" i="6"/>
  <c r="X391" i="6"/>
  <c r="I391" i="6"/>
  <c r="M391" i="6"/>
  <c r="Q391" i="6"/>
  <c r="U391" i="6"/>
  <c r="Y391" i="6"/>
  <c r="F391" i="6"/>
  <c r="J391" i="6"/>
  <c r="N391" i="6"/>
  <c r="R391" i="6"/>
  <c r="V391" i="6"/>
  <c r="G391" i="6"/>
  <c r="W391" i="6"/>
  <c r="K391" i="6"/>
  <c r="O391" i="6"/>
  <c r="F365" i="6"/>
  <c r="J365" i="6"/>
  <c r="N365" i="6"/>
  <c r="R365" i="6"/>
  <c r="V365" i="6"/>
  <c r="G365" i="6"/>
  <c r="K365" i="6"/>
  <c r="O365" i="6"/>
  <c r="S365" i="6"/>
  <c r="W365" i="6"/>
  <c r="H365" i="6"/>
  <c r="L365" i="6"/>
  <c r="P365" i="6"/>
  <c r="T365" i="6"/>
  <c r="X365" i="6"/>
  <c r="U365" i="6"/>
  <c r="I365" i="6"/>
  <c r="Y365" i="6"/>
  <c r="M365" i="6"/>
  <c r="I354" i="6"/>
  <c r="F354" i="6"/>
  <c r="K354" i="6"/>
  <c r="O354" i="6"/>
  <c r="S354" i="6"/>
  <c r="W354" i="6"/>
  <c r="G354" i="6"/>
  <c r="L354" i="6"/>
  <c r="P354" i="6"/>
  <c r="T354" i="6"/>
  <c r="X354" i="6"/>
  <c r="H354" i="6"/>
  <c r="M354" i="6"/>
  <c r="Q354" i="6"/>
  <c r="U354" i="6"/>
  <c r="Y354" i="6"/>
  <c r="J354" i="6"/>
  <c r="N354" i="6"/>
  <c r="R354" i="6"/>
  <c r="F319" i="6"/>
  <c r="J319" i="6"/>
  <c r="N319" i="6"/>
  <c r="R319" i="6"/>
  <c r="V319" i="6"/>
  <c r="G319" i="6"/>
  <c r="K319" i="6"/>
  <c r="O319" i="6"/>
  <c r="S319" i="6"/>
  <c r="W319" i="6"/>
  <c r="H319" i="6"/>
  <c r="L319" i="6"/>
  <c r="P319" i="6"/>
  <c r="T319" i="6"/>
  <c r="X319" i="6"/>
  <c r="M319" i="6"/>
  <c r="Q319" i="6"/>
  <c r="U319" i="6"/>
  <c r="I319" i="6"/>
  <c r="Y319" i="6"/>
  <c r="I296" i="6"/>
  <c r="M296" i="6"/>
  <c r="Q296" i="6"/>
  <c r="U296" i="6"/>
  <c r="Y296" i="6"/>
  <c r="F296" i="6"/>
  <c r="J296" i="6"/>
  <c r="N296" i="6"/>
  <c r="R296" i="6"/>
  <c r="V296" i="6"/>
  <c r="G296" i="6"/>
  <c r="O296" i="6"/>
  <c r="W296" i="6"/>
  <c r="H296" i="6"/>
  <c r="P296" i="6"/>
  <c r="X296" i="6"/>
  <c r="K296" i="6"/>
  <c r="S296" i="6"/>
  <c r="L296" i="6"/>
  <c r="T296" i="6"/>
  <c r="F293" i="6"/>
  <c r="J293" i="6"/>
  <c r="N293" i="6"/>
  <c r="R293" i="6"/>
  <c r="V293" i="6"/>
  <c r="G293" i="6"/>
  <c r="K293" i="6"/>
  <c r="O293" i="6"/>
  <c r="S293" i="6"/>
  <c r="W293" i="6"/>
  <c r="H293" i="6"/>
  <c r="P293" i="6"/>
  <c r="X293" i="6"/>
  <c r="I293" i="6"/>
  <c r="Q293" i="6"/>
  <c r="Y293" i="6"/>
  <c r="L293" i="6"/>
  <c r="T293" i="6"/>
  <c r="M293" i="6"/>
  <c r="U293" i="6"/>
  <c r="H219" i="6"/>
  <c r="L219" i="6"/>
  <c r="P219" i="6"/>
  <c r="T219" i="6"/>
  <c r="X219" i="6"/>
  <c r="I219" i="6"/>
  <c r="N219" i="6"/>
  <c r="S219" i="6"/>
  <c r="Y219" i="6"/>
  <c r="J219" i="6"/>
  <c r="O219" i="6"/>
  <c r="U219" i="6"/>
  <c r="F219" i="6"/>
  <c r="K219" i="6"/>
  <c r="Q219" i="6"/>
  <c r="V219" i="6"/>
  <c r="G219" i="6"/>
  <c r="M219" i="6"/>
  <c r="R219" i="6"/>
  <c r="W219" i="6"/>
  <c r="G183" i="6"/>
  <c r="K183" i="6"/>
  <c r="O183" i="6"/>
  <c r="S183" i="6"/>
  <c r="W183" i="6"/>
  <c r="H183" i="6"/>
  <c r="L183" i="6"/>
  <c r="P183" i="6"/>
  <c r="T183" i="6"/>
  <c r="X183" i="6"/>
  <c r="I183" i="6"/>
  <c r="M183" i="6"/>
  <c r="Q183" i="6"/>
  <c r="U183" i="6"/>
  <c r="Y183" i="6"/>
  <c r="F183" i="6"/>
  <c r="V183" i="6"/>
  <c r="J183" i="6"/>
  <c r="N183" i="6"/>
  <c r="R183" i="6"/>
  <c r="V471" i="6"/>
  <c r="Q471" i="6"/>
  <c r="K471" i="6"/>
  <c r="F471" i="6"/>
  <c r="V463" i="6"/>
  <c r="Q463" i="6"/>
  <c r="K463" i="6"/>
  <c r="F463" i="6"/>
  <c r="W460" i="6"/>
  <c r="R460" i="6"/>
  <c r="L460" i="6"/>
  <c r="G460" i="6"/>
  <c r="V459" i="6"/>
  <c r="N459" i="6"/>
  <c r="F459" i="6"/>
  <c r="G458" i="6"/>
  <c r="K458" i="6"/>
  <c r="O458" i="6"/>
  <c r="S458" i="6"/>
  <c r="W458" i="6"/>
  <c r="H458" i="6"/>
  <c r="L458" i="6"/>
  <c r="P458" i="6"/>
  <c r="T458" i="6"/>
  <c r="X458" i="6"/>
  <c r="X457" i="6"/>
  <c r="P457" i="6"/>
  <c r="H457" i="6"/>
  <c r="V454" i="6"/>
  <c r="N454" i="6"/>
  <c r="F454" i="6"/>
  <c r="H447" i="6"/>
  <c r="L447" i="6"/>
  <c r="P447" i="6"/>
  <c r="T447" i="6"/>
  <c r="X447" i="6"/>
  <c r="I447" i="6"/>
  <c r="M447" i="6"/>
  <c r="Q447" i="6"/>
  <c r="U447" i="6"/>
  <c r="Y447" i="6"/>
  <c r="W444" i="6"/>
  <c r="O444" i="6"/>
  <c r="G444" i="6"/>
  <c r="V443" i="6"/>
  <c r="N443" i="6"/>
  <c r="F443" i="6"/>
  <c r="G442" i="6"/>
  <c r="K442" i="6"/>
  <c r="O442" i="6"/>
  <c r="S442" i="6"/>
  <c r="W442" i="6"/>
  <c r="H442" i="6"/>
  <c r="L442" i="6"/>
  <c r="P442" i="6"/>
  <c r="T442" i="6"/>
  <c r="X442" i="6"/>
  <c r="X441" i="6"/>
  <c r="P441" i="6"/>
  <c r="H441" i="6"/>
  <c r="V438" i="6"/>
  <c r="N438" i="6"/>
  <c r="F438" i="6"/>
  <c r="H431" i="6"/>
  <c r="L431" i="6"/>
  <c r="P431" i="6"/>
  <c r="T431" i="6"/>
  <c r="X431" i="6"/>
  <c r="I431" i="6"/>
  <c r="M431" i="6"/>
  <c r="Q431" i="6"/>
  <c r="U431" i="6"/>
  <c r="Y431" i="6"/>
  <c r="W428" i="6"/>
  <c r="O428" i="6"/>
  <c r="G428" i="6"/>
  <c r="V427" i="6"/>
  <c r="N427" i="6"/>
  <c r="F427" i="6"/>
  <c r="G426" i="6"/>
  <c r="K426" i="6"/>
  <c r="O426" i="6"/>
  <c r="S426" i="6"/>
  <c r="W426" i="6"/>
  <c r="H426" i="6"/>
  <c r="L426" i="6"/>
  <c r="P426" i="6"/>
  <c r="T426" i="6"/>
  <c r="X426" i="6"/>
  <c r="X425" i="6"/>
  <c r="P425" i="6"/>
  <c r="H425" i="6"/>
  <c r="V422" i="6"/>
  <c r="N422" i="6"/>
  <c r="F422" i="6"/>
  <c r="W415" i="6"/>
  <c r="G415" i="6"/>
  <c r="F413" i="6"/>
  <c r="J413" i="6"/>
  <c r="N413" i="6"/>
  <c r="R413" i="6"/>
  <c r="V413" i="6"/>
  <c r="G413" i="6"/>
  <c r="K413" i="6"/>
  <c r="O413" i="6"/>
  <c r="S413" i="6"/>
  <c r="W413" i="6"/>
  <c r="H413" i="6"/>
  <c r="L413" i="6"/>
  <c r="P413" i="6"/>
  <c r="T413" i="6"/>
  <c r="X413" i="6"/>
  <c r="I412" i="6"/>
  <c r="M412" i="6"/>
  <c r="Q412" i="6"/>
  <c r="U412" i="6"/>
  <c r="Y412" i="6"/>
  <c r="F412" i="6"/>
  <c r="J412" i="6"/>
  <c r="N412" i="6"/>
  <c r="R412" i="6"/>
  <c r="V412" i="6"/>
  <c r="G412" i="6"/>
  <c r="K412" i="6"/>
  <c r="O412" i="6"/>
  <c r="S412" i="6"/>
  <c r="W412" i="6"/>
  <c r="H411" i="6"/>
  <c r="L411" i="6"/>
  <c r="P411" i="6"/>
  <c r="T411" i="6"/>
  <c r="X411" i="6"/>
  <c r="F411" i="6"/>
  <c r="K411" i="6"/>
  <c r="Q411" i="6"/>
  <c r="V411" i="6"/>
  <c r="G411" i="6"/>
  <c r="M411" i="6"/>
  <c r="R411" i="6"/>
  <c r="W411" i="6"/>
  <c r="I411" i="6"/>
  <c r="N411" i="6"/>
  <c r="S411" i="6"/>
  <c r="Y411" i="6"/>
  <c r="F409" i="6"/>
  <c r="J409" i="6"/>
  <c r="N409" i="6"/>
  <c r="R409" i="6"/>
  <c r="V409" i="6"/>
  <c r="K409" i="6"/>
  <c r="P409" i="6"/>
  <c r="U409" i="6"/>
  <c r="G409" i="6"/>
  <c r="L409" i="6"/>
  <c r="Q409" i="6"/>
  <c r="W409" i="6"/>
  <c r="H409" i="6"/>
  <c r="M409" i="6"/>
  <c r="S409" i="6"/>
  <c r="X409" i="6"/>
  <c r="G406" i="6"/>
  <c r="K406" i="6"/>
  <c r="O406" i="6"/>
  <c r="S406" i="6"/>
  <c r="W406" i="6"/>
  <c r="J406" i="6"/>
  <c r="P406" i="6"/>
  <c r="U406" i="6"/>
  <c r="F406" i="6"/>
  <c r="L406" i="6"/>
  <c r="Q406" i="6"/>
  <c r="V406" i="6"/>
  <c r="H406" i="6"/>
  <c r="M406" i="6"/>
  <c r="R406" i="6"/>
  <c r="X406" i="6"/>
  <c r="I404" i="6"/>
  <c r="M404" i="6"/>
  <c r="Q404" i="6"/>
  <c r="U404" i="6"/>
  <c r="Y404" i="6"/>
  <c r="J404" i="6"/>
  <c r="O404" i="6"/>
  <c r="T404" i="6"/>
  <c r="F404" i="6"/>
  <c r="K404" i="6"/>
  <c r="P404" i="6"/>
  <c r="V404" i="6"/>
  <c r="G404" i="6"/>
  <c r="L404" i="6"/>
  <c r="R404" i="6"/>
  <c r="W404" i="6"/>
  <c r="H403" i="6"/>
  <c r="L403" i="6"/>
  <c r="P403" i="6"/>
  <c r="T403" i="6"/>
  <c r="X403" i="6"/>
  <c r="F403" i="6"/>
  <c r="K403" i="6"/>
  <c r="Q403" i="6"/>
  <c r="V403" i="6"/>
  <c r="G403" i="6"/>
  <c r="M403" i="6"/>
  <c r="R403" i="6"/>
  <c r="W403" i="6"/>
  <c r="I403" i="6"/>
  <c r="N403" i="6"/>
  <c r="S403" i="6"/>
  <c r="Y403" i="6"/>
  <c r="S391" i="6"/>
  <c r="F385" i="6"/>
  <c r="J385" i="6"/>
  <c r="N385" i="6"/>
  <c r="R385" i="6"/>
  <c r="V385" i="6"/>
  <c r="G385" i="6"/>
  <c r="K385" i="6"/>
  <c r="O385" i="6"/>
  <c r="S385" i="6"/>
  <c r="W385" i="6"/>
  <c r="H385" i="6"/>
  <c r="L385" i="6"/>
  <c r="P385" i="6"/>
  <c r="T385" i="6"/>
  <c r="X385" i="6"/>
  <c r="I385" i="6"/>
  <c r="Y385" i="6"/>
  <c r="M385" i="6"/>
  <c r="Q385" i="6"/>
  <c r="H375" i="6"/>
  <c r="L375" i="6"/>
  <c r="P375" i="6"/>
  <c r="T375" i="6"/>
  <c r="X375" i="6"/>
  <c r="I375" i="6"/>
  <c r="M375" i="6"/>
  <c r="Q375" i="6"/>
  <c r="U375" i="6"/>
  <c r="Y375" i="6"/>
  <c r="F375" i="6"/>
  <c r="J375" i="6"/>
  <c r="N375" i="6"/>
  <c r="R375" i="6"/>
  <c r="V375" i="6"/>
  <c r="G375" i="6"/>
  <c r="W375" i="6"/>
  <c r="K375" i="6"/>
  <c r="O375" i="6"/>
  <c r="T372" i="6"/>
  <c r="Q365" i="6"/>
  <c r="I356" i="6"/>
  <c r="M356" i="6"/>
  <c r="Q356" i="6"/>
  <c r="U356" i="6"/>
  <c r="Y356" i="6"/>
  <c r="F356" i="6"/>
  <c r="J356" i="6"/>
  <c r="N356" i="6"/>
  <c r="R356" i="6"/>
  <c r="V356" i="6"/>
  <c r="G356" i="6"/>
  <c r="K356" i="6"/>
  <c r="O356" i="6"/>
  <c r="S356" i="6"/>
  <c r="W356" i="6"/>
  <c r="H356" i="6"/>
  <c r="X356" i="6"/>
  <c r="L356" i="6"/>
  <c r="P356" i="6"/>
  <c r="V354" i="6"/>
  <c r="G410" i="6"/>
  <c r="K410" i="6"/>
  <c r="O410" i="6"/>
  <c r="S410" i="6"/>
  <c r="W410" i="6"/>
  <c r="I408" i="6"/>
  <c r="M408" i="6"/>
  <c r="Q408" i="6"/>
  <c r="U408" i="6"/>
  <c r="Y408" i="6"/>
  <c r="F405" i="6"/>
  <c r="J405" i="6"/>
  <c r="N405" i="6"/>
  <c r="R405" i="6"/>
  <c r="V405" i="6"/>
  <c r="G402" i="6"/>
  <c r="K402" i="6"/>
  <c r="O402" i="6"/>
  <c r="S402" i="6"/>
  <c r="W402" i="6"/>
  <c r="F401" i="6"/>
  <c r="J401" i="6"/>
  <c r="N401" i="6"/>
  <c r="R401" i="6"/>
  <c r="V401" i="6"/>
  <c r="H401" i="6"/>
  <c r="L401" i="6"/>
  <c r="I400" i="6"/>
  <c r="M400" i="6"/>
  <c r="Q400" i="6"/>
  <c r="U400" i="6"/>
  <c r="Y400" i="6"/>
  <c r="G400" i="6"/>
  <c r="K400" i="6"/>
  <c r="O400" i="6"/>
  <c r="S400" i="6"/>
  <c r="W400" i="6"/>
  <c r="H399" i="6"/>
  <c r="L399" i="6"/>
  <c r="P399" i="6"/>
  <c r="T399" i="6"/>
  <c r="X399" i="6"/>
  <c r="F399" i="6"/>
  <c r="J399" i="6"/>
  <c r="N399" i="6"/>
  <c r="R399" i="6"/>
  <c r="V399" i="6"/>
  <c r="G398" i="6"/>
  <c r="K398" i="6"/>
  <c r="O398" i="6"/>
  <c r="S398" i="6"/>
  <c r="W398" i="6"/>
  <c r="I398" i="6"/>
  <c r="M398" i="6"/>
  <c r="Q398" i="6"/>
  <c r="U398" i="6"/>
  <c r="Y398" i="6"/>
  <c r="F397" i="6"/>
  <c r="J397" i="6"/>
  <c r="N397" i="6"/>
  <c r="R397" i="6"/>
  <c r="V397" i="6"/>
  <c r="H397" i="6"/>
  <c r="L397" i="6"/>
  <c r="P397" i="6"/>
  <c r="T397" i="6"/>
  <c r="X397" i="6"/>
  <c r="I396" i="6"/>
  <c r="M396" i="6"/>
  <c r="Q396" i="6"/>
  <c r="U396" i="6"/>
  <c r="Y396" i="6"/>
  <c r="G396" i="6"/>
  <c r="K396" i="6"/>
  <c r="O396" i="6"/>
  <c r="S396" i="6"/>
  <c r="W396" i="6"/>
  <c r="H395" i="6"/>
  <c r="L395" i="6"/>
  <c r="P395" i="6"/>
  <c r="T395" i="6"/>
  <c r="X395" i="6"/>
  <c r="F395" i="6"/>
  <c r="J395" i="6"/>
  <c r="N395" i="6"/>
  <c r="R395" i="6"/>
  <c r="V395" i="6"/>
  <c r="G394" i="6"/>
  <c r="K394" i="6"/>
  <c r="O394" i="6"/>
  <c r="S394" i="6"/>
  <c r="W394" i="6"/>
  <c r="I394" i="6"/>
  <c r="M394" i="6"/>
  <c r="Q394" i="6"/>
  <c r="U394" i="6"/>
  <c r="Y394" i="6"/>
  <c r="F393" i="6"/>
  <c r="J393" i="6"/>
  <c r="N393" i="6"/>
  <c r="R393" i="6"/>
  <c r="V393" i="6"/>
  <c r="H393" i="6"/>
  <c r="L393" i="6"/>
  <c r="P393" i="6"/>
  <c r="T393" i="6"/>
  <c r="X393" i="6"/>
  <c r="I392" i="6"/>
  <c r="M392" i="6"/>
  <c r="Q392" i="6"/>
  <c r="U392" i="6"/>
  <c r="Y392" i="6"/>
  <c r="G392" i="6"/>
  <c r="K392" i="6"/>
  <c r="O392" i="6"/>
  <c r="S392" i="6"/>
  <c r="W392" i="6"/>
  <c r="F389" i="6"/>
  <c r="J389" i="6"/>
  <c r="N389" i="6"/>
  <c r="R389" i="6"/>
  <c r="V389" i="6"/>
  <c r="G389" i="6"/>
  <c r="K389" i="6"/>
  <c r="O389" i="6"/>
  <c r="S389" i="6"/>
  <c r="W389" i="6"/>
  <c r="H389" i="6"/>
  <c r="L389" i="6"/>
  <c r="P389" i="6"/>
  <c r="T389" i="6"/>
  <c r="X389" i="6"/>
  <c r="G386" i="6"/>
  <c r="K386" i="6"/>
  <c r="O386" i="6"/>
  <c r="S386" i="6"/>
  <c r="W386" i="6"/>
  <c r="H386" i="6"/>
  <c r="L386" i="6"/>
  <c r="P386" i="6"/>
  <c r="T386" i="6"/>
  <c r="X386" i="6"/>
  <c r="I386" i="6"/>
  <c r="M386" i="6"/>
  <c r="Q386" i="6"/>
  <c r="U386" i="6"/>
  <c r="Y386" i="6"/>
  <c r="H379" i="6"/>
  <c r="L379" i="6"/>
  <c r="P379" i="6"/>
  <c r="T379" i="6"/>
  <c r="X379" i="6"/>
  <c r="I379" i="6"/>
  <c r="M379" i="6"/>
  <c r="Q379" i="6"/>
  <c r="U379" i="6"/>
  <c r="Y379" i="6"/>
  <c r="F379" i="6"/>
  <c r="J379" i="6"/>
  <c r="N379" i="6"/>
  <c r="R379" i="6"/>
  <c r="V379" i="6"/>
  <c r="I376" i="6"/>
  <c r="M376" i="6"/>
  <c r="Q376" i="6"/>
  <c r="U376" i="6"/>
  <c r="Y376" i="6"/>
  <c r="F376" i="6"/>
  <c r="J376" i="6"/>
  <c r="N376" i="6"/>
  <c r="R376" i="6"/>
  <c r="V376" i="6"/>
  <c r="G376" i="6"/>
  <c r="K376" i="6"/>
  <c r="O376" i="6"/>
  <c r="S376" i="6"/>
  <c r="W376" i="6"/>
  <c r="F373" i="6"/>
  <c r="J373" i="6"/>
  <c r="N373" i="6"/>
  <c r="R373" i="6"/>
  <c r="V373" i="6"/>
  <c r="G373" i="6"/>
  <c r="K373" i="6"/>
  <c r="O373" i="6"/>
  <c r="S373" i="6"/>
  <c r="W373" i="6"/>
  <c r="H373" i="6"/>
  <c r="L373" i="6"/>
  <c r="P373" i="6"/>
  <c r="T373" i="6"/>
  <c r="X373" i="6"/>
  <c r="G370" i="6"/>
  <c r="K370" i="6"/>
  <c r="O370" i="6"/>
  <c r="S370" i="6"/>
  <c r="W370" i="6"/>
  <c r="H370" i="6"/>
  <c r="L370" i="6"/>
  <c r="P370" i="6"/>
  <c r="T370" i="6"/>
  <c r="X370" i="6"/>
  <c r="I370" i="6"/>
  <c r="M370" i="6"/>
  <c r="Q370" i="6"/>
  <c r="U370" i="6"/>
  <c r="Y370" i="6"/>
  <c r="H363" i="6"/>
  <c r="L363" i="6"/>
  <c r="P363" i="6"/>
  <c r="T363" i="6"/>
  <c r="X363" i="6"/>
  <c r="I363" i="6"/>
  <c r="M363" i="6"/>
  <c r="Q363" i="6"/>
  <c r="U363" i="6"/>
  <c r="Y363" i="6"/>
  <c r="F363" i="6"/>
  <c r="J363" i="6"/>
  <c r="N363" i="6"/>
  <c r="R363" i="6"/>
  <c r="V363" i="6"/>
  <c r="I360" i="6"/>
  <c r="M360" i="6"/>
  <c r="Q360" i="6"/>
  <c r="U360" i="6"/>
  <c r="Y360" i="6"/>
  <c r="F360" i="6"/>
  <c r="J360" i="6"/>
  <c r="N360" i="6"/>
  <c r="R360" i="6"/>
  <c r="V360" i="6"/>
  <c r="G360" i="6"/>
  <c r="K360" i="6"/>
  <c r="O360" i="6"/>
  <c r="S360" i="6"/>
  <c r="W360" i="6"/>
  <c r="F357" i="6"/>
  <c r="J357" i="6"/>
  <c r="N357" i="6"/>
  <c r="R357" i="6"/>
  <c r="V357" i="6"/>
  <c r="G357" i="6"/>
  <c r="K357" i="6"/>
  <c r="O357" i="6"/>
  <c r="S357" i="6"/>
  <c r="W357" i="6"/>
  <c r="H357" i="6"/>
  <c r="L357" i="6"/>
  <c r="P357" i="6"/>
  <c r="T357" i="6"/>
  <c r="X357" i="6"/>
  <c r="H353" i="6"/>
  <c r="L353" i="6"/>
  <c r="P353" i="6"/>
  <c r="T353" i="6"/>
  <c r="X353" i="6"/>
  <c r="F353" i="6"/>
  <c r="G353" i="6"/>
  <c r="M353" i="6"/>
  <c r="R353" i="6"/>
  <c r="W353" i="6"/>
  <c r="I353" i="6"/>
  <c r="N353" i="6"/>
  <c r="S353" i="6"/>
  <c r="Y353" i="6"/>
  <c r="J353" i="6"/>
  <c r="O353" i="6"/>
  <c r="U353" i="6"/>
  <c r="G352" i="6"/>
  <c r="K352" i="6"/>
  <c r="O352" i="6"/>
  <c r="S352" i="6"/>
  <c r="W352" i="6"/>
  <c r="I352" i="6"/>
  <c r="M352" i="6"/>
  <c r="Q352" i="6"/>
  <c r="U352" i="6"/>
  <c r="Y352" i="6"/>
  <c r="F352" i="6"/>
  <c r="N352" i="6"/>
  <c r="V352" i="6"/>
  <c r="H352" i="6"/>
  <c r="P352" i="6"/>
  <c r="X352" i="6"/>
  <c r="J352" i="6"/>
  <c r="R352" i="6"/>
  <c r="F351" i="6"/>
  <c r="J351" i="6"/>
  <c r="N351" i="6"/>
  <c r="R351" i="6"/>
  <c r="V351" i="6"/>
  <c r="H351" i="6"/>
  <c r="L351" i="6"/>
  <c r="P351" i="6"/>
  <c r="T351" i="6"/>
  <c r="X351" i="6"/>
  <c r="G351" i="6"/>
  <c r="O351" i="6"/>
  <c r="W351" i="6"/>
  <c r="I351" i="6"/>
  <c r="Q351" i="6"/>
  <c r="Y351" i="6"/>
  <c r="K351" i="6"/>
  <c r="S351" i="6"/>
  <c r="I350" i="6"/>
  <c r="M350" i="6"/>
  <c r="Q350" i="6"/>
  <c r="U350" i="6"/>
  <c r="Y350" i="6"/>
  <c r="G350" i="6"/>
  <c r="K350" i="6"/>
  <c r="O350" i="6"/>
  <c r="S350" i="6"/>
  <c r="W350" i="6"/>
  <c r="F350" i="6"/>
  <c r="N350" i="6"/>
  <c r="V350" i="6"/>
  <c r="H350" i="6"/>
  <c r="P350" i="6"/>
  <c r="X350" i="6"/>
  <c r="J350" i="6"/>
  <c r="R350" i="6"/>
  <c r="H349" i="6"/>
  <c r="L349" i="6"/>
  <c r="P349" i="6"/>
  <c r="T349" i="6"/>
  <c r="X349" i="6"/>
  <c r="F349" i="6"/>
  <c r="J349" i="6"/>
  <c r="N349" i="6"/>
  <c r="R349" i="6"/>
  <c r="V349" i="6"/>
  <c r="G349" i="6"/>
  <c r="O349" i="6"/>
  <c r="W349" i="6"/>
  <c r="I349" i="6"/>
  <c r="Q349" i="6"/>
  <c r="Y349" i="6"/>
  <c r="K349" i="6"/>
  <c r="S349" i="6"/>
  <c r="G348" i="6"/>
  <c r="K348" i="6"/>
  <c r="O348" i="6"/>
  <c r="S348" i="6"/>
  <c r="W348" i="6"/>
  <c r="I348" i="6"/>
  <c r="M348" i="6"/>
  <c r="Q348" i="6"/>
  <c r="U348" i="6"/>
  <c r="Y348" i="6"/>
  <c r="F348" i="6"/>
  <c r="N348" i="6"/>
  <c r="V348" i="6"/>
  <c r="H348" i="6"/>
  <c r="P348" i="6"/>
  <c r="X348" i="6"/>
  <c r="J348" i="6"/>
  <c r="R348" i="6"/>
  <c r="F347" i="6"/>
  <c r="J347" i="6"/>
  <c r="N347" i="6"/>
  <c r="R347" i="6"/>
  <c r="V347" i="6"/>
  <c r="H347" i="6"/>
  <c r="L347" i="6"/>
  <c r="P347" i="6"/>
  <c r="T347" i="6"/>
  <c r="X347" i="6"/>
  <c r="G347" i="6"/>
  <c r="O347" i="6"/>
  <c r="W347" i="6"/>
  <c r="I347" i="6"/>
  <c r="Q347" i="6"/>
  <c r="Y347" i="6"/>
  <c r="K347" i="6"/>
  <c r="S347" i="6"/>
  <c r="I346" i="6"/>
  <c r="M346" i="6"/>
  <c r="Q346" i="6"/>
  <c r="U346" i="6"/>
  <c r="Y346" i="6"/>
  <c r="G346" i="6"/>
  <c r="K346" i="6"/>
  <c r="O346" i="6"/>
  <c r="S346" i="6"/>
  <c r="W346" i="6"/>
  <c r="F346" i="6"/>
  <c r="N346" i="6"/>
  <c r="V346" i="6"/>
  <c r="H346" i="6"/>
  <c r="P346" i="6"/>
  <c r="X346" i="6"/>
  <c r="J346" i="6"/>
  <c r="R346" i="6"/>
  <c r="H345" i="6"/>
  <c r="L345" i="6"/>
  <c r="P345" i="6"/>
  <c r="T345" i="6"/>
  <c r="X345" i="6"/>
  <c r="F345" i="6"/>
  <c r="J345" i="6"/>
  <c r="N345" i="6"/>
  <c r="R345" i="6"/>
  <c r="V345" i="6"/>
  <c r="G345" i="6"/>
  <c r="O345" i="6"/>
  <c r="W345" i="6"/>
  <c r="I345" i="6"/>
  <c r="Q345" i="6"/>
  <c r="Y345" i="6"/>
  <c r="K345" i="6"/>
  <c r="S345" i="6"/>
  <c r="G344" i="6"/>
  <c r="K344" i="6"/>
  <c r="O344" i="6"/>
  <c r="S344" i="6"/>
  <c r="W344" i="6"/>
  <c r="I344" i="6"/>
  <c r="M344" i="6"/>
  <c r="Q344" i="6"/>
  <c r="U344" i="6"/>
  <c r="Y344" i="6"/>
  <c r="F344" i="6"/>
  <c r="N344" i="6"/>
  <c r="V344" i="6"/>
  <c r="H344" i="6"/>
  <c r="P344" i="6"/>
  <c r="X344" i="6"/>
  <c r="J344" i="6"/>
  <c r="R344" i="6"/>
  <c r="F343" i="6"/>
  <c r="J343" i="6"/>
  <c r="N343" i="6"/>
  <c r="R343" i="6"/>
  <c r="V343" i="6"/>
  <c r="H343" i="6"/>
  <c r="L343" i="6"/>
  <c r="P343" i="6"/>
  <c r="T343" i="6"/>
  <c r="X343" i="6"/>
  <c r="G343" i="6"/>
  <c r="O343" i="6"/>
  <c r="W343" i="6"/>
  <c r="I343" i="6"/>
  <c r="Q343" i="6"/>
  <c r="Y343" i="6"/>
  <c r="K343" i="6"/>
  <c r="S343" i="6"/>
  <c r="I342" i="6"/>
  <c r="M342" i="6"/>
  <c r="Q342" i="6"/>
  <c r="U342" i="6"/>
  <c r="Y342" i="6"/>
  <c r="G342" i="6"/>
  <c r="K342" i="6"/>
  <c r="O342" i="6"/>
  <c r="S342" i="6"/>
  <c r="W342" i="6"/>
  <c r="F342" i="6"/>
  <c r="N342" i="6"/>
  <c r="V342" i="6"/>
  <c r="H342" i="6"/>
  <c r="P342" i="6"/>
  <c r="X342" i="6"/>
  <c r="J342" i="6"/>
  <c r="R342" i="6"/>
  <c r="H341" i="6"/>
  <c r="L341" i="6"/>
  <c r="P341" i="6"/>
  <c r="T341" i="6"/>
  <c r="X341" i="6"/>
  <c r="F341" i="6"/>
  <c r="J341" i="6"/>
  <c r="N341" i="6"/>
  <c r="R341" i="6"/>
  <c r="V341" i="6"/>
  <c r="G341" i="6"/>
  <c r="O341" i="6"/>
  <c r="W341" i="6"/>
  <c r="I341" i="6"/>
  <c r="Q341" i="6"/>
  <c r="Y341" i="6"/>
  <c r="K341" i="6"/>
  <c r="S341" i="6"/>
  <c r="G340" i="6"/>
  <c r="K340" i="6"/>
  <c r="O340" i="6"/>
  <c r="S340" i="6"/>
  <c r="W340" i="6"/>
  <c r="I340" i="6"/>
  <c r="M340" i="6"/>
  <c r="Q340" i="6"/>
  <c r="U340" i="6"/>
  <c r="Y340" i="6"/>
  <c r="F340" i="6"/>
  <c r="N340" i="6"/>
  <c r="V340" i="6"/>
  <c r="H340" i="6"/>
  <c r="P340" i="6"/>
  <c r="X340" i="6"/>
  <c r="J340" i="6"/>
  <c r="R340" i="6"/>
  <c r="F339" i="6"/>
  <c r="J339" i="6"/>
  <c r="N339" i="6"/>
  <c r="R339" i="6"/>
  <c r="V339" i="6"/>
  <c r="H339" i="6"/>
  <c r="L339" i="6"/>
  <c r="P339" i="6"/>
  <c r="T339" i="6"/>
  <c r="X339" i="6"/>
  <c r="G339" i="6"/>
  <c r="O339" i="6"/>
  <c r="W339" i="6"/>
  <c r="I339" i="6"/>
  <c r="Q339" i="6"/>
  <c r="Y339" i="6"/>
  <c r="K339" i="6"/>
  <c r="S339" i="6"/>
  <c r="I338" i="6"/>
  <c r="M338" i="6"/>
  <c r="Q338" i="6"/>
  <c r="U338" i="6"/>
  <c r="Y338" i="6"/>
  <c r="G338" i="6"/>
  <c r="K338" i="6"/>
  <c r="O338" i="6"/>
  <c r="S338" i="6"/>
  <c r="W338" i="6"/>
  <c r="F338" i="6"/>
  <c r="N338" i="6"/>
  <c r="V338" i="6"/>
  <c r="H338" i="6"/>
  <c r="P338" i="6"/>
  <c r="X338" i="6"/>
  <c r="J338" i="6"/>
  <c r="R338" i="6"/>
  <c r="H337" i="6"/>
  <c r="L337" i="6"/>
  <c r="P337" i="6"/>
  <c r="T337" i="6"/>
  <c r="X337" i="6"/>
  <c r="F337" i="6"/>
  <c r="J337" i="6"/>
  <c r="N337" i="6"/>
  <c r="R337" i="6"/>
  <c r="V337" i="6"/>
  <c r="G337" i="6"/>
  <c r="O337" i="6"/>
  <c r="W337" i="6"/>
  <c r="I337" i="6"/>
  <c r="Q337" i="6"/>
  <c r="Y337" i="6"/>
  <c r="K337" i="6"/>
  <c r="S337" i="6"/>
  <c r="G336" i="6"/>
  <c r="K336" i="6"/>
  <c r="O336" i="6"/>
  <c r="S336" i="6"/>
  <c r="W336" i="6"/>
  <c r="I336" i="6"/>
  <c r="M336" i="6"/>
  <c r="Q336" i="6"/>
  <c r="U336" i="6"/>
  <c r="Y336" i="6"/>
  <c r="F336" i="6"/>
  <c r="N336" i="6"/>
  <c r="V336" i="6"/>
  <c r="H336" i="6"/>
  <c r="P336" i="6"/>
  <c r="X336" i="6"/>
  <c r="J336" i="6"/>
  <c r="R336" i="6"/>
  <c r="F335" i="6"/>
  <c r="J335" i="6"/>
  <c r="N335" i="6"/>
  <c r="R335" i="6"/>
  <c r="V335" i="6"/>
  <c r="H335" i="6"/>
  <c r="L335" i="6"/>
  <c r="P335" i="6"/>
  <c r="T335" i="6"/>
  <c r="X335" i="6"/>
  <c r="G335" i="6"/>
  <c r="O335" i="6"/>
  <c r="W335" i="6"/>
  <c r="I335" i="6"/>
  <c r="Q335" i="6"/>
  <c r="Y335" i="6"/>
  <c r="K335" i="6"/>
  <c r="S335" i="6"/>
  <c r="I334" i="6"/>
  <c r="M334" i="6"/>
  <c r="Q334" i="6"/>
  <c r="U334" i="6"/>
  <c r="Y334" i="6"/>
  <c r="G334" i="6"/>
  <c r="K334" i="6"/>
  <c r="O334" i="6"/>
  <c r="S334" i="6"/>
  <c r="W334" i="6"/>
  <c r="F334" i="6"/>
  <c r="N334" i="6"/>
  <c r="V334" i="6"/>
  <c r="H334" i="6"/>
  <c r="P334" i="6"/>
  <c r="X334" i="6"/>
  <c r="J334" i="6"/>
  <c r="R334" i="6"/>
  <c r="H333" i="6"/>
  <c r="L333" i="6"/>
  <c r="P333" i="6"/>
  <c r="T333" i="6"/>
  <c r="X333" i="6"/>
  <c r="F333" i="6"/>
  <c r="J333" i="6"/>
  <c r="N333" i="6"/>
  <c r="R333" i="6"/>
  <c r="V333" i="6"/>
  <c r="G333" i="6"/>
  <c r="O333" i="6"/>
  <c r="W333" i="6"/>
  <c r="I333" i="6"/>
  <c r="Q333" i="6"/>
  <c r="Y333" i="6"/>
  <c r="K333" i="6"/>
  <c r="S333" i="6"/>
  <c r="G332" i="6"/>
  <c r="K332" i="6"/>
  <c r="O332" i="6"/>
  <c r="S332" i="6"/>
  <c r="W332" i="6"/>
  <c r="I332" i="6"/>
  <c r="M332" i="6"/>
  <c r="Q332" i="6"/>
  <c r="U332" i="6"/>
  <c r="Y332" i="6"/>
  <c r="F332" i="6"/>
  <c r="N332" i="6"/>
  <c r="V332" i="6"/>
  <c r="H332" i="6"/>
  <c r="P332" i="6"/>
  <c r="X332" i="6"/>
  <c r="J332" i="6"/>
  <c r="R332" i="6"/>
  <c r="F331" i="6"/>
  <c r="J331" i="6"/>
  <c r="N331" i="6"/>
  <c r="R331" i="6"/>
  <c r="V331" i="6"/>
  <c r="H331" i="6"/>
  <c r="L331" i="6"/>
  <c r="P331" i="6"/>
  <c r="T331" i="6"/>
  <c r="X331" i="6"/>
  <c r="G331" i="6"/>
  <c r="O331" i="6"/>
  <c r="W331" i="6"/>
  <c r="I331" i="6"/>
  <c r="Q331" i="6"/>
  <c r="Y331" i="6"/>
  <c r="K331" i="6"/>
  <c r="S331" i="6"/>
  <c r="I330" i="6"/>
  <c r="M330" i="6"/>
  <c r="Q330" i="6"/>
  <c r="U330" i="6"/>
  <c r="Y330" i="6"/>
  <c r="G330" i="6"/>
  <c r="K330" i="6"/>
  <c r="O330" i="6"/>
  <c r="S330" i="6"/>
  <c r="W330" i="6"/>
  <c r="F330" i="6"/>
  <c r="N330" i="6"/>
  <c r="V330" i="6"/>
  <c r="H330" i="6"/>
  <c r="P330" i="6"/>
  <c r="X330" i="6"/>
  <c r="J330" i="6"/>
  <c r="R330" i="6"/>
  <c r="H329" i="6"/>
  <c r="L329" i="6"/>
  <c r="P329" i="6"/>
  <c r="T329" i="6"/>
  <c r="X329" i="6"/>
  <c r="F329" i="6"/>
  <c r="J329" i="6"/>
  <c r="N329" i="6"/>
  <c r="R329" i="6"/>
  <c r="V329" i="6"/>
  <c r="G329" i="6"/>
  <c r="O329" i="6"/>
  <c r="W329" i="6"/>
  <c r="I329" i="6"/>
  <c r="Q329" i="6"/>
  <c r="Y329" i="6"/>
  <c r="K329" i="6"/>
  <c r="S329" i="6"/>
  <c r="G328" i="6"/>
  <c r="K328" i="6"/>
  <c r="O328" i="6"/>
  <c r="S328" i="6"/>
  <c r="W328" i="6"/>
  <c r="I328" i="6"/>
  <c r="M328" i="6"/>
  <c r="Q328" i="6"/>
  <c r="U328" i="6"/>
  <c r="Y328" i="6"/>
  <c r="F328" i="6"/>
  <c r="N328" i="6"/>
  <c r="V328" i="6"/>
  <c r="H328" i="6"/>
  <c r="P328" i="6"/>
  <c r="X328" i="6"/>
  <c r="J328" i="6"/>
  <c r="R328" i="6"/>
  <c r="F327" i="6"/>
  <c r="J327" i="6"/>
  <c r="N327" i="6"/>
  <c r="R327" i="6"/>
  <c r="V327" i="6"/>
  <c r="H327" i="6"/>
  <c r="L327" i="6"/>
  <c r="P327" i="6"/>
  <c r="T327" i="6"/>
  <c r="X327" i="6"/>
  <c r="G327" i="6"/>
  <c r="O327" i="6"/>
  <c r="W327" i="6"/>
  <c r="I327" i="6"/>
  <c r="Q327" i="6"/>
  <c r="Y327" i="6"/>
  <c r="K327" i="6"/>
  <c r="S327" i="6"/>
  <c r="I326" i="6"/>
  <c r="M326" i="6"/>
  <c r="Q326" i="6"/>
  <c r="U326" i="6"/>
  <c r="Y326" i="6"/>
  <c r="G326" i="6"/>
  <c r="K326" i="6"/>
  <c r="O326" i="6"/>
  <c r="S326" i="6"/>
  <c r="W326" i="6"/>
  <c r="F326" i="6"/>
  <c r="N326" i="6"/>
  <c r="V326" i="6"/>
  <c r="H326" i="6"/>
  <c r="P326" i="6"/>
  <c r="X326" i="6"/>
  <c r="J326" i="6"/>
  <c r="R326" i="6"/>
  <c r="H325" i="6"/>
  <c r="L325" i="6"/>
  <c r="P325" i="6"/>
  <c r="T325" i="6"/>
  <c r="X325" i="6"/>
  <c r="F325" i="6"/>
  <c r="J325" i="6"/>
  <c r="N325" i="6"/>
  <c r="R325" i="6"/>
  <c r="V325" i="6"/>
  <c r="G325" i="6"/>
  <c r="O325" i="6"/>
  <c r="W325" i="6"/>
  <c r="I325" i="6"/>
  <c r="Q325" i="6"/>
  <c r="Y325" i="6"/>
  <c r="K325" i="6"/>
  <c r="S325" i="6"/>
  <c r="H321" i="6"/>
  <c r="L321" i="6"/>
  <c r="P321" i="6"/>
  <c r="T321" i="6"/>
  <c r="X321" i="6"/>
  <c r="I321" i="6"/>
  <c r="M321" i="6"/>
  <c r="Q321" i="6"/>
  <c r="U321" i="6"/>
  <c r="Y321" i="6"/>
  <c r="F321" i="6"/>
  <c r="J321" i="6"/>
  <c r="N321" i="6"/>
  <c r="R321" i="6"/>
  <c r="V321" i="6"/>
  <c r="G321" i="6"/>
  <c r="W321" i="6"/>
  <c r="K321" i="6"/>
  <c r="O321" i="6"/>
  <c r="F315" i="6"/>
  <c r="J315" i="6"/>
  <c r="N315" i="6"/>
  <c r="R315" i="6"/>
  <c r="V315" i="6"/>
  <c r="G315" i="6"/>
  <c r="K315" i="6"/>
  <c r="O315" i="6"/>
  <c r="S315" i="6"/>
  <c r="W315" i="6"/>
  <c r="H315" i="6"/>
  <c r="L315" i="6"/>
  <c r="P315" i="6"/>
  <c r="T315" i="6"/>
  <c r="X315" i="6"/>
  <c r="I315" i="6"/>
  <c r="Y315" i="6"/>
  <c r="M315" i="6"/>
  <c r="Q315" i="6"/>
  <c r="F311" i="6"/>
  <c r="J311" i="6"/>
  <c r="N311" i="6"/>
  <c r="R311" i="6"/>
  <c r="V311" i="6"/>
  <c r="G311" i="6"/>
  <c r="K311" i="6"/>
  <c r="O311" i="6"/>
  <c r="S311" i="6"/>
  <c r="W311" i="6"/>
  <c r="H311" i="6"/>
  <c r="L311" i="6"/>
  <c r="P311" i="6"/>
  <c r="T311" i="6"/>
  <c r="X311" i="6"/>
  <c r="U311" i="6"/>
  <c r="I311" i="6"/>
  <c r="Y311" i="6"/>
  <c r="M311" i="6"/>
  <c r="X418" i="6"/>
  <c r="T418" i="6"/>
  <c r="P418" i="6"/>
  <c r="L418" i="6"/>
  <c r="H418" i="6"/>
  <c r="X414" i="6"/>
  <c r="T414" i="6"/>
  <c r="P414" i="6"/>
  <c r="L414" i="6"/>
  <c r="H414" i="6"/>
  <c r="Y410" i="6"/>
  <c r="T410" i="6"/>
  <c r="N410" i="6"/>
  <c r="I410" i="6"/>
  <c r="X408" i="6"/>
  <c r="S408" i="6"/>
  <c r="N408" i="6"/>
  <c r="H408" i="6"/>
  <c r="H407" i="6"/>
  <c r="L407" i="6"/>
  <c r="P407" i="6"/>
  <c r="T407" i="6"/>
  <c r="X407" i="6"/>
  <c r="Y405" i="6"/>
  <c r="T405" i="6"/>
  <c r="O405" i="6"/>
  <c r="I405" i="6"/>
  <c r="Y402" i="6"/>
  <c r="T402" i="6"/>
  <c r="N402" i="6"/>
  <c r="I402" i="6"/>
  <c r="W401" i="6"/>
  <c r="Q401" i="6"/>
  <c r="K401" i="6"/>
  <c r="R400" i="6"/>
  <c r="J400" i="6"/>
  <c r="S399" i="6"/>
  <c r="K399" i="6"/>
  <c r="R398" i="6"/>
  <c r="J398" i="6"/>
  <c r="S397" i="6"/>
  <c r="K397" i="6"/>
  <c r="R396" i="6"/>
  <c r="J396" i="6"/>
  <c r="S395" i="6"/>
  <c r="K395" i="6"/>
  <c r="R394" i="6"/>
  <c r="J394" i="6"/>
  <c r="S393" i="6"/>
  <c r="K393" i="6"/>
  <c r="R392" i="6"/>
  <c r="J392" i="6"/>
  <c r="G390" i="6"/>
  <c r="K390" i="6"/>
  <c r="O390" i="6"/>
  <c r="S390" i="6"/>
  <c r="W390" i="6"/>
  <c r="H390" i="6"/>
  <c r="L390" i="6"/>
  <c r="P390" i="6"/>
  <c r="T390" i="6"/>
  <c r="X390" i="6"/>
  <c r="I390" i="6"/>
  <c r="M390" i="6"/>
  <c r="Q390" i="6"/>
  <c r="U390" i="6"/>
  <c r="Y390" i="6"/>
  <c r="Q389" i="6"/>
  <c r="N386" i="6"/>
  <c r="H383" i="6"/>
  <c r="L383" i="6"/>
  <c r="P383" i="6"/>
  <c r="T383" i="6"/>
  <c r="X383" i="6"/>
  <c r="I383" i="6"/>
  <c r="M383" i="6"/>
  <c r="Q383" i="6"/>
  <c r="U383" i="6"/>
  <c r="Y383" i="6"/>
  <c r="F383" i="6"/>
  <c r="J383" i="6"/>
  <c r="N383" i="6"/>
  <c r="R383" i="6"/>
  <c r="V383" i="6"/>
  <c r="I380" i="6"/>
  <c r="M380" i="6"/>
  <c r="Q380" i="6"/>
  <c r="U380" i="6"/>
  <c r="Y380" i="6"/>
  <c r="F380" i="6"/>
  <c r="J380" i="6"/>
  <c r="N380" i="6"/>
  <c r="R380" i="6"/>
  <c r="V380" i="6"/>
  <c r="G380" i="6"/>
  <c r="K380" i="6"/>
  <c r="O380" i="6"/>
  <c r="S380" i="6"/>
  <c r="W380" i="6"/>
  <c r="O379" i="6"/>
  <c r="F377" i="6"/>
  <c r="J377" i="6"/>
  <c r="N377" i="6"/>
  <c r="R377" i="6"/>
  <c r="V377" i="6"/>
  <c r="G377" i="6"/>
  <c r="K377" i="6"/>
  <c r="O377" i="6"/>
  <c r="S377" i="6"/>
  <c r="W377" i="6"/>
  <c r="H377" i="6"/>
  <c r="L377" i="6"/>
  <c r="P377" i="6"/>
  <c r="T377" i="6"/>
  <c r="X377" i="6"/>
  <c r="P376" i="6"/>
  <c r="G374" i="6"/>
  <c r="K374" i="6"/>
  <c r="O374" i="6"/>
  <c r="S374" i="6"/>
  <c r="W374" i="6"/>
  <c r="H374" i="6"/>
  <c r="L374" i="6"/>
  <c r="P374" i="6"/>
  <c r="T374" i="6"/>
  <c r="X374" i="6"/>
  <c r="I374" i="6"/>
  <c r="M374" i="6"/>
  <c r="Q374" i="6"/>
  <c r="U374" i="6"/>
  <c r="Y374" i="6"/>
  <c r="Q373" i="6"/>
  <c r="N370" i="6"/>
  <c r="H367" i="6"/>
  <c r="L367" i="6"/>
  <c r="P367" i="6"/>
  <c r="T367" i="6"/>
  <c r="X367" i="6"/>
  <c r="I367" i="6"/>
  <c r="M367" i="6"/>
  <c r="Q367" i="6"/>
  <c r="U367" i="6"/>
  <c r="Y367" i="6"/>
  <c r="F367" i="6"/>
  <c r="J367" i="6"/>
  <c r="N367" i="6"/>
  <c r="R367" i="6"/>
  <c r="V367" i="6"/>
  <c r="I364" i="6"/>
  <c r="M364" i="6"/>
  <c r="Q364" i="6"/>
  <c r="U364" i="6"/>
  <c r="Y364" i="6"/>
  <c r="F364" i="6"/>
  <c r="J364" i="6"/>
  <c r="N364" i="6"/>
  <c r="R364" i="6"/>
  <c r="V364" i="6"/>
  <c r="G364" i="6"/>
  <c r="K364" i="6"/>
  <c r="O364" i="6"/>
  <c r="S364" i="6"/>
  <c r="W364" i="6"/>
  <c r="O363" i="6"/>
  <c r="F361" i="6"/>
  <c r="J361" i="6"/>
  <c r="N361" i="6"/>
  <c r="R361" i="6"/>
  <c r="V361" i="6"/>
  <c r="G361" i="6"/>
  <c r="K361" i="6"/>
  <c r="O361" i="6"/>
  <c r="S361" i="6"/>
  <c r="W361" i="6"/>
  <c r="H361" i="6"/>
  <c r="L361" i="6"/>
  <c r="P361" i="6"/>
  <c r="T361" i="6"/>
  <c r="X361" i="6"/>
  <c r="P360" i="6"/>
  <c r="G358" i="6"/>
  <c r="K358" i="6"/>
  <c r="O358" i="6"/>
  <c r="S358" i="6"/>
  <c r="W358" i="6"/>
  <c r="H358" i="6"/>
  <c r="L358" i="6"/>
  <c r="P358" i="6"/>
  <c r="T358" i="6"/>
  <c r="X358" i="6"/>
  <c r="I358" i="6"/>
  <c r="M358" i="6"/>
  <c r="Q358" i="6"/>
  <c r="U358" i="6"/>
  <c r="Y358" i="6"/>
  <c r="Q357" i="6"/>
  <c r="V353" i="6"/>
  <c r="I318" i="6"/>
  <c r="M318" i="6"/>
  <c r="Q318" i="6"/>
  <c r="U318" i="6"/>
  <c r="Y318" i="6"/>
  <c r="F318" i="6"/>
  <c r="J318" i="6"/>
  <c r="N318" i="6"/>
  <c r="R318" i="6"/>
  <c r="V318" i="6"/>
  <c r="G318" i="6"/>
  <c r="K318" i="6"/>
  <c r="O318" i="6"/>
  <c r="S318" i="6"/>
  <c r="W318" i="6"/>
  <c r="H318" i="6"/>
  <c r="X318" i="6"/>
  <c r="L318" i="6"/>
  <c r="P318" i="6"/>
  <c r="G312" i="6"/>
  <c r="K312" i="6"/>
  <c r="O312" i="6"/>
  <c r="S312" i="6"/>
  <c r="W312" i="6"/>
  <c r="H312" i="6"/>
  <c r="L312" i="6"/>
  <c r="P312" i="6"/>
  <c r="T312" i="6"/>
  <c r="X312" i="6"/>
  <c r="I312" i="6"/>
  <c r="M312" i="6"/>
  <c r="Q312" i="6"/>
  <c r="U312" i="6"/>
  <c r="Y312" i="6"/>
  <c r="F312" i="6"/>
  <c r="V312" i="6"/>
  <c r="J312" i="6"/>
  <c r="N312" i="6"/>
  <c r="F297" i="6"/>
  <c r="J297" i="6"/>
  <c r="N297" i="6"/>
  <c r="R297" i="6"/>
  <c r="V297" i="6"/>
  <c r="G297" i="6"/>
  <c r="K297" i="6"/>
  <c r="O297" i="6"/>
  <c r="S297" i="6"/>
  <c r="W297" i="6"/>
  <c r="M297" i="6"/>
  <c r="U297" i="6"/>
  <c r="H297" i="6"/>
  <c r="P297" i="6"/>
  <c r="X297" i="6"/>
  <c r="I297" i="6"/>
  <c r="Q297" i="6"/>
  <c r="Y297" i="6"/>
  <c r="L297" i="6"/>
  <c r="T297" i="6"/>
  <c r="H295" i="6"/>
  <c r="L295" i="6"/>
  <c r="P295" i="6"/>
  <c r="T295" i="6"/>
  <c r="X295" i="6"/>
  <c r="I295" i="6"/>
  <c r="M295" i="6"/>
  <c r="Q295" i="6"/>
  <c r="U295" i="6"/>
  <c r="Y295" i="6"/>
  <c r="F295" i="6"/>
  <c r="N295" i="6"/>
  <c r="V295" i="6"/>
  <c r="G295" i="6"/>
  <c r="O295" i="6"/>
  <c r="W295" i="6"/>
  <c r="J295" i="6"/>
  <c r="R295" i="6"/>
  <c r="K295" i="6"/>
  <c r="S295" i="6"/>
  <c r="W418" i="6"/>
  <c r="S418" i="6"/>
  <c r="O418" i="6"/>
  <c r="K418" i="6"/>
  <c r="W414" i="6"/>
  <c r="S414" i="6"/>
  <c r="O414" i="6"/>
  <c r="K414" i="6"/>
  <c r="X410" i="6"/>
  <c r="R410" i="6"/>
  <c r="M410" i="6"/>
  <c r="H410" i="6"/>
  <c r="W408" i="6"/>
  <c r="R408" i="6"/>
  <c r="L408" i="6"/>
  <c r="G408" i="6"/>
  <c r="Y407" i="6"/>
  <c r="S407" i="6"/>
  <c r="N407" i="6"/>
  <c r="I407" i="6"/>
  <c r="X405" i="6"/>
  <c r="S405" i="6"/>
  <c r="M405" i="6"/>
  <c r="H405" i="6"/>
  <c r="X402" i="6"/>
  <c r="R402" i="6"/>
  <c r="M402" i="6"/>
  <c r="H402" i="6"/>
  <c r="U401" i="6"/>
  <c r="P401" i="6"/>
  <c r="I401" i="6"/>
  <c r="X400" i="6"/>
  <c r="P400" i="6"/>
  <c r="H400" i="6"/>
  <c r="Y399" i="6"/>
  <c r="Q399" i="6"/>
  <c r="I399" i="6"/>
  <c r="X398" i="6"/>
  <c r="P398" i="6"/>
  <c r="H398" i="6"/>
  <c r="Y397" i="6"/>
  <c r="Q397" i="6"/>
  <c r="I397" i="6"/>
  <c r="X396" i="6"/>
  <c r="P396" i="6"/>
  <c r="H396" i="6"/>
  <c r="Y395" i="6"/>
  <c r="Q395" i="6"/>
  <c r="I395" i="6"/>
  <c r="X394" i="6"/>
  <c r="P394" i="6"/>
  <c r="H394" i="6"/>
  <c r="Y393" i="6"/>
  <c r="Q393" i="6"/>
  <c r="I393" i="6"/>
  <c r="X392" i="6"/>
  <c r="P392" i="6"/>
  <c r="H392" i="6"/>
  <c r="N390" i="6"/>
  <c r="M389" i="6"/>
  <c r="H387" i="6"/>
  <c r="L387" i="6"/>
  <c r="P387" i="6"/>
  <c r="T387" i="6"/>
  <c r="X387" i="6"/>
  <c r="I387" i="6"/>
  <c r="M387" i="6"/>
  <c r="Q387" i="6"/>
  <c r="U387" i="6"/>
  <c r="Y387" i="6"/>
  <c r="F387" i="6"/>
  <c r="J387" i="6"/>
  <c r="N387" i="6"/>
  <c r="R387" i="6"/>
  <c r="V387" i="6"/>
  <c r="J386" i="6"/>
  <c r="I384" i="6"/>
  <c r="M384" i="6"/>
  <c r="Q384" i="6"/>
  <c r="U384" i="6"/>
  <c r="Y384" i="6"/>
  <c r="F384" i="6"/>
  <c r="J384" i="6"/>
  <c r="N384" i="6"/>
  <c r="R384" i="6"/>
  <c r="V384" i="6"/>
  <c r="G384" i="6"/>
  <c r="K384" i="6"/>
  <c r="O384" i="6"/>
  <c r="S384" i="6"/>
  <c r="W384" i="6"/>
  <c r="O383" i="6"/>
  <c r="P380" i="6"/>
  <c r="K379" i="6"/>
  <c r="G378" i="6"/>
  <c r="K378" i="6"/>
  <c r="O378" i="6"/>
  <c r="S378" i="6"/>
  <c r="W378" i="6"/>
  <c r="H378" i="6"/>
  <c r="L378" i="6"/>
  <c r="P378" i="6"/>
  <c r="T378" i="6"/>
  <c r="X378" i="6"/>
  <c r="I378" i="6"/>
  <c r="M378" i="6"/>
  <c r="Q378" i="6"/>
  <c r="U378" i="6"/>
  <c r="Y378" i="6"/>
  <c r="Q377" i="6"/>
  <c r="L376" i="6"/>
  <c r="N374" i="6"/>
  <c r="M373" i="6"/>
  <c r="H371" i="6"/>
  <c r="L371" i="6"/>
  <c r="P371" i="6"/>
  <c r="T371" i="6"/>
  <c r="X371" i="6"/>
  <c r="I371" i="6"/>
  <c r="M371" i="6"/>
  <c r="Q371" i="6"/>
  <c r="U371" i="6"/>
  <c r="Y371" i="6"/>
  <c r="F371" i="6"/>
  <c r="J371" i="6"/>
  <c r="N371" i="6"/>
  <c r="R371" i="6"/>
  <c r="V371" i="6"/>
  <c r="J370" i="6"/>
  <c r="I368" i="6"/>
  <c r="M368" i="6"/>
  <c r="Q368" i="6"/>
  <c r="U368" i="6"/>
  <c r="Y368" i="6"/>
  <c r="F368" i="6"/>
  <c r="J368" i="6"/>
  <c r="N368" i="6"/>
  <c r="R368" i="6"/>
  <c r="V368" i="6"/>
  <c r="G368" i="6"/>
  <c r="K368" i="6"/>
  <c r="O368" i="6"/>
  <c r="S368" i="6"/>
  <c r="W368" i="6"/>
  <c r="O367" i="6"/>
  <c r="P364" i="6"/>
  <c r="K363" i="6"/>
  <c r="G362" i="6"/>
  <c r="K362" i="6"/>
  <c r="O362" i="6"/>
  <c r="S362" i="6"/>
  <c r="W362" i="6"/>
  <c r="H362" i="6"/>
  <c r="L362" i="6"/>
  <c r="P362" i="6"/>
  <c r="T362" i="6"/>
  <c r="X362" i="6"/>
  <c r="I362" i="6"/>
  <c r="M362" i="6"/>
  <c r="Q362" i="6"/>
  <c r="U362" i="6"/>
  <c r="Y362" i="6"/>
  <c r="Q361" i="6"/>
  <c r="L360" i="6"/>
  <c r="N358" i="6"/>
  <c r="M357" i="6"/>
  <c r="H355" i="6"/>
  <c r="L355" i="6"/>
  <c r="P355" i="6"/>
  <c r="T355" i="6"/>
  <c r="X355" i="6"/>
  <c r="I355" i="6"/>
  <c r="M355" i="6"/>
  <c r="Q355" i="6"/>
  <c r="U355" i="6"/>
  <c r="Y355" i="6"/>
  <c r="F355" i="6"/>
  <c r="J355" i="6"/>
  <c r="N355" i="6"/>
  <c r="R355" i="6"/>
  <c r="V355" i="6"/>
  <c r="Q353" i="6"/>
  <c r="T352" i="6"/>
  <c r="U351" i="6"/>
  <c r="T350" i="6"/>
  <c r="U349" i="6"/>
  <c r="T348" i="6"/>
  <c r="U347" i="6"/>
  <c r="T346" i="6"/>
  <c r="U345" i="6"/>
  <c r="T344" i="6"/>
  <c r="U343" i="6"/>
  <c r="T342" i="6"/>
  <c r="U341" i="6"/>
  <c r="T340" i="6"/>
  <c r="U339" i="6"/>
  <c r="T338" i="6"/>
  <c r="U337" i="6"/>
  <c r="T336" i="6"/>
  <c r="U335" i="6"/>
  <c r="T334" i="6"/>
  <c r="U333" i="6"/>
  <c r="T332" i="6"/>
  <c r="U331" i="6"/>
  <c r="T330" i="6"/>
  <c r="U329" i="6"/>
  <c r="T328" i="6"/>
  <c r="U327" i="6"/>
  <c r="T326" i="6"/>
  <c r="U325" i="6"/>
  <c r="Y323" i="6"/>
  <c r="I322" i="6"/>
  <c r="M322" i="6"/>
  <c r="Q322" i="6"/>
  <c r="U322" i="6"/>
  <c r="Y322" i="6"/>
  <c r="F322" i="6"/>
  <c r="J322" i="6"/>
  <c r="N322" i="6"/>
  <c r="R322" i="6"/>
  <c r="V322" i="6"/>
  <c r="G322" i="6"/>
  <c r="K322" i="6"/>
  <c r="O322" i="6"/>
  <c r="S322" i="6"/>
  <c r="W322" i="6"/>
  <c r="V320" i="6"/>
  <c r="G316" i="6"/>
  <c r="K316" i="6"/>
  <c r="O316" i="6"/>
  <c r="S316" i="6"/>
  <c r="W316" i="6"/>
  <c r="H316" i="6"/>
  <c r="L316" i="6"/>
  <c r="P316" i="6"/>
  <c r="T316" i="6"/>
  <c r="X316" i="6"/>
  <c r="I316" i="6"/>
  <c r="M316" i="6"/>
  <c r="Q316" i="6"/>
  <c r="U316" i="6"/>
  <c r="Y316" i="6"/>
  <c r="W313" i="6"/>
  <c r="X310" i="6"/>
  <c r="H309" i="6"/>
  <c r="L309" i="6"/>
  <c r="P309" i="6"/>
  <c r="T309" i="6"/>
  <c r="X309" i="6"/>
  <c r="I309" i="6"/>
  <c r="M309" i="6"/>
  <c r="Q309" i="6"/>
  <c r="U309" i="6"/>
  <c r="Y309" i="6"/>
  <c r="F309" i="6"/>
  <c r="J309" i="6"/>
  <c r="N309" i="6"/>
  <c r="R309" i="6"/>
  <c r="V309" i="6"/>
  <c r="Y307" i="6"/>
  <c r="I306" i="6"/>
  <c r="M306" i="6"/>
  <c r="Q306" i="6"/>
  <c r="U306" i="6"/>
  <c r="Y306" i="6"/>
  <c r="F306" i="6"/>
  <c r="J306" i="6"/>
  <c r="N306" i="6"/>
  <c r="R306" i="6"/>
  <c r="V306" i="6"/>
  <c r="G306" i="6"/>
  <c r="K306" i="6"/>
  <c r="O306" i="6"/>
  <c r="S306" i="6"/>
  <c r="W306" i="6"/>
  <c r="G290" i="6"/>
  <c r="K290" i="6"/>
  <c r="O290" i="6"/>
  <c r="S290" i="6"/>
  <c r="W290" i="6"/>
  <c r="H290" i="6"/>
  <c r="L290" i="6"/>
  <c r="P290" i="6"/>
  <c r="T290" i="6"/>
  <c r="X290" i="6"/>
  <c r="F290" i="6"/>
  <c r="N290" i="6"/>
  <c r="V290" i="6"/>
  <c r="I290" i="6"/>
  <c r="Q290" i="6"/>
  <c r="Y290" i="6"/>
  <c r="J290" i="6"/>
  <c r="R290" i="6"/>
  <c r="G283" i="6"/>
  <c r="K283" i="6"/>
  <c r="O283" i="6"/>
  <c r="S283" i="6"/>
  <c r="W283" i="6"/>
  <c r="H283" i="6"/>
  <c r="L283" i="6"/>
  <c r="P283" i="6"/>
  <c r="T283" i="6"/>
  <c r="X283" i="6"/>
  <c r="I283" i="6"/>
  <c r="M283" i="6"/>
  <c r="Q283" i="6"/>
  <c r="U283" i="6"/>
  <c r="Y283" i="6"/>
  <c r="F283" i="6"/>
  <c r="V283" i="6"/>
  <c r="J283" i="6"/>
  <c r="N283" i="6"/>
  <c r="F274" i="6"/>
  <c r="J274" i="6"/>
  <c r="N274" i="6"/>
  <c r="R274" i="6"/>
  <c r="V274" i="6"/>
  <c r="G274" i="6"/>
  <c r="K274" i="6"/>
  <c r="O274" i="6"/>
  <c r="S274" i="6"/>
  <c r="W274" i="6"/>
  <c r="H274" i="6"/>
  <c r="L274" i="6"/>
  <c r="P274" i="6"/>
  <c r="T274" i="6"/>
  <c r="X274" i="6"/>
  <c r="I274" i="6"/>
  <c r="Y274" i="6"/>
  <c r="M274" i="6"/>
  <c r="Q274" i="6"/>
  <c r="I273" i="6"/>
  <c r="M273" i="6"/>
  <c r="Q273" i="6"/>
  <c r="U273" i="6"/>
  <c r="Y273" i="6"/>
  <c r="F273" i="6"/>
  <c r="J273" i="6"/>
  <c r="N273" i="6"/>
  <c r="R273" i="6"/>
  <c r="V273" i="6"/>
  <c r="G273" i="6"/>
  <c r="K273" i="6"/>
  <c r="O273" i="6"/>
  <c r="S273" i="6"/>
  <c r="W273" i="6"/>
  <c r="H273" i="6"/>
  <c r="X273" i="6"/>
  <c r="L273" i="6"/>
  <c r="P273" i="6"/>
  <c r="G267" i="6"/>
  <c r="K267" i="6"/>
  <c r="O267" i="6"/>
  <c r="S267" i="6"/>
  <c r="W267" i="6"/>
  <c r="H267" i="6"/>
  <c r="L267" i="6"/>
  <c r="P267" i="6"/>
  <c r="T267" i="6"/>
  <c r="X267" i="6"/>
  <c r="I267" i="6"/>
  <c r="M267" i="6"/>
  <c r="Q267" i="6"/>
  <c r="U267" i="6"/>
  <c r="Y267" i="6"/>
  <c r="F267" i="6"/>
  <c r="V267" i="6"/>
  <c r="J267" i="6"/>
  <c r="N267" i="6"/>
  <c r="F246" i="6"/>
  <c r="J246" i="6"/>
  <c r="N246" i="6"/>
  <c r="R246" i="6"/>
  <c r="V246" i="6"/>
  <c r="G246" i="6"/>
  <c r="K246" i="6"/>
  <c r="O246" i="6"/>
  <c r="S246" i="6"/>
  <c r="W246" i="6"/>
  <c r="H246" i="6"/>
  <c r="L246" i="6"/>
  <c r="P246" i="6"/>
  <c r="T246" i="6"/>
  <c r="X246" i="6"/>
  <c r="I246" i="6"/>
  <c r="Y246" i="6"/>
  <c r="M246" i="6"/>
  <c r="Q246" i="6"/>
  <c r="U246" i="6"/>
  <c r="F323" i="6"/>
  <c r="J323" i="6"/>
  <c r="N323" i="6"/>
  <c r="R323" i="6"/>
  <c r="V323" i="6"/>
  <c r="G323" i="6"/>
  <c r="K323" i="6"/>
  <c r="O323" i="6"/>
  <c r="S323" i="6"/>
  <c r="W323" i="6"/>
  <c r="H323" i="6"/>
  <c r="L323" i="6"/>
  <c r="P323" i="6"/>
  <c r="T323" i="6"/>
  <c r="X323" i="6"/>
  <c r="G320" i="6"/>
  <c r="K320" i="6"/>
  <c r="O320" i="6"/>
  <c r="S320" i="6"/>
  <c r="W320" i="6"/>
  <c r="H320" i="6"/>
  <c r="L320" i="6"/>
  <c r="P320" i="6"/>
  <c r="T320" i="6"/>
  <c r="X320" i="6"/>
  <c r="I320" i="6"/>
  <c r="M320" i="6"/>
  <c r="Q320" i="6"/>
  <c r="U320" i="6"/>
  <c r="Y320" i="6"/>
  <c r="H313" i="6"/>
  <c r="L313" i="6"/>
  <c r="P313" i="6"/>
  <c r="T313" i="6"/>
  <c r="X313" i="6"/>
  <c r="I313" i="6"/>
  <c r="M313" i="6"/>
  <c r="Q313" i="6"/>
  <c r="U313" i="6"/>
  <c r="Y313" i="6"/>
  <c r="F313" i="6"/>
  <c r="J313" i="6"/>
  <c r="N313" i="6"/>
  <c r="R313" i="6"/>
  <c r="V313" i="6"/>
  <c r="I310" i="6"/>
  <c r="M310" i="6"/>
  <c r="Q310" i="6"/>
  <c r="U310" i="6"/>
  <c r="Y310" i="6"/>
  <c r="F310" i="6"/>
  <c r="J310" i="6"/>
  <c r="N310" i="6"/>
  <c r="R310" i="6"/>
  <c r="V310" i="6"/>
  <c r="G310" i="6"/>
  <c r="K310" i="6"/>
  <c r="O310" i="6"/>
  <c r="S310" i="6"/>
  <c r="W310" i="6"/>
  <c r="F307" i="6"/>
  <c r="J307" i="6"/>
  <c r="N307" i="6"/>
  <c r="R307" i="6"/>
  <c r="V307" i="6"/>
  <c r="G307" i="6"/>
  <c r="K307" i="6"/>
  <c r="O307" i="6"/>
  <c r="S307" i="6"/>
  <c r="W307" i="6"/>
  <c r="H307" i="6"/>
  <c r="L307" i="6"/>
  <c r="P307" i="6"/>
  <c r="T307" i="6"/>
  <c r="X307" i="6"/>
  <c r="I300" i="6"/>
  <c r="M300" i="6"/>
  <c r="Q300" i="6"/>
  <c r="U300" i="6"/>
  <c r="Y300" i="6"/>
  <c r="F300" i="6"/>
  <c r="J300" i="6"/>
  <c r="N300" i="6"/>
  <c r="R300" i="6"/>
  <c r="V300" i="6"/>
  <c r="L300" i="6"/>
  <c r="T300" i="6"/>
  <c r="G300" i="6"/>
  <c r="O300" i="6"/>
  <c r="W300" i="6"/>
  <c r="H300" i="6"/>
  <c r="P300" i="6"/>
  <c r="X300" i="6"/>
  <c r="I292" i="6"/>
  <c r="M292" i="6"/>
  <c r="Q292" i="6"/>
  <c r="U292" i="6"/>
  <c r="Y292" i="6"/>
  <c r="F292" i="6"/>
  <c r="J292" i="6"/>
  <c r="N292" i="6"/>
  <c r="R292" i="6"/>
  <c r="V292" i="6"/>
  <c r="H292" i="6"/>
  <c r="P292" i="6"/>
  <c r="X292" i="6"/>
  <c r="K292" i="6"/>
  <c r="S292" i="6"/>
  <c r="L292" i="6"/>
  <c r="T292" i="6"/>
  <c r="I249" i="6"/>
  <c r="M249" i="6"/>
  <c r="Q249" i="6"/>
  <c r="U249" i="6"/>
  <c r="Y249" i="6"/>
  <c r="F249" i="6"/>
  <c r="J249" i="6"/>
  <c r="N249" i="6"/>
  <c r="R249" i="6"/>
  <c r="V249" i="6"/>
  <c r="G249" i="6"/>
  <c r="K249" i="6"/>
  <c r="O249" i="6"/>
  <c r="S249" i="6"/>
  <c r="W249" i="6"/>
  <c r="H249" i="6"/>
  <c r="X249" i="6"/>
  <c r="L249" i="6"/>
  <c r="P249" i="6"/>
  <c r="T249" i="6"/>
  <c r="G324" i="6"/>
  <c r="K324" i="6"/>
  <c r="O324" i="6"/>
  <c r="S324" i="6"/>
  <c r="W324" i="6"/>
  <c r="H324" i="6"/>
  <c r="L324" i="6"/>
  <c r="P324" i="6"/>
  <c r="T324" i="6"/>
  <c r="X324" i="6"/>
  <c r="I324" i="6"/>
  <c r="M324" i="6"/>
  <c r="Q324" i="6"/>
  <c r="U324" i="6"/>
  <c r="Y324" i="6"/>
  <c r="Q323" i="6"/>
  <c r="L322" i="6"/>
  <c r="N320" i="6"/>
  <c r="H317" i="6"/>
  <c r="L317" i="6"/>
  <c r="P317" i="6"/>
  <c r="T317" i="6"/>
  <c r="X317" i="6"/>
  <c r="I317" i="6"/>
  <c r="M317" i="6"/>
  <c r="Q317" i="6"/>
  <c r="U317" i="6"/>
  <c r="Y317" i="6"/>
  <c r="F317" i="6"/>
  <c r="J317" i="6"/>
  <c r="N317" i="6"/>
  <c r="R317" i="6"/>
  <c r="V317" i="6"/>
  <c r="J316" i="6"/>
  <c r="I314" i="6"/>
  <c r="M314" i="6"/>
  <c r="Q314" i="6"/>
  <c r="U314" i="6"/>
  <c r="Y314" i="6"/>
  <c r="F314" i="6"/>
  <c r="J314" i="6"/>
  <c r="N314" i="6"/>
  <c r="R314" i="6"/>
  <c r="V314" i="6"/>
  <c r="G314" i="6"/>
  <c r="K314" i="6"/>
  <c r="O314" i="6"/>
  <c r="S314" i="6"/>
  <c r="W314" i="6"/>
  <c r="O313" i="6"/>
  <c r="P310" i="6"/>
  <c r="K309" i="6"/>
  <c r="G308" i="6"/>
  <c r="K308" i="6"/>
  <c r="O308" i="6"/>
  <c r="S308" i="6"/>
  <c r="W308" i="6"/>
  <c r="H308" i="6"/>
  <c r="L308" i="6"/>
  <c r="P308" i="6"/>
  <c r="T308" i="6"/>
  <c r="X308" i="6"/>
  <c r="I308" i="6"/>
  <c r="M308" i="6"/>
  <c r="Q308" i="6"/>
  <c r="U308" i="6"/>
  <c r="Y308" i="6"/>
  <c r="Q307" i="6"/>
  <c r="L306" i="6"/>
  <c r="F305" i="6"/>
  <c r="J305" i="6"/>
  <c r="N305" i="6"/>
  <c r="R305" i="6"/>
  <c r="V305" i="6"/>
  <c r="H305" i="6"/>
  <c r="M305" i="6"/>
  <c r="S305" i="6"/>
  <c r="X305" i="6"/>
  <c r="I305" i="6"/>
  <c r="O305" i="6"/>
  <c r="T305" i="6"/>
  <c r="Y305" i="6"/>
  <c r="K305" i="6"/>
  <c r="P305" i="6"/>
  <c r="U305" i="6"/>
  <c r="W292" i="6"/>
  <c r="U290" i="6"/>
  <c r="F289" i="6"/>
  <c r="J289" i="6"/>
  <c r="N289" i="6"/>
  <c r="R289" i="6"/>
  <c r="V289" i="6"/>
  <c r="G289" i="6"/>
  <c r="K289" i="6"/>
  <c r="O289" i="6"/>
  <c r="S289" i="6"/>
  <c r="W289" i="6"/>
  <c r="I289" i="6"/>
  <c r="Q289" i="6"/>
  <c r="Y289" i="6"/>
  <c r="L289" i="6"/>
  <c r="T289" i="6"/>
  <c r="M289" i="6"/>
  <c r="U289" i="6"/>
  <c r="H262" i="6"/>
  <c r="L262" i="6"/>
  <c r="P262" i="6"/>
  <c r="T262" i="6"/>
  <c r="X262" i="6"/>
  <c r="I262" i="6"/>
  <c r="N262" i="6"/>
  <c r="S262" i="6"/>
  <c r="Y262" i="6"/>
  <c r="J262" i="6"/>
  <c r="O262" i="6"/>
  <c r="U262" i="6"/>
  <c r="F262" i="6"/>
  <c r="K262" i="6"/>
  <c r="Q262" i="6"/>
  <c r="V262" i="6"/>
  <c r="G262" i="6"/>
  <c r="M262" i="6"/>
  <c r="R262" i="6"/>
  <c r="W304" i="6"/>
  <c r="O304" i="6"/>
  <c r="V303" i="6"/>
  <c r="N303" i="6"/>
  <c r="G302" i="6"/>
  <c r="K302" i="6"/>
  <c r="O302" i="6"/>
  <c r="S302" i="6"/>
  <c r="W302" i="6"/>
  <c r="H302" i="6"/>
  <c r="L302" i="6"/>
  <c r="P302" i="6"/>
  <c r="T302" i="6"/>
  <c r="X302" i="6"/>
  <c r="X301" i="6"/>
  <c r="P301" i="6"/>
  <c r="V298" i="6"/>
  <c r="N298" i="6"/>
  <c r="H291" i="6"/>
  <c r="L291" i="6"/>
  <c r="P291" i="6"/>
  <c r="T291" i="6"/>
  <c r="X291" i="6"/>
  <c r="I291" i="6"/>
  <c r="M291" i="6"/>
  <c r="Q291" i="6"/>
  <c r="U291" i="6"/>
  <c r="Y291" i="6"/>
  <c r="G287" i="6"/>
  <c r="K287" i="6"/>
  <c r="O287" i="6"/>
  <c r="S287" i="6"/>
  <c r="W287" i="6"/>
  <c r="H287" i="6"/>
  <c r="L287" i="6"/>
  <c r="P287" i="6"/>
  <c r="T287" i="6"/>
  <c r="X287" i="6"/>
  <c r="I287" i="6"/>
  <c r="M287" i="6"/>
  <c r="Q287" i="6"/>
  <c r="U287" i="6"/>
  <c r="Y287" i="6"/>
  <c r="W284" i="6"/>
  <c r="Y282" i="6"/>
  <c r="X281" i="6"/>
  <c r="H280" i="6"/>
  <c r="L280" i="6"/>
  <c r="P280" i="6"/>
  <c r="T280" i="6"/>
  <c r="X280" i="6"/>
  <c r="I280" i="6"/>
  <c r="M280" i="6"/>
  <c r="Q280" i="6"/>
  <c r="U280" i="6"/>
  <c r="Y280" i="6"/>
  <c r="F280" i="6"/>
  <c r="J280" i="6"/>
  <c r="N280" i="6"/>
  <c r="R280" i="6"/>
  <c r="V280" i="6"/>
  <c r="F278" i="6"/>
  <c r="J278" i="6"/>
  <c r="N278" i="6"/>
  <c r="R278" i="6"/>
  <c r="V278" i="6"/>
  <c r="G278" i="6"/>
  <c r="K278" i="6"/>
  <c r="O278" i="6"/>
  <c r="S278" i="6"/>
  <c r="W278" i="6"/>
  <c r="H278" i="6"/>
  <c r="L278" i="6"/>
  <c r="P278" i="6"/>
  <c r="T278" i="6"/>
  <c r="X278" i="6"/>
  <c r="I277" i="6"/>
  <c r="M277" i="6"/>
  <c r="Q277" i="6"/>
  <c r="U277" i="6"/>
  <c r="Y277" i="6"/>
  <c r="F277" i="6"/>
  <c r="J277" i="6"/>
  <c r="N277" i="6"/>
  <c r="R277" i="6"/>
  <c r="V277" i="6"/>
  <c r="G277" i="6"/>
  <c r="K277" i="6"/>
  <c r="O277" i="6"/>
  <c r="S277" i="6"/>
  <c r="W277" i="6"/>
  <c r="V275" i="6"/>
  <c r="G271" i="6"/>
  <c r="K271" i="6"/>
  <c r="O271" i="6"/>
  <c r="S271" i="6"/>
  <c r="W271" i="6"/>
  <c r="H271" i="6"/>
  <c r="L271" i="6"/>
  <c r="P271" i="6"/>
  <c r="T271" i="6"/>
  <c r="X271" i="6"/>
  <c r="I271" i="6"/>
  <c r="M271" i="6"/>
  <c r="Q271" i="6"/>
  <c r="U271" i="6"/>
  <c r="Y271" i="6"/>
  <c r="W268" i="6"/>
  <c r="Y266" i="6"/>
  <c r="X265" i="6"/>
  <c r="H264" i="6"/>
  <c r="L264" i="6"/>
  <c r="P264" i="6"/>
  <c r="T264" i="6"/>
  <c r="X264" i="6"/>
  <c r="I264" i="6"/>
  <c r="M264" i="6"/>
  <c r="Q264" i="6"/>
  <c r="U264" i="6"/>
  <c r="Y264" i="6"/>
  <c r="F264" i="6"/>
  <c r="J264" i="6"/>
  <c r="N264" i="6"/>
  <c r="R264" i="6"/>
  <c r="V264" i="6"/>
  <c r="G261" i="6"/>
  <c r="K261" i="6"/>
  <c r="O261" i="6"/>
  <c r="S261" i="6"/>
  <c r="W261" i="6"/>
  <c r="J261" i="6"/>
  <c r="P261" i="6"/>
  <c r="U261" i="6"/>
  <c r="F261" i="6"/>
  <c r="L261" i="6"/>
  <c r="Q261" i="6"/>
  <c r="V261" i="6"/>
  <c r="H261" i="6"/>
  <c r="M261" i="6"/>
  <c r="R261" i="6"/>
  <c r="X261" i="6"/>
  <c r="F254" i="6"/>
  <c r="J254" i="6"/>
  <c r="N254" i="6"/>
  <c r="R254" i="6"/>
  <c r="V254" i="6"/>
  <c r="G254" i="6"/>
  <c r="H254" i="6"/>
  <c r="L254" i="6"/>
  <c r="P254" i="6"/>
  <c r="T254" i="6"/>
  <c r="X254" i="6"/>
  <c r="M254" i="6"/>
  <c r="U254" i="6"/>
  <c r="O254" i="6"/>
  <c r="W254" i="6"/>
  <c r="I254" i="6"/>
  <c r="Q254" i="6"/>
  <c r="Y254" i="6"/>
  <c r="H252" i="6"/>
  <c r="L252" i="6"/>
  <c r="P252" i="6"/>
  <c r="T252" i="6"/>
  <c r="X252" i="6"/>
  <c r="I252" i="6"/>
  <c r="M252" i="6"/>
  <c r="Q252" i="6"/>
  <c r="U252" i="6"/>
  <c r="Y252" i="6"/>
  <c r="F252" i="6"/>
  <c r="J252" i="6"/>
  <c r="N252" i="6"/>
  <c r="R252" i="6"/>
  <c r="V252" i="6"/>
  <c r="G252" i="6"/>
  <c r="W252" i="6"/>
  <c r="K252" i="6"/>
  <c r="O252" i="6"/>
  <c r="G243" i="6"/>
  <c r="K243" i="6"/>
  <c r="O243" i="6"/>
  <c r="S243" i="6"/>
  <c r="W243" i="6"/>
  <c r="H243" i="6"/>
  <c r="L243" i="6"/>
  <c r="P243" i="6"/>
  <c r="T243" i="6"/>
  <c r="X243" i="6"/>
  <c r="I243" i="6"/>
  <c r="M243" i="6"/>
  <c r="Q243" i="6"/>
  <c r="U243" i="6"/>
  <c r="Y243" i="6"/>
  <c r="F243" i="6"/>
  <c r="V243" i="6"/>
  <c r="J243" i="6"/>
  <c r="N243" i="6"/>
  <c r="I304" i="6"/>
  <c r="M304" i="6"/>
  <c r="Q304" i="6"/>
  <c r="U304" i="6"/>
  <c r="Y304" i="6"/>
  <c r="F304" i="6"/>
  <c r="J304" i="6"/>
  <c r="N304" i="6"/>
  <c r="R304" i="6"/>
  <c r="V304" i="6"/>
  <c r="H303" i="6"/>
  <c r="L303" i="6"/>
  <c r="P303" i="6"/>
  <c r="T303" i="6"/>
  <c r="X303" i="6"/>
  <c r="I303" i="6"/>
  <c r="M303" i="6"/>
  <c r="Q303" i="6"/>
  <c r="U303" i="6"/>
  <c r="Y303" i="6"/>
  <c r="F301" i="6"/>
  <c r="J301" i="6"/>
  <c r="N301" i="6"/>
  <c r="R301" i="6"/>
  <c r="V301" i="6"/>
  <c r="G301" i="6"/>
  <c r="K301" i="6"/>
  <c r="O301" i="6"/>
  <c r="S301" i="6"/>
  <c r="W301" i="6"/>
  <c r="G298" i="6"/>
  <c r="K298" i="6"/>
  <c r="O298" i="6"/>
  <c r="S298" i="6"/>
  <c r="W298" i="6"/>
  <c r="H298" i="6"/>
  <c r="L298" i="6"/>
  <c r="P298" i="6"/>
  <c r="T298" i="6"/>
  <c r="X298" i="6"/>
  <c r="H284" i="6"/>
  <c r="L284" i="6"/>
  <c r="P284" i="6"/>
  <c r="T284" i="6"/>
  <c r="X284" i="6"/>
  <c r="I284" i="6"/>
  <c r="M284" i="6"/>
  <c r="Q284" i="6"/>
  <c r="U284" i="6"/>
  <c r="Y284" i="6"/>
  <c r="F284" i="6"/>
  <c r="J284" i="6"/>
  <c r="N284" i="6"/>
  <c r="R284" i="6"/>
  <c r="V284" i="6"/>
  <c r="F282" i="6"/>
  <c r="J282" i="6"/>
  <c r="N282" i="6"/>
  <c r="R282" i="6"/>
  <c r="V282" i="6"/>
  <c r="G282" i="6"/>
  <c r="K282" i="6"/>
  <c r="O282" i="6"/>
  <c r="S282" i="6"/>
  <c r="W282" i="6"/>
  <c r="H282" i="6"/>
  <c r="L282" i="6"/>
  <c r="P282" i="6"/>
  <c r="T282" i="6"/>
  <c r="X282" i="6"/>
  <c r="I281" i="6"/>
  <c r="M281" i="6"/>
  <c r="Q281" i="6"/>
  <c r="U281" i="6"/>
  <c r="Y281" i="6"/>
  <c r="F281" i="6"/>
  <c r="J281" i="6"/>
  <c r="N281" i="6"/>
  <c r="R281" i="6"/>
  <c r="V281" i="6"/>
  <c r="G281" i="6"/>
  <c r="K281" i="6"/>
  <c r="O281" i="6"/>
  <c r="S281" i="6"/>
  <c r="W281" i="6"/>
  <c r="G275" i="6"/>
  <c r="K275" i="6"/>
  <c r="O275" i="6"/>
  <c r="S275" i="6"/>
  <c r="W275" i="6"/>
  <c r="H275" i="6"/>
  <c r="L275" i="6"/>
  <c r="P275" i="6"/>
  <c r="T275" i="6"/>
  <c r="X275" i="6"/>
  <c r="I275" i="6"/>
  <c r="M275" i="6"/>
  <c r="Q275" i="6"/>
  <c r="U275" i="6"/>
  <c r="Y275" i="6"/>
  <c r="H268" i="6"/>
  <c r="L268" i="6"/>
  <c r="P268" i="6"/>
  <c r="T268" i="6"/>
  <c r="X268" i="6"/>
  <c r="I268" i="6"/>
  <c r="M268" i="6"/>
  <c r="Q268" i="6"/>
  <c r="U268" i="6"/>
  <c r="Y268" i="6"/>
  <c r="F268" i="6"/>
  <c r="J268" i="6"/>
  <c r="N268" i="6"/>
  <c r="R268" i="6"/>
  <c r="V268" i="6"/>
  <c r="F266" i="6"/>
  <c r="J266" i="6"/>
  <c r="N266" i="6"/>
  <c r="R266" i="6"/>
  <c r="V266" i="6"/>
  <c r="G266" i="6"/>
  <c r="K266" i="6"/>
  <c r="O266" i="6"/>
  <c r="S266" i="6"/>
  <c r="W266" i="6"/>
  <c r="H266" i="6"/>
  <c r="L266" i="6"/>
  <c r="P266" i="6"/>
  <c r="T266" i="6"/>
  <c r="X266" i="6"/>
  <c r="I265" i="6"/>
  <c r="M265" i="6"/>
  <c r="Q265" i="6"/>
  <c r="U265" i="6"/>
  <c r="Y265" i="6"/>
  <c r="F265" i="6"/>
  <c r="J265" i="6"/>
  <c r="N265" i="6"/>
  <c r="R265" i="6"/>
  <c r="V265" i="6"/>
  <c r="G265" i="6"/>
  <c r="K265" i="6"/>
  <c r="O265" i="6"/>
  <c r="S265" i="6"/>
  <c r="W265" i="6"/>
  <c r="H241" i="6"/>
  <c r="L241" i="6"/>
  <c r="P241" i="6"/>
  <c r="T241" i="6"/>
  <c r="X241" i="6"/>
  <c r="G241" i="6"/>
  <c r="M241" i="6"/>
  <c r="R241" i="6"/>
  <c r="W241" i="6"/>
  <c r="I241" i="6"/>
  <c r="N241" i="6"/>
  <c r="S241" i="6"/>
  <c r="Y241" i="6"/>
  <c r="J241" i="6"/>
  <c r="O241" i="6"/>
  <c r="U241" i="6"/>
  <c r="F241" i="6"/>
  <c r="K241" i="6"/>
  <c r="Q241" i="6"/>
  <c r="I234" i="6"/>
  <c r="M234" i="6"/>
  <c r="Q234" i="6"/>
  <c r="U234" i="6"/>
  <c r="Y234" i="6"/>
  <c r="F234" i="6"/>
  <c r="J234" i="6"/>
  <c r="N234" i="6"/>
  <c r="R234" i="6"/>
  <c r="V234" i="6"/>
  <c r="H234" i="6"/>
  <c r="P234" i="6"/>
  <c r="X234" i="6"/>
  <c r="K234" i="6"/>
  <c r="S234" i="6"/>
  <c r="L234" i="6"/>
  <c r="T234" i="6"/>
  <c r="G234" i="6"/>
  <c r="O234" i="6"/>
  <c r="W234" i="6"/>
  <c r="F231" i="6"/>
  <c r="J231" i="6"/>
  <c r="N231" i="6"/>
  <c r="R231" i="6"/>
  <c r="V231" i="6"/>
  <c r="G231" i="6"/>
  <c r="K231" i="6"/>
  <c r="O231" i="6"/>
  <c r="S231" i="6"/>
  <c r="W231" i="6"/>
  <c r="I231" i="6"/>
  <c r="Q231" i="6"/>
  <c r="Y231" i="6"/>
  <c r="L231" i="6"/>
  <c r="T231" i="6"/>
  <c r="M231" i="6"/>
  <c r="U231" i="6"/>
  <c r="H231" i="6"/>
  <c r="P231" i="6"/>
  <c r="X231" i="6"/>
  <c r="S304" i="6"/>
  <c r="K304" i="6"/>
  <c r="R303" i="6"/>
  <c r="J303" i="6"/>
  <c r="Y302" i="6"/>
  <c r="Q302" i="6"/>
  <c r="I302" i="6"/>
  <c r="T301" i="6"/>
  <c r="L301" i="6"/>
  <c r="H299" i="6"/>
  <c r="L299" i="6"/>
  <c r="P299" i="6"/>
  <c r="T299" i="6"/>
  <c r="X299" i="6"/>
  <c r="I299" i="6"/>
  <c r="M299" i="6"/>
  <c r="Q299" i="6"/>
  <c r="U299" i="6"/>
  <c r="Y299" i="6"/>
  <c r="R298" i="6"/>
  <c r="J298" i="6"/>
  <c r="G294" i="6"/>
  <c r="K294" i="6"/>
  <c r="O294" i="6"/>
  <c r="S294" i="6"/>
  <c r="W294" i="6"/>
  <c r="H294" i="6"/>
  <c r="L294" i="6"/>
  <c r="P294" i="6"/>
  <c r="T294" i="6"/>
  <c r="X294" i="6"/>
  <c r="W291" i="6"/>
  <c r="O291" i="6"/>
  <c r="G291" i="6"/>
  <c r="H288" i="6"/>
  <c r="L288" i="6"/>
  <c r="P288" i="6"/>
  <c r="I288" i="6"/>
  <c r="M288" i="6"/>
  <c r="Q288" i="6"/>
  <c r="U288" i="6"/>
  <c r="Y288" i="6"/>
  <c r="F288" i="6"/>
  <c r="J288" i="6"/>
  <c r="N288" i="6"/>
  <c r="R288" i="6"/>
  <c r="V288" i="6"/>
  <c r="J287" i="6"/>
  <c r="F286" i="6"/>
  <c r="J286" i="6"/>
  <c r="N286" i="6"/>
  <c r="R286" i="6"/>
  <c r="V286" i="6"/>
  <c r="G286" i="6"/>
  <c r="K286" i="6"/>
  <c r="O286" i="6"/>
  <c r="S286" i="6"/>
  <c r="W286" i="6"/>
  <c r="H286" i="6"/>
  <c r="L286" i="6"/>
  <c r="P286" i="6"/>
  <c r="T286" i="6"/>
  <c r="X286" i="6"/>
  <c r="I285" i="6"/>
  <c r="M285" i="6"/>
  <c r="Q285" i="6"/>
  <c r="U285" i="6"/>
  <c r="Y285" i="6"/>
  <c r="F285" i="6"/>
  <c r="J285" i="6"/>
  <c r="N285" i="6"/>
  <c r="R285" i="6"/>
  <c r="V285" i="6"/>
  <c r="G285" i="6"/>
  <c r="K285" i="6"/>
  <c r="O285" i="6"/>
  <c r="S285" i="6"/>
  <c r="W285" i="6"/>
  <c r="O284" i="6"/>
  <c r="Q282" i="6"/>
  <c r="P281" i="6"/>
  <c r="K280" i="6"/>
  <c r="G279" i="6"/>
  <c r="K279" i="6"/>
  <c r="O279" i="6"/>
  <c r="S279" i="6"/>
  <c r="W279" i="6"/>
  <c r="H279" i="6"/>
  <c r="L279" i="6"/>
  <c r="P279" i="6"/>
  <c r="T279" i="6"/>
  <c r="X279" i="6"/>
  <c r="I279" i="6"/>
  <c r="M279" i="6"/>
  <c r="Q279" i="6"/>
  <c r="U279" i="6"/>
  <c r="Y279" i="6"/>
  <c r="M278" i="6"/>
  <c r="L277" i="6"/>
  <c r="N275" i="6"/>
  <c r="H272" i="6"/>
  <c r="L272" i="6"/>
  <c r="P272" i="6"/>
  <c r="T272" i="6"/>
  <c r="X272" i="6"/>
  <c r="I272" i="6"/>
  <c r="M272" i="6"/>
  <c r="Q272" i="6"/>
  <c r="U272" i="6"/>
  <c r="Y272" i="6"/>
  <c r="F272" i="6"/>
  <c r="J272" i="6"/>
  <c r="N272" i="6"/>
  <c r="R272" i="6"/>
  <c r="V272" i="6"/>
  <c r="J271" i="6"/>
  <c r="F270" i="6"/>
  <c r="J270" i="6"/>
  <c r="N270" i="6"/>
  <c r="R270" i="6"/>
  <c r="V270" i="6"/>
  <c r="G270" i="6"/>
  <c r="K270" i="6"/>
  <c r="O270" i="6"/>
  <c r="S270" i="6"/>
  <c r="W270" i="6"/>
  <c r="H270" i="6"/>
  <c r="L270" i="6"/>
  <c r="P270" i="6"/>
  <c r="T270" i="6"/>
  <c r="X270" i="6"/>
  <c r="I269" i="6"/>
  <c r="M269" i="6"/>
  <c r="Q269" i="6"/>
  <c r="U269" i="6"/>
  <c r="Y269" i="6"/>
  <c r="F269" i="6"/>
  <c r="J269" i="6"/>
  <c r="N269" i="6"/>
  <c r="R269" i="6"/>
  <c r="V269" i="6"/>
  <c r="G269" i="6"/>
  <c r="K269" i="6"/>
  <c r="O269" i="6"/>
  <c r="S269" i="6"/>
  <c r="W269" i="6"/>
  <c r="O268" i="6"/>
  <c r="Q266" i="6"/>
  <c r="P265" i="6"/>
  <c r="K264" i="6"/>
  <c r="N261" i="6"/>
  <c r="F260" i="6"/>
  <c r="J260" i="6"/>
  <c r="N260" i="6"/>
  <c r="R260" i="6"/>
  <c r="V260" i="6"/>
  <c r="H260" i="6"/>
  <c r="M260" i="6"/>
  <c r="S260" i="6"/>
  <c r="X260" i="6"/>
  <c r="I260" i="6"/>
  <c r="O260" i="6"/>
  <c r="T260" i="6"/>
  <c r="Y260" i="6"/>
  <c r="K260" i="6"/>
  <c r="P260" i="6"/>
  <c r="U260" i="6"/>
  <c r="F258" i="6"/>
  <c r="J258" i="6"/>
  <c r="N258" i="6"/>
  <c r="R258" i="6"/>
  <c r="V258" i="6"/>
  <c r="H258" i="6"/>
  <c r="L258" i="6"/>
  <c r="P258" i="6"/>
  <c r="T258" i="6"/>
  <c r="X258" i="6"/>
  <c r="M258" i="6"/>
  <c r="U258" i="6"/>
  <c r="G258" i="6"/>
  <c r="O258" i="6"/>
  <c r="W258" i="6"/>
  <c r="I258" i="6"/>
  <c r="Q258" i="6"/>
  <c r="Y258" i="6"/>
  <c r="S254" i="6"/>
  <c r="I263" i="6"/>
  <c r="M263" i="6"/>
  <c r="Q263" i="6"/>
  <c r="U263" i="6"/>
  <c r="W259" i="6"/>
  <c r="R259" i="6"/>
  <c r="L259" i="6"/>
  <c r="G259" i="6"/>
  <c r="X257" i="6"/>
  <c r="P257" i="6"/>
  <c r="H257" i="6"/>
  <c r="X255" i="6"/>
  <c r="P255" i="6"/>
  <c r="H255" i="6"/>
  <c r="I253" i="6"/>
  <c r="M253" i="6"/>
  <c r="Q253" i="6"/>
  <c r="U253" i="6"/>
  <c r="Y253" i="6"/>
  <c r="F253" i="6"/>
  <c r="J253" i="6"/>
  <c r="N253" i="6"/>
  <c r="R253" i="6"/>
  <c r="V253" i="6"/>
  <c r="G253" i="6"/>
  <c r="K253" i="6"/>
  <c r="O253" i="6"/>
  <c r="S253" i="6"/>
  <c r="W253" i="6"/>
  <c r="F250" i="6"/>
  <c r="J250" i="6"/>
  <c r="N250" i="6"/>
  <c r="R250" i="6"/>
  <c r="V250" i="6"/>
  <c r="G250" i="6"/>
  <c r="K250" i="6"/>
  <c r="O250" i="6"/>
  <c r="S250" i="6"/>
  <c r="W250" i="6"/>
  <c r="H250" i="6"/>
  <c r="L250" i="6"/>
  <c r="P250" i="6"/>
  <c r="T250" i="6"/>
  <c r="X250" i="6"/>
  <c r="K248" i="6"/>
  <c r="G247" i="6"/>
  <c r="K247" i="6"/>
  <c r="O247" i="6"/>
  <c r="S247" i="6"/>
  <c r="W247" i="6"/>
  <c r="H247" i="6"/>
  <c r="L247" i="6"/>
  <c r="P247" i="6"/>
  <c r="T247" i="6"/>
  <c r="X247" i="6"/>
  <c r="I247" i="6"/>
  <c r="M247" i="6"/>
  <c r="Q247" i="6"/>
  <c r="U247" i="6"/>
  <c r="Y247" i="6"/>
  <c r="L245" i="6"/>
  <c r="F239" i="6"/>
  <c r="J239" i="6"/>
  <c r="N239" i="6"/>
  <c r="R239" i="6"/>
  <c r="V239" i="6"/>
  <c r="G239" i="6"/>
  <c r="K239" i="6"/>
  <c r="O239" i="6"/>
  <c r="S239" i="6"/>
  <c r="W239" i="6"/>
  <c r="M239" i="6"/>
  <c r="U239" i="6"/>
  <c r="H239" i="6"/>
  <c r="P239" i="6"/>
  <c r="X239" i="6"/>
  <c r="I239" i="6"/>
  <c r="Q239" i="6"/>
  <c r="Y239" i="6"/>
  <c r="I238" i="6"/>
  <c r="M238" i="6"/>
  <c r="Q238" i="6"/>
  <c r="U238" i="6"/>
  <c r="Y238" i="6"/>
  <c r="F238" i="6"/>
  <c r="J238" i="6"/>
  <c r="N238" i="6"/>
  <c r="R238" i="6"/>
  <c r="V238" i="6"/>
  <c r="G238" i="6"/>
  <c r="O238" i="6"/>
  <c r="W238" i="6"/>
  <c r="H238" i="6"/>
  <c r="P238" i="6"/>
  <c r="X238" i="6"/>
  <c r="K238" i="6"/>
  <c r="S238" i="6"/>
  <c r="H237" i="6"/>
  <c r="L237" i="6"/>
  <c r="P237" i="6"/>
  <c r="T237" i="6"/>
  <c r="X237" i="6"/>
  <c r="I237" i="6"/>
  <c r="M237" i="6"/>
  <c r="Q237" i="6"/>
  <c r="U237" i="6"/>
  <c r="Y237" i="6"/>
  <c r="F237" i="6"/>
  <c r="N237" i="6"/>
  <c r="V237" i="6"/>
  <c r="G237" i="6"/>
  <c r="O237" i="6"/>
  <c r="W237" i="6"/>
  <c r="J237" i="6"/>
  <c r="R237" i="6"/>
  <c r="F228" i="6"/>
  <c r="G228" i="6"/>
  <c r="K228" i="6"/>
  <c r="O228" i="6"/>
  <c r="S228" i="6"/>
  <c r="W228" i="6"/>
  <c r="H228" i="6"/>
  <c r="L228" i="6"/>
  <c r="P228" i="6"/>
  <c r="T228" i="6"/>
  <c r="X228" i="6"/>
  <c r="I228" i="6"/>
  <c r="Q228" i="6"/>
  <c r="Y228" i="6"/>
  <c r="J228" i="6"/>
  <c r="R228" i="6"/>
  <c r="M228" i="6"/>
  <c r="U228" i="6"/>
  <c r="I227" i="6"/>
  <c r="M227" i="6"/>
  <c r="Q227" i="6"/>
  <c r="U227" i="6"/>
  <c r="Y227" i="6"/>
  <c r="F227" i="6"/>
  <c r="J227" i="6"/>
  <c r="N227" i="6"/>
  <c r="R227" i="6"/>
  <c r="V227" i="6"/>
  <c r="G227" i="6"/>
  <c r="K227" i="6"/>
  <c r="O227" i="6"/>
  <c r="S227" i="6"/>
  <c r="W227" i="6"/>
  <c r="H227" i="6"/>
  <c r="X227" i="6"/>
  <c r="L227" i="6"/>
  <c r="P227" i="6"/>
  <c r="X263" i="6"/>
  <c r="S263" i="6"/>
  <c r="N263" i="6"/>
  <c r="H263" i="6"/>
  <c r="V259" i="6"/>
  <c r="P259" i="6"/>
  <c r="K259" i="6"/>
  <c r="V257" i="6"/>
  <c r="N257" i="6"/>
  <c r="V255" i="6"/>
  <c r="N255" i="6"/>
  <c r="P253" i="6"/>
  <c r="G251" i="6"/>
  <c r="K251" i="6"/>
  <c r="O251" i="6"/>
  <c r="S251" i="6"/>
  <c r="W251" i="6"/>
  <c r="H251" i="6"/>
  <c r="L251" i="6"/>
  <c r="P251" i="6"/>
  <c r="T251" i="6"/>
  <c r="X251" i="6"/>
  <c r="I251" i="6"/>
  <c r="M251" i="6"/>
  <c r="Q251" i="6"/>
  <c r="U251" i="6"/>
  <c r="Y251" i="6"/>
  <c r="Q250" i="6"/>
  <c r="W248" i="6"/>
  <c r="N247" i="6"/>
  <c r="X245" i="6"/>
  <c r="H244" i="6"/>
  <c r="L244" i="6"/>
  <c r="P244" i="6"/>
  <c r="T244" i="6"/>
  <c r="X244" i="6"/>
  <c r="I244" i="6"/>
  <c r="M244" i="6"/>
  <c r="Q244" i="6"/>
  <c r="U244" i="6"/>
  <c r="Y244" i="6"/>
  <c r="F244" i="6"/>
  <c r="J244" i="6"/>
  <c r="N244" i="6"/>
  <c r="R244" i="6"/>
  <c r="V244" i="6"/>
  <c r="I242" i="6"/>
  <c r="M242" i="6"/>
  <c r="Q242" i="6"/>
  <c r="U242" i="6"/>
  <c r="F242" i="6"/>
  <c r="K242" i="6"/>
  <c r="P242" i="6"/>
  <c r="V242" i="6"/>
  <c r="G242" i="6"/>
  <c r="L242" i="6"/>
  <c r="R242" i="6"/>
  <c r="W242" i="6"/>
  <c r="H242" i="6"/>
  <c r="N242" i="6"/>
  <c r="S242" i="6"/>
  <c r="X242" i="6"/>
  <c r="F235" i="6"/>
  <c r="J235" i="6"/>
  <c r="N235" i="6"/>
  <c r="R235" i="6"/>
  <c r="V235" i="6"/>
  <c r="G235" i="6"/>
  <c r="K235" i="6"/>
  <c r="O235" i="6"/>
  <c r="S235" i="6"/>
  <c r="W235" i="6"/>
  <c r="H235" i="6"/>
  <c r="P235" i="6"/>
  <c r="X235" i="6"/>
  <c r="I235" i="6"/>
  <c r="Q235" i="6"/>
  <c r="Y235" i="6"/>
  <c r="L235" i="6"/>
  <c r="T235" i="6"/>
  <c r="G232" i="6"/>
  <c r="K232" i="6"/>
  <c r="O232" i="6"/>
  <c r="S232" i="6"/>
  <c r="W232" i="6"/>
  <c r="H232" i="6"/>
  <c r="L232" i="6"/>
  <c r="P232" i="6"/>
  <c r="T232" i="6"/>
  <c r="X232" i="6"/>
  <c r="F232" i="6"/>
  <c r="N232" i="6"/>
  <c r="V232" i="6"/>
  <c r="I232" i="6"/>
  <c r="Q232" i="6"/>
  <c r="Y232" i="6"/>
  <c r="J232" i="6"/>
  <c r="R232" i="6"/>
  <c r="I259" i="6"/>
  <c r="M259" i="6"/>
  <c r="Q259" i="6"/>
  <c r="U259" i="6"/>
  <c r="Y259" i="6"/>
  <c r="I257" i="6"/>
  <c r="M257" i="6"/>
  <c r="Q257" i="6"/>
  <c r="U257" i="6"/>
  <c r="Y257" i="6"/>
  <c r="G257" i="6"/>
  <c r="K257" i="6"/>
  <c r="O257" i="6"/>
  <c r="S257" i="6"/>
  <c r="W257" i="6"/>
  <c r="G255" i="6"/>
  <c r="K255" i="6"/>
  <c r="O255" i="6"/>
  <c r="S255" i="6"/>
  <c r="W255" i="6"/>
  <c r="I255" i="6"/>
  <c r="M255" i="6"/>
  <c r="Q255" i="6"/>
  <c r="U255" i="6"/>
  <c r="Y255" i="6"/>
  <c r="H248" i="6"/>
  <c r="L248" i="6"/>
  <c r="P248" i="6"/>
  <c r="T248" i="6"/>
  <c r="X248" i="6"/>
  <c r="I248" i="6"/>
  <c r="M248" i="6"/>
  <c r="Q248" i="6"/>
  <c r="U248" i="6"/>
  <c r="Y248" i="6"/>
  <c r="F248" i="6"/>
  <c r="J248" i="6"/>
  <c r="N248" i="6"/>
  <c r="R248" i="6"/>
  <c r="V248" i="6"/>
  <c r="I245" i="6"/>
  <c r="M245" i="6"/>
  <c r="Q245" i="6"/>
  <c r="U245" i="6"/>
  <c r="Y245" i="6"/>
  <c r="F245" i="6"/>
  <c r="J245" i="6"/>
  <c r="N245" i="6"/>
  <c r="R245" i="6"/>
  <c r="V245" i="6"/>
  <c r="G245" i="6"/>
  <c r="K245" i="6"/>
  <c r="O245" i="6"/>
  <c r="S245" i="6"/>
  <c r="W245" i="6"/>
  <c r="G221" i="6"/>
  <c r="K221" i="6"/>
  <c r="O221" i="6"/>
  <c r="S221" i="6"/>
  <c r="W221" i="6"/>
  <c r="H221" i="6"/>
  <c r="L221" i="6"/>
  <c r="P221" i="6"/>
  <c r="T221" i="6"/>
  <c r="X221" i="6"/>
  <c r="I221" i="6"/>
  <c r="M221" i="6"/>
  <c r="Q221" i="6"/>
  <c r="U221" i="6"/>
  <c r="Y221" i="6"/>
  <c r="F221" i="6"/>
  <c r="V221" i="6"/>
  <c r="J221" i="6"/>
  <c r="N221" i="6"/>
  <c r="V240" i="6"/>
  <c r="Q240" i="6"/>
  <c r="L240" i="6"/>
  <c r="Y236" i="6"/>
  <c r="Q236" i="6"/>
  <c r="H233" i="6"/>
  <c r="L233" i="6"/>
  <c r="P233" i="6"/>
  <c r="T233" i="6"/>
  <c r="X233" i="6"/>
  <c r="I233" i="6"/>
  <c r="M233" i="6"/>
  <c r="Q233" i="6"/>
  <c r="U233" i="6"/>
  <c r="Y233" i="6"/>
  <c r="W230" i="6"/>
  <c r="O230" i="6"/>
  <c r="V229" i="6"/>
  <c r="N229" i="6"/>
  <c r="G225" i="6"/>
  <c r="K225" i="6"/>
  <c r="O225" i="6"/>
  <c r="S225" i="6"/>
  <c r="W225" i="6"/>
  <c r="H225" i="6"/>
  <c r="L225" i="6"/>
  <c r="P225" i="6"/>
  <c r="T225" i="6"/>
  <c r="X225" i="6"/>
  <c r="I225" i="6"/>
  <c r="M225" i="6"/>
  <c r="Q225" i="6"/>
  <c r="U225" i="6"/>
  <c r="Y225" i="6"/>
  <c r="W222" i="6"/>
  <c r="G218" i="6"/>
  <c r="K218" i="6"/>
  <c r="O218" i="6"/>
  <c r="S218" i="6"/>
  <c r="W218" i="6"/>
  <c r="J218" i="6"/>
  <c r="P218" i="6"/>
  <c r="U218" i="6"/>
  <c r="F218" i="6"/>
  <c r="L218" i="6"/>
  <c r="Q218" i="6"/>
  <c r="V218" i="6"/>
  <c r="H218" i="6"/>
  <c r="M218" i="6"/>
  <c r="R218" i="6"/>
  <c r="X218" i="6"/>
  <c r="G215" i="6"/>
  <c r="K215" i="6"/>
  <c r="O215" i="6"/>
  <c r="S215" i="6"/>
  <c r="W215" i="6"/>
  <c r="H215" i="6"/>
  <c r="L215" i="6"/>
  <c r="P215" i="6"/>
  <c r="T215" i="6"/>
  <c r="X215" i="6"/>
  <c r="J215" i="6"/>
  <c r="R215" i="6"/>
  <c r="M215" i="6"/>
  <c r="U215" i="6"/>
  <c r="F215" i="6"/>
  <c r="N215" i="6"/>
  <c r="V215" i="6"/>
  <c r="F214" i="6"/>
  <c r="J214" i="6"/>
  <c r="N214" i="6"/>
  <c r="R214" i="6"/>
  <c r="V214" i="6"/>
  <c r="G214" i="6"/>
  <c r="K214" i="6"/>
  <c r="O214" i="6"/>
  <c r="S214" i="6"/>
  <c r="W214" i="6"/>
  <c r="L214" i="6"/>
  <c r="T214" i="6"/>
  <c r="M214" i="6"/>
  <c r="U214" i="6"/>
  <c r="H214" i="6"/>
  <c r="P214" i="6"/>
  <c r="X214" i="6"/>
  <c r="I213" i="6"/>
  <c r="M213" i="6"/>
  <c r="Q213" i="6"/>
  <c r="U213" i="6"/>
  <c r="Y213" i="6"/>
  <c r="F213" i="6"/>
  <c r="J213" i="6"/>
  <c r="N213" i="6"/>
  <c r="R213" i="6"/>
  <c r="V213" i="6"/>
  <c r="L213" i="6"/>
  <c r="T213" i="6"/>
  <c r="G213" i="6"/>
  <c r="O213" i="6"/>
  <c r="W213" i="6"/>
  <c r="H213" i="6"/>
  <c r="P213" i="6"/>
  <c r="X213" i="6"/>
  <c r="Q207" i="6"/>
  <c r="G240" i="6"/>
  <c r="K240" i="6"/>
  <c r="O240" i="6"/>
  <c r="S240" i="6"/>
  <c r="W240" i="6"/>
  <c r="I230" i="6"/>
  <c r="M230" i="6"/>
  <c r="Q230" i="6"/>
  <c r="U230" i="6"/>
  <c r="Y230" i="6"/>
  <c r="F230" i="6"/>
  <c r="J230" i="6"/>
  <c r="N230" i="6"/>
  <c r="R230" i="6"/>
  <c r="V230" i="6"/>
  <c r="H229" i="6"/>
  <c r="L229" i="6"/>
  <c r="P229" i="6"/>
  <c r="T229" i="6"/>
  <c r="X229" i="6"/>
  <c r="I229" i="6"/>
  <c r="M229" i="6"/>
  <c r="Q229" i="6"/>
  <c r="U229" i="6"/>
  <c r="Y229" i="6"/>
  <c r="H222" i="6"/>
  <c r="L222" i="6"/>
  <c r="P222" i="6"/>
  <c r="T222" i="6"/>
  <c r="X222" i="6"/>
  <c r="I222" i="6"/>
  <c r="M222" i="6"/>
  <c r="Q222" i="6"/>
  <c r="U222" i="6"/>
  <c r="Y222" i="6"/>
  <c r="F222" i="6"/>
  <c r="J222" i="6"/>
  <c r="N222" i="6"/>
  <c r="R222" i="6"/>
  <c r="V222" i="6"/>
  <c r="G211" i="6"/>
  <c r="K211" i="6"/>
  <c r="O211" i="6"/>
  <c r="S211" i="6"/>
  <c r="W211" i="6"/>
  <c r="H211" i="6"/>
  <c r="L211" i="6"/>
  <c r="P211" i="6"/>
  <c r="T211" i="6"/>
  <c r="X211" i="6"/>
  <c r="J211" i="6"/>
  <c r="R211" i="6"/>
  <c r="M211" i="6"/>
  <c r="U211" i="6"/>
  <c r="F211" i="6"/>
  <c r="N211" i="6"/>
  <c r="V211" i="6"/>
  <c r="F210" i="6"/>
  <c r="J210" i="6"/>
  <c r="N210" i="6"/>
  <c r="R210" i="6"/>
  <c r="V210" i="6"/>
  <c r="G210" i="6"/>
  <c r="K210" i="6"/>
  <c r="O210" i="6"/>
  <c r="S210" i="6"/>
  <c r="W210" i="6"/>
  <c r="L210" i="6"/>
  <c r="T210" i="6"/>
  <c r="M210" i="6"/>
  <c r="U210" i="6"/>
  <c r="H210" i="6"/>
  <c r="P210" i="6"/>
  <c r="X210" i="6"/>
  <c r="I209" i="6"/>
  <c r="M209" i="6"/>
  <c r="Q209" i="6"/>
  <c r="U209" i="6"/>
  <c r="Y209" i="6"/>
  <c r="F209" i="6"/>
  <c r="J209" i="6"/>
  <c r="N209" i="6"/>
  <c r="R209" i="6"/>
  <c r="V209" i="6"/>
  <c r="L209" i="6"/>
  <c r="T209" i="6"/>
  <c r="G209" i="6"/>
  <c r="O209" i="6"/>
  <c r="W209" i="6"/>
  <c r="H209" i="6"/>
  <c r="P209" i="6"/>
  <c r="X209" i="6"/>
  <c r="G202" i="6"/>
  <c r="K202" i="6"/>
  <c r="O202" i="6"/>
  <c r="S202" i="6"/>
  <c r="W202" i="6"/>
  <c r="H202" i="6"/>
  <c r="L202" i="6"/>
  <c r="P202" i="6"/>
  <c r="T202" i="6"/>
  <c r="X202" i="6"/>
  <c r="F202" i="6"/>
  <c r="N202" i="6"/>
  <c r="V202" i="6"/>
  <c r="I202" i="6"/>
  <c r="Q202" i="6"/>
  <c r="Y202" i="6"/>
  <c r="J202" i="6"/>
  <c r="R202" i="6"/>
  <c r="M202" i="6"/>
  <c r="U202" i="6"/>
  <c r="Y240" i="6"/>
  <c r="T240" i="6"/>
  <c r="N240" i="6"/>
  <c r="I240" i="6"/>
  <c r="G236" i="6"/>
  <c r="K236" i="6"/>
  <c r="O236" i="6"/>
  <c r="S236" i="6"/>
  <c r="W236" i="6"/>
  <c r="H236" i="6"/>
  <c r="L236" i="6"/>
  <c r="P236" i="6"/>
  <c r="T236" i="6"/>
  <c r="X236" i="6"/>
  <c r="S230" i="6"/>
  <c r="K230" i="6"/>
  <c r="R229" i="6"/>
  <c r="J229" i="6"/>
  <c r="H226" i="6"/>
  <c r="L226" i="6"/>
  <c r="P226" i="6"/>
  <c r="T226" i="6"/>
  <c r="X226" i="6"/>
  <c r="I226" i="6"/>
  <c r="M226" i="6"/>
  <c r="Q226" i="6"/>
  <c r="U226" i="6"/>
  <c r="Y226" i="6"/>
  <c r="F226" i="6"/>
  <c r="J226" i="6"/>
  <c r="N226" i="6"/>
  <c r="R226" i="6"/>
  <c r="V226" i="6"/>
  <c r="F224" i="6"/>
  <c r="J224" i="6"/>
  <c r="N224" i="6"/>
  <c r="R224" i="6"/>
  <c r="V224" i="6"/>
  <c r="G224" i="6"/>
  <c r="K224" i="6"/>
  <c r="O224" i="6"/>
  <c r="S224" i="6"/>
  <c r="W224" i="6"/>
  <c r="H224" i="6"/>
  <c r="L224" i="6"/>
  <c r="P224" i="6"/>
  <c r="T224" i="6"/>
  <c r="X224" i="6"/>
  <c r="I223" i="6"/>
  <c r="M223" i="6"/>
  <c r="Q223" i="6"/>
  <c r="U223" i="6"/>
  <c r="Y223" i="6"/>
  <c r="F223" i="6"/>
  <c r="J223" i="6"/>
  <c r="N223" i="6"/>
  <c r="R223" i="6"/>
  <c r="V223" i="6"/>
  <c r="G223" i="6"/>
  <c r="K223" i="6"/>
  <c r="O223" i="6"/>
  <c r="S223" i="6"/>
  <c r="W223" i="6"/>
  <c r="O222" i="6"/>
  <c r="F217" i="6"/>
  <c r="J217" i="6"/>
  <c r="N217" i="6"/>
  <c r="R217" i="6"/>
  <c r="V217" i="6"/>
  <c r="H217" i="6"/>
  <c r="M217" i="6"/>
  <c r="S217" i="6"/>
  <c r="X217" i="6"/>
  <c r="I217" i="6"/>
  <c r="O217" i="6"/>
  <c r="T217" i="6"/>
  <c r="Y217" i="6"/>
  <c r="K217" i="6"/>
  <c r="P217" i="6"/>
  <c r="U217" i="6"/>
  <c r="Y211" i="6"/>
  <c r="Y210" i="6"/>
  <c r="G207" i="6"/>
  <c r="K207" i="6"/>
  <c r="O207" i="6"/>
  <c r="S207" i="6"/>
  <c r="W207" i="6"/>
  <c r="H207" i="6"/>
  <c r="L207" i="6"/>
  <c r="P207" i="6"/>
  <c r="T207" i="6"/>
  <c r="X207" i="6"/>
  <c r="J207" i="6"/>
  <c r="R207" i="6"/>
  <c r="M207" i="6"/>
  <c r="U207" i="6"/>
  <c r="F207" i="6"/>
  <c r="N207" i="6"/>
  <c r="V207" i="6"/>
  <c r="I220" i="6"/>
  <c r="M220" i="6"/>
  <c r="Q220" i="6"/>
  <c r="W216" i="6"/>
  <c r="O216" i="6"/>
  <c r="G216" i="6"/>
  <c r="W212" i="6"/>
  <c r="O212" i="6"/>
  <c r="G212" i="6"/>
  <c r="W208" i="6"/>
  <c r="O208" i="6"/>
  <c r="G208" i="6"/>
  <c r="F198" i="6"/>
  <c r="J198" i="6"/>
  <c r="N198" i="6"/>
  <c r="R198" i="6"/>
  <c r="V198" i="6"/>
  <c r="G198" i="6"/>
  <c r="K198" i="6"/>
  <c r="O198" i="6"/>
  <c r="S198" i="6"/>
  <c r="W198" i="6"/>
  <c r="H198" i="6"/>
  <c r="L198" i="6"/>
  <c r="P198" i="6"/>
  <c r="T198" i="6"/>
  <c r="X198" i="6"/>
  <c r="U198" i="6"/>
  <c r="I198" i="6"/>
  <c r="Y198" i="6"/>
  <c r="M198" i="6"/>
  <c r="W220" i="6"/>
  <c r="S220" i="6"/>
  <c r="N220" i="6"/>
  <c r="H220" i="6"/>
  <c r="V216" i="6"/>
  <c r="N216" i="6"/>
  <c r="V212" i="6"/>
  <c r="N212" i="6"/>
  <c r="V208" i="6"/>
  <c r="N208" i="6"/>
  <c r="F205" i="6"/>
  <c r="J205" i="6"/>
  <c r="G205" i="6"/>
  <c r="K205" i="6"/>
  <c r="O205" i="6"/>
  <c r="S205" i="6"/>
  <c r="W205" i="6"/>
  <c r="H205" i="6"/>
  <c r="N205" i="6"/>
  <c r="T205" i="6"/>
  <c r="Y205" i="6"/>
  <c r="I205" i="6"/>
  <c r="P205" i="6"/>
  <c r="U205" i="6"/>
  <c r="L205" i="6"/>
  <c r="Q205" i="6"/>
  <c r="V205" i="6"/>
  <c r="H216" i="6"/>
  <c r="L216" i="6"/>
  <c r="P216" i="6"/>
  <c r="T216" i="6"/>
  <c r="I216" i="6"/>
  <c r="M216" i="6"/>
  <c r="Q216" i="6"/>
  <c r="U216" i="6"/>
  <c r="Y216" i="6"/>
  <c r="H212" i="6"/>
  <c r="L212" i="6"/>
  <c r="P212" i="6"/>
  <c r="T212" i="6"/>
  <c r="X212" i="6"/>
  <c r="I212" i="6"/>
  <c r="M212" i="6"/>
  <c r="Q212" i="6"/>
  <c r="U212" i="6"/>
  <c r="Y212" i="6"/>
  <c r="H208" i="6"/>
  <c r="L208" i="6"/>
  <c r="P208" i="6"/>
  <c r="T208" i="6"/>
  <c r="X208" i="6"/>
  <c r="I208" i="6"/>
  <c r="M208" i="6"/>
  <c r="Q208" i="6"/>
  <c r="U208" i="6"/>
  <c r="Y208" i="6"/>
  <c r="H206" i="6"/>
  <c r="L206" i="6"/>
  <c r="P206" i="6"/>
  <c r="I204" i="6"/>
  <c r="M204" i="6"/>
  <c r="Q204" i="6"/>
  <c r="U204" i="6"/>
  <c r="Y204" i="6"/>
  <c r="F204" i="6"/>
  <c r="J204" i="6"/>
  <c r="N204" i="6"/>
  <c r="R204" i="6"/>
  <c r="V204" i="6"/>
  <c r="H203" i="6"/>
  <c r="L203" i="6"/>
  <c r="P203" i="6"/>
  <c r="T203" i="6"/>
  <c r="X203" i="6"/>
  <c r="I203" i="6"/>
  <c r="M203" i="6"/>
  <c r="Q203" i="6"/>
  <c r="U203" i="6"/>
  <c r="Y203" i="6"/>
  <c r="I200" i="6"/>
  <c r="M200" i="6"/>
  <c r="Q200" i="6"/>
  <c r="U200" i="6"/>
  <c r="Y200" i="6"/>
  <c r="F200" i="6"/>
  <c r="J200" i="6"/>
  <c r="N200" i="6"/>
  <c r="R200" i="6"/>
  <c r="V200" i="6"/>
  <c r="H199" i="6"/>
  <c r="L199" i="6"/>
  <c r="P199" i="6"/>
  <c r="T199" i="6"/>
  <c r="X199" i="6"/>
  <c r="I199" i="6"/>
  <c r="M199" i="6"/>
  <c r="Q199" i="6"/>
  <c r="U199" i="6"/>
  <c r="Y199" i="6"/>
  <c r="H196" i="6"/>
  <c r="L196" i="6"/>
  <c r="P196" i="6"/>
  <c r="T196" i="6"/>
  <c r="X196" i="6"/>
  <c r="I196" i="6"/>
  <c r="M196" i="6"/>
  <c r="Q196" i="6"/>
  <c r="U196" i="6"/>
  <c r="Y196" i="6"/>
  <c r="F196" i="6"/>
  <c r="J196" i="6"/>
  <c r="N196" i="6"/>
  <c r="R196" i="6"/>
  <c r="V196" i="6"/>
  <c r="J195" i="6"/>
  <c r="G194" i="6"/>
  <c r="K194" i="6"/>
  <c r="I194" i="6"/>
  <c r="N194" i="6"/>
  <c r="R194" i="6"/>
  <c r="V194" i="6"/>
  <c r="J194" i="6"/>
  <c r="O194" i="6"/>
  <c r="S194" i="6"/>
  <c r="W194" i="6"/>
  <c r="F194" i="6"/>
  <c r="L194" i="6"/>
  <c r="P194" i="6"/>
  <c r="T194" i="6"/>
  <c r="X194" i="6"/>
  <c r="F193" i="6"/>
  <c r="J193" i="6"/>
  <c r="N193" i="6"/>
  <c r="R193" i="6"/>
  <c r="V193" i="6"/>
  <c r="G193" i="6"/>
  <c r="K193" i="6"/>
  <c r="O193" i="6"/>
  <c r="S193" i="6"/>
  <c r="W193" i="6"/>
  <c r="M193" i="6"/>
  <c r="U193" i="6"/>
  <c r="H193" i="6"/>
  <c r="P193" i="6"/>
  <c r="X193" i="6"/>
  <c r="I193" i="6"/>
  <c r="Q193" i="6"/>
  <c r="Y193" i="6"/>
  <c r="I192" i="6"/>
  <c r="M192" i="6"/>
  <c r="Q192" i="6"/>
  <c r="U192" i="6"/>
  <c r="Y192" i="6"/>
  <c r="F192" i="6"/>
  <c r="J192" i="6"/>
  <c r="N192" i="6"/>
  <c r="R192" i="6"/>
  <c r="V192" i="6"/>
  <c r="G192" i="6"/>
  <c r="O192" i="6"/>
  <c r="W192" i="6"/>
  <c r="H192" i="6"/>
  <c r="P192" i="6"/>
  <c r="X192" i="6"/>
  <c r="K192" i="6"/>
  <c r="S192" i="6"/>
  <c r="W206" i="6"/>
  <c r="S206" i="6"/>
  <c r="N206" i="6"/>
  <c r="I206" i="6"/>
  <c r="S204" i="6"/>
  <c r="K204" i="6"/>
  <c r="R203" i="6"/>
  <c r="J203" i="6"/>
  <c r="S200" i="6"/>
  <c r="K200" i="6"/>
  <c r="R199" i="6"/>
  <c r="J199" i="6"/>
  <c r="I197" i="6"/>
  <c r="M197" i="6"/>
  <c r="Q197" i="6"/>
  <c r="U197" i="6"/>
  <c r="Y197" i="6"/>
  <c r="F197" i="6"/>
  <c r="J197" i="6"/>
  <c r="N197" i="6"/>
  <c r="R197" i="6"/>
  <c r="V197" i="6"/>
  <c r="G197" i="6"/>
  <c r="K197" i="6"/>
  <c r="O197" i="6"/>
  <c r="S197" i="6"/>
  <c r="W197" i="6"/>
  <c r="O196" i="6"/>
  <c r="V195" i="6"/>
  <c r="Q194" i="6"/>
  <c r="V206" i="6"/>
  <c r="R206" i="6"/>
  <c r="M206" i="6"/>
  <c r="G206" i="6"/>
  <c r="X204" i="6"/>
  <c r="P204" i="6"/>
  <c r="H204" i="6"/>
  <c r="W203" i="6"/>
  <c r="O203" i="6"/>
  <c r="G203" i="6"/>
  <c r="X200" i="6"/>
  <c r="P200" i="6"/>
  <c r="H200" i="6"/>
  <c r="W199" i="6"/>
  <c r="O199" i="6"/>
  <c r="G199" i="6"/>
  <c r="K196" i="6"/>
  <c r="G195" i="6"/>
  <c r="K195" i="6"/>
  <c r="O195" i="6"/>
  <c r="S195" i="6"/>
  <c r="W195" i="6"/>
  <c r="H195" i="6"/>
  <c r="L195" i="6"/>
  <c r="P195" i="6"/>
  <c r="T195" i="6"/>
  <c r="X195" i="6"/>
  <c r="I195" i="6"/>
  <c r="M195" i="6"/>
  <c r="Q195" i="6"/>
  <c r="U195" i="6"/>
  <c r="Y195" i="6"/>
  <c r="F190" i="6"/>
  <c r="J190" i="6"/>
  <c r="N190" i="6"/>
  <c r="R190" i="6"/>
  <c r="V190" i="6"/>
  <c r="G190" i="6"/>
  <c r="K190" i="6"/>
  <c r="O190" i="6"/>
  <c r="S190" i="6"/>
  <c r="W190" i="6"/>
  <c r="H190" i="6"/>
  <c r="L190" i="6"/>
  <c r="P190" i="6"/>
  <c r="T190" i="6"/>
  <c r="X190" i="6"/>
  <c r="I190" i="6"/>
  <c r="Y190" i="6"/>
  <c r="M190" i="6"/>
  <c r="Q190" i="6"/>
  <c r="I189" i="6"/>
  <c r="M189" i="6"/>
  <c r="Q189" i="6"/>
  <c r="U189" i="6"/>
  <c r="Y189" i="6"/>
  <c r="F189" i="6"/>
  <c r="J189" i="6"/>
  <c r="N189" i="6"/>
  <c r="R189" i="6"/>
  <c r="V189" i="6"/>
  <c r="G189" i="6"/>
  <c r="K189" i="6"/>
  <c r="O189" i="6"/>
  <c r="S189" i="6"/>
  <c r="W189" i="6"/>
  <c r="H189" i="6"/>
  <c r="X189" i="6"/>
  <c r="L189" i="6"/>
  <c r="P189" i="6"/>
  <c r="V191" i="6"/>
  <c r="K188" i="6"/>
  <c r="G187" i="6"/>
  <c r="K187" i="6"/>
  <c r="O187" i="6"/>
  <c r="S187" i="6"/>
  <c r="W187" i="6"/>
  <c r="H187" i="6"/>
  <c r="L187" i="6"/>
  <c r="P187" i="6"/>
  <c r="T187" i="6"/>
  <c r="X187" i="6"/>
  <c r="I187" i="6"/>
  <c r="M187" i="6"/>
  <c r="Q187" i="6"/>
  <c r="U187" i="6"/>
  <c r="Y187" i="6"/>
  <c r="W184" i="6"/>
  <c r="H180" i="6"/>
  <c r="L180" i="6"/>
  <c r="P180" i="6"/>
  <c r="T180" i="6"/>
  <c r="X180" i="6"/>
  <c r="I180" i="6"/>
  <c r="M180" i="6"/>
  <c r="Q180" i="6"/>
  <c r="U180" i="6"/>
  <c r="Y180" i="6"/>
  <c r="F180" i="6"/>
  <c r="J180" i="6"/>
  <c r="N180" i="6"/>
  <c r="R180" i="6"/>
  <c r="V180" i="6"/>
  <c r="J179" i="6"/>
  <c r="G191" i="6"/>
  <c r="K191" i="6"/>
  <c r="O191" i="6"/>
  <c r="S191" i="6"/>
  <c r="W191" i="6"/>
  <c r="H191" i="6"/>
  <c r="L191" i="6"/>
  <c r="P191" i="6"/>
  <c r="T191" i="6"/>
  <c r="X191" i="6"/>
  <c r="I191" i="6"/>
  <c r="M191" i="6"/>
  <c r="Q191" i="6"/>
  <c r="U191" i="6"/>
  <c r="Y191" i="6"/>
  <c r="W188" i="6"/>
  <c r="H184" i="6"/>
  <c r="L184" i="6"/>
  <c r="P184" i="6"/>
  <c r="T184" i="6"/>
  <c r="X184" i="6"/>
  <c r="I184" i="6"/>
  <c r="M184" i="6"/>
  <c r="Q184" i="6"/>
  <c r="U184" i="6"/>
  <c r="Y184" i="6"/>
  <c r="F184" i="6"/>
  <c r="J184" i="6"/>
  <c r="N184" i="6"/>
  <c r="R184" i="6"/>
  <c r="V184" i="6"/>
  <c r="F182" i="6"/>
  <c r="J182" i="6"/>
  <c r="N182" i="6"/>
  <c r="R182" i="6"/>
  <c r="V182" i="6"/>
  <c r="G182" i="6"/>
  <c r="K182" i="6"/>
  <c r="O182" i="6"/>
  <c r="S182" i="6"/>
  <c r="W182" i="6"/>
  <c r="H182" i="6"/>
  <c r="L182" i="6"/>
  <c r="P182" i="6"/>
  <c r="T182" i="6"/>
  <c r="X182" i="6"/>
  <c r="I181" i="6"/>
  <c r="M181" i="6"/>
  <c r="Q181" i="6"/>
  <c r="U181" i="6"/>
  <c r="Y181" i="6"/>
  <c r="F181" i="6"/>
  <c r="J181" i="6"/>
  <c r="N181" i="6"/>
  <c r="R181" i="6"/>
  <c r="V181" i="6"/>
  <c r="G181" i="6"/>
  <c r="K181" i="6"/>
  <c r="O181" i="6"/>
  <c r="S181" i="6"/>
  <c r="W181" i="6"/>
  <c r="O180" i="6"/>
  <c r="V179" i="6"/>
  <c r="H188" i="6"/>
  <c r="L188" i="6"/>
  <c r="P188" i="6"/>
  <c r="T188" i="6"/>
  <c r="X188" i="6"/>
  <c r="I188" i="6"/>
  <c r="M188" i="6"/>
  <c r="Q188" i="6"/>
  <c r="U188" i="6"/>
  <c r="Y188" i="6"/>
  <c r="F188" i="6"/>
  <c r="J188" i="6"/>
  <c r="N188" i="6"/>
  <c r="R188" i="6"/>
  <c r="V188" i="6"/>
  <c r="F186" i="6"/>
  <c r="J186" i="6"/>
  <c r="N186" i="6"/>
  <c r="R186" i="6"/>
  <c r="V186" i="6"/>
  <c r="G186" i="6"/>
  <c r="K186" i="6"/>
  <c r="O186" i="6"/>
  <c r="S186" i="6"/>
  <c r="W186" i="6"/>
  <c r="H186" i="6"/>
  <c r="L186" i="6"/>
  <c r="P186" i="6"/>
  <c r="T186" i="6"/>
  <c r="X186" i="6"/>
  <c r="I185" i="6"/>
  <c r="M185" i="6"/>
  <c r="Q185" i="6"/>
  <c r="U185" i="6"/>
  <c r="Y185" i="6"/>
  <c r="F185" i="6"/>
  <c r="J185" i="6"/>
  <c r="N185" i="6"/>
  <c r="R185" i="6"/>
  <c r="V185" i="6"/>
  <c r="G185" i="6"/>
  <c r="K185" i="6"/>
  <c r="O185" i="6"/>
  <c r="S185" i="6"/>
  <c r="W185" i="6"/>
  <c r="O184" i="6"/>
  <c r="G179" i="6"/>
  <c r="K179" i="6"/>
  <c r="O179" i="6"/>
  <c r="S179" i="6"/>
  <c r="W179" i="6"/>
  <c r="H179" i="6"/>
  <c r="L179" i="6"/>
  <c r="P179" i="6"/>
  <c r="T179" i="6"/>
  <c r="X179" i="6"/>
  <c r="I179" i="6"/>
  <c r="M179" i="6"/>
  <c r="Q179" i="6"/>
  <c r="U179" i="6"/>
  <c r="Y179" i="6"/>
  <c r="E69" i="6"/>
  <c r="R69" i="6" s="1"/>
  <c r="E57" i="6"/>
  <c r="V57" i="6" s="1"/>
  <c r="E45" i="6"/>
  <c r="G45" i="6" s="1"/>
  <c r="E33" i="6"/>
  <c r="K33" i="6" s="1"/>
  <c r="E21" i="6"/>
  <c r="P21" i="6" s="1"/>
  <c r="E153" i="6"/>
  <c r="M153" i="6" s="1"/>
  <c r="E49" i="6"/>
  <c r="N49" i="6" s="1"/>
  <c r="E37" i="6"/>
  <c r="L37" i="6" s="1"/>
  <c r="E13" i="6"/>
  <c r="X13" i="6" s="1"/>
  <c r="E9" i="6"/>
  <c r="G9" i="6" s="1"/>
  <c r="E173" i="6"/>
  <c r="Q173" i="6" s="1"/>
  <c r="E145" i="6"/>
  <c r="X145" i="6" s="1"/>
  <c r="E133" i="6"/>
  <c r="R133" i="6" s="1"/>
  <c r="E125" i="6"/>
  <c r="W125" i="6" s="1"/>
  <c r="E109" i="6"/>
  <c r="W109" i="6" s="1"/>
  <c r="E77" i="6"/>
  <c r="J77" i="6" s="1"/>
  <c r="E53" i="6"/>
  <c r="N53" i="6" s="1"/>
  <c r="E41" i="6"/>
  <c r="Q41" i="6" s="1"/>
  <c r="E25" i="6"/>
  <c r="H25" i="6" s="1"/>
  <c r="E5" i="6"/>
  <c r="P5" i="6" s="1"/>
  <c r="E161" i="6"/>
  <c r="G161" i="6" s="1"/>
  <c r="E149" i="6"/>
  <c r="P149" i="6" s="1"/>
  <c r="E129" i="6"/>
  <c r="H129" i="6" s="1"/>
  <c r="E172" i="6"/>
  <c r="U172" i="6" s="1"/>
  <c r="E168" i="6"/>
  <c r="V168" i="6" s="1"/>
  <c r="E156" i="6"/>
  <c r="L156" i="6" s="1"/>
  <c r="E148" i="6"/>
  <c r="R148" i="6" s="1"/>
  <c r="E120" i="6"/>
  <c r="Q120" i="6" s="1"/>
  <c r="E116" i="6"/>
  <c r="Y116" i="6" s="1"/>
  <c r="E108" i="6"/>
  <c r="Q108" i="6" s="1"/>
  <c r="E88" i="6"/>
  <c r="H88" i="6" s="1"/>
  <c r="E76" i="6"/>
  <c r="G76" i="6" s="1"/>
  <c r="E72" i="6"/>
  <c r="T72" i="6" s="1"/>
  <c r="E68" i="6"/>
  <c r="L68" i="6" s="1"/>
  <c r="E56" i="6"/>
  <c r="M56" i="6" s="1"/>
  <c r="E40" i="6"/>
  <c r="T40" i="6" s="1"/>
  <c r="E28" i="6"/>
  <c r="X28" i="6" s="1"/>
  <c r="E24" i="6"/>
  <c r="L24" i="6" s="1"/>
  <c r="E175" i="6"/>
  <c r="Y175" i="6" s="1"/>
  <c r="E159" i="6"/>
  <c r="X159" i="6" s="1"/>
  <c r="E155" i="6"/>
  <c r="T155" i="6" s="1"/>
  <c r="E147" i="6"/>
  <c r="H147" i="6" s="1"/>
  <c r="E139" i="6"/>
  <c r="L139" i="6" s="1"/>
  <c r="E135" i="6"/>
  <c r="M135" i="6" s="1"/>
  <c r="E123" i="6"/>
  <c r="W123" i="6" s="1"/>
  <c r="E115" i="6"/>
  <c r="W115" i="6" s="1"/>
  <c r="E111" i="6"/>
  <c r="U111" i="6" s="1"/>
  <c r="E99" i="6"/>
  <c r="Q99" i="6" s="1"/>
  <c r="E91" i="6"/>
  <c r="Q91" i="6" s="1"/>
  <c r="E87" i="6"/>
  <c r="M87" i="6" s="1"/>
  <c r="E67" i="6"/>
  <c r="K67" i="6" s="1"/>
  <c r="E55" i="6"/>
  <c r="L55" i="6" s="1"/>
  <c r="O174" i="6"/>
  <c r="U110" i="6"/>
  <c r="R62" i="6"/>
  <c r="O14" i="6"/>
  <c r="H58" i="6"/>
  <c r="R42" i="6"/>
  <c r="L166" i="6"/>
  <c r="W134" i="6"/>
  <c r="K102" i="6"/>
  <c r="I86" i="6"/>
  <c r="R38" i="6"/>
  <c r="G130" i="6"/>
  <c r="M82" i="6"/>
  <c r="G117" i="6"/>
  <c r="O117" i="6"/>
  <c r="G20" i="6"/>
  <c r="R20" i="6"/>
  <c r="V128" i="6"/>
  <c r="K128" i="6"/>
  <c r="F128" i="6"/>
  <c r="W136" i="6"/>
  <c r="L136" i="6"/>
  <c r="F132" i="6"/>
  <c r="O132" i="6"/>
  <c r="W100" i="6"/>
  <c r="G100" i="6"/>
  <c r="W92" i="6"/>
  <c r="G92" i="6"/>
  <c r="W12" i="6"/>
  <c r="R167" i="6"/>
  <c r="V167" i="6"/>
  <c r="F167" i="6"/>
  <c r="P171" i="6"/>
  <c r="V171" i="6"/>
  <c r="M143" i="6"/>
  <c r="H143" i="6"/>
  <c r="Q119" i="6"/>
  <c r="G119" i="6"/>
  <c r="M46" i="6"/>
  <c r="H46" i="6"/>
  <c r="R46" i="6"/>
  <c r="R30" i="6"/>
  <c r="H30" i="6"/>
  <c r="T26" i="6"/>
  <c r="J26" i="6"/>
  <c r="T10" i="6"/>
  <c r="J10" i="6"/>
  <c r="W142" i="6"/>
  <c r="L142" i="6"/>
  <c r="P138" i="6"/>
  <c r="F138" i="6"/>
  <c r="T18" i="6"/>
  <c r="J18" i="6"/>
  <c r="T154" i="6"/>
  <c r="O154" i="6"/>
  <c r="J154" i="6"/>
  <c r="R50" i="6"/>
  <c r="H50" i="6"/>
  <c r="L16" i="6"/>
  <c r="H38" i="6"/>
  <c r="W117" i="6"/>
  <c r="L152" i="6"/>
  <c r="G167" i="6"/>
  <c r="R63" i="6"/>
  <c r="T43" i="6"/>
  <c r="W39" i="6"/>
  <c r="T35" i="6"/>
  <c r="G31" i="6"/>
  <c r="H128" i="6"/>
  <c r="G171" i="6"/>
  <c r="L11" i="6"/>
  <c r="O43" i="6"/>
  <c r="R47" i="6"/>
  <c r="B506" i="6"/>
  <c r="L8" i="6"/>
  <c r="M30" i="6"/>
  <c r="G47" i="6"/>
  <c r="H80" i="6"/>
  <c r="S128" i="6"/>
  <c r="K138" i="6"/>
  <c r="K167" i="6"/>
  <c r="H171" i="6"/>
  <c r="X171" i="6"/>
  <c r="L47" i="6"/>
  <c r="N171" i="6"/>
  <c r="X66" i="6"/>
  <c r="P66" i="6"/>
  <c r="H66" i="6"/>
  <c r="G4" i="6"/>
  <c r="T4" i="6"/>
  <c r="R8" i="6"/>
  <c r="R12" i="6"/>
  <c r="T15" i="6"/>
  <c r="R16" i="6"/>
  <c r="L19" i="6"/>
  <c r="W20" i="6"/>
  <c r="L31" i="6"/>
  <c r="M32" i="6"/>
  <c r="H34" i="6"/>
  <c r="G39" i="6"/>
  <c r="M48" i="6"/>
  <c r="X70" i="6"/>
  <c r="P70" i="6"/>
  <c r="H70" i="6"/>
  <c r="L78" i="6"/>
  <c r="K85" i="6"/>
  <c r="I85" i="6"/>
  <c r="V85" i="6"/>
  <c r="F85" i="6"/>
  <c r="M97" i="6"/>
  <c r="Q106" i="6"/>
  <c r="K106" i="6"/>
  <c r="F106" i="6"/>
  <c r="T122" i="6"/>
  <c r="H122" i="6"/>
  <c r="X122" i="6"/>
  <c r="I122" i="6"/>
  <c r="Q122" i="6"/>
  <c r="M122" i="6"/>
  <c r="G122" i="6"/>
  <c r="J163" i="6"/>
  <c r="J4" i="6"/>
  <c r="T19" i="6"/>
  <c r="R34" i="6"/>
  <c r="L39" i="6"/>
  <c r="H54" i="6"/>
  <c r="R54" i="6"/>
  <c r="M64" i="6"/>
  <c r="R75" i="6"/>
  <c r="L75" i="6"/>
  <c r="G75" i="6"/>
  <c r="L79" i="6"/>
  <c r="W79" i="6"/>
  <c r="J79" i="6"/>
  <c r="T79" i="6"/>
  <c r="G79" i="6"/>
  <c r="Y81" i="6"/>
  <c r="K81" i="6"/>
  <c r="Q85" i="6"/>
  <c r="K98" i="6"/>
  <c r="I98" i="6"/>
  <c r="W98" i="6"/>
  <c r="G98" i="6"/>
  <c r="Y103" i="6"/>
  <c r="V106" i="6"/>
  <c r="M118" i="6"/>
  <c r="U118" i="6"/>
  <c r="K96" i="6"/>
  <c r="W4" i="6"/>
  <c r="L4" i="6"/>
  <c r="G8" i="6"/>
  <c r="G12" i="6"/>
  <c r="G16" i="6"/>
  <c r="O18" i="6"/>
  <c r="L20" i="6"/>
  <c r="W31" i="6"/>
  <c r="R39" i="6"/>
  <c r="H42" i="6"/>
  <c r="W47" i="6"/>
  <c r="M54" i="6"/>
  <c r="W75" i="6"/>
  <c r="R79" i="6"/>
  <c r="X82" i="6"/>
  <c r="I82" i="6"/>
  <c r="T82" i="6"/>
  <c r="H82" i="6"/>
  <c r="Q82" i="6"/>
  <c r="G82" i="6"/>
  <c r="K90" i="6"/>
  <c r="I90" i="6"/>
  <c r="W90" i="6"/>
  <c r="G90" i="6"/>
  <c r="Q98" i="6"/>
  <c r="K107" i="6"/>
  <c r="I107" i="6"/>
  <c r="W107" i="6"/>
  <c r="G107" i="6"/>
  <c r="Q112" i="6"/>
  <c r="L63" i="6"/>
  <c r="O100" i="6"/>
  <c r="S102" i="6"/>
  <c r="M131" i="6"/>
  <c r="X142" i="6"/>
  <c r="N142" i="6"/>
  <c r="F142" i="6"/>
  <c r="S142" i="6"/>
  <c r="H142" i="6"/>
  <c r="R142" i="6"/>
  <c r="G142" i="6"/>
  <c r="K178" i="6"/>
  <c r="O178" i="6"/>
  <c r="U114" i="6"/>
  <c r="X134" i="6"/>
  <c r="N134" i="6"/>
  <c r="F134" i="6"/>
  <c r="S134" i="6"/>
  <c r="H134" i="6"/>
  <c r="R134" i="6"/>
  <c r="G134" i="6"/>
  <c r="P144" i="6"/>
  <c r="F144" i="6"/>
  <c r="V144" i="6"/>
  <c r="K144" i="6"/>
  <c r="R144" i="6"/>
  <c r="G144" i="6"/>
  <c r="J165" i="6"/>
  <c r="T165" i="6"/>
  <c r="R58" i="6"/>
  <c r="H62" i="6"/>
  <c r="W63" i="6"/>
  <c r="O71" i="6"/>
  <c r="L80" i="6"/>
  <c r="G102" i="6"/>
  <c r="L134" i="6"/>
  <c r="P136" i="6"/>
  <c r="F136" i="6"/>
  <c r="V136" i="6"/>
  <c r="K136" i="6"/>
  <c r="R136" i="6"/>
  <c r="G136" i="6"/>
  <c r="L144" i="6"/>
  <c r="P128" i="6"/>
  <c r="R130" i="6"/>
  <c r="H132" i="6"/>
  <c r="X132" i="6"/>
  <c r="H137" i="6"/>
  <c r="V138" i="6"/>
  <c r="W152" i="6"/>
  <c r="P167" i="6"/>
  <c r="F171" i="6"/>
  <c r="L171" i="6"/>
  <c r="S171" i="6"/>
  <c r="K174" i="6"/>
  <c r="G176" i="6"/>
  <c r="Q177" i="6"/>
  <c r="W130" i="6"/>
  <c r="N132" i="6"/>
  <c r="W119" i="6"/>
  <c r="N128" i="6"/>
  <c r="X128" i="6"/>
  <c r="L130" i="6"/>
  <c r="G132" i="6"/>
  <c r="S132" i="6"/>
  <c r="R143" i="6"/>
  <c r="R152" i="6"/>
  <c r="L167" i="6"/>
  <c r="W167" i="6"/>
  <c r="K171" i="6"/>
  <c r="R171" i="6"/>
  <c r="X22" i="6"/>
  <c r="S22" i="6"/>
  <c r="N22" i="6"/>
  <c r="H22" i="6"/>
  <c r="W22" i="6"/>
  <c r="R22" i="6"/>
  <c r="L22" i="6"/>
  <c r="G22" i="6"/>
  <c r="V22" i="6"/>
  <c r="P22" i="6"/>
  <c r="K22" i="6"/>
  <c r="F22" i="6"/>
  <c r="R23" i="6"/>
  <c r="J23" i="6"/>
  <c r="X23" i="6"/>
  <c r="P23" i="6"/>
  <c r="H23" i="6"/>
  <c r="V23" i="6"/>
  <c r="N23" i="6"/>
  <c r="F23" i="6"/>
  <c r="X51" i="6"/>
  <c r="S51" i="6"/>
  <c r="N51" i="6"/>
  <c r="H51" i="6"/>
  <c r="V51" i="6"/>
  <c r="P51" i="6"/>
  <c r="K51" i="6"/>
  <c r="F51" i="6"/>
  <c r="W51" i="6"/>
  <c r="L51" i="6"/>
  <c r="T51" i="6"/>
  <c r="J51" i="6"/>
  <c r="R51" i="6"/>
  <c r="G51" i="6"/>
  <c r="H3" i="6"/>
  <c r="X3" i="6"/>
  <c r="J6" i="6"/>
  <c r="L7" i="6"/>
  <c r="X10" i="6"/>
  <c r="S10" i="6"/>
  <c r="N10" i="6"/>
  <c r="H10" i="6"/>
  <c r="R10" i="6"/>
  <c r="L10" i="6"/>
  <c r="W10" i="6"/>
  <c r="G10" i="6"/>
  <c r="V10" i="6"/>
  <c r="P10" i="6"/>
  <c r="K10" i="6"/>
  <c r="F10" i="6"/>
  <c r="R11" i="6"/>
  <c r="J11" i="6"/>
  <c r="X11" i="6"/>
  <c r="H11" i="6"/>
  <c r="P11" i="6"/>
  <c r="V11" i="6"/>
  <c r="N11" i="6"/>
  <c r="F11" i="6"/>
  <c r="T14" i="6"/>
  <c r="J22" i="6"/>
  <c r="L23" i="6"/>
  <c r="X26" i="6"/>
  <c r="S26" i="6"/>
  <c r="N26" i="6"/>
  <c r="H26" i="6"/>
  <c r="W26" i="6"/>
  <c r="R26" i="6"/>
  <c r="L26" i="6"/>
  <c r="G26" i="6"/>
  <c r="V26" i="6"/>
  <c r="P26" i="6"/>
  <c r="K26" i="6"/>
  <c r="F26" i="6"/>
  <c r="J27" i="6"/>
  <c r="X35" i="6"/>
  <c r="S35" i="6"/>
  <c r="N35" i="6"/>
  <c r="H35" i="6"/>
  <c r="W35" i="6"/>
  <c r="R35" i="6"/>
  <c r="L35" i="6"/>
  <c r="G35" i="6"/>
  <c r="V35" i="6"/>
  <c r="P35" i="6"/>
  <c r="K35" i="6"/>
  <c r="F35" i="6"/>
  <c r="R36" i="6"/>
  <c r="M36" i="6"/>
  <c r="H36" i="6"/>
  <c r="O51" i="6"/>
  <c r="R3" i="6"/>
  <c r="J3" i="6"/>
  <c r="V3" i="6"/>
  <c r="N3" i="6"/>
  <c r="F3" i="6"/>
  <c r="R7" i="6"/>
  <c r="J7" i="6"/>
  <c r="X7" i="6"/>
  <c r="H7" i="6"/>
  <c r="P7" i="6"/>
  <c r="V7" i="6"/>
  <c r="N7" i="6"/>
  <c r="F7" i="6"/>
  <c r="X27" i="6"/>
  <c r="S27" i="6"/>
  <c r="N27" i="6"/>
  <c r="H27" i="6"/>
  <c r="W27" i="6"/>
  <c r="R27" i="6"/>
  <c r="L27" i="6"/>
  <c r="G27" i="6"/>
  <c r="V27" i="6"/>
  <c r="P27" i="6"/>
  <c r="K27" i="6"/>
  <c r="F27" i="6"/>
  <c r="R52" i="6"/>
  <c r="H52" i="6"/>
  <c r="X52" i="6"/>
  <c r="M52" i="6"/>
  <c r="L3" i="6"/>
  <c r="X14" i="6"/>
  <c r="S14" i="6"/>
  <c r="N14" i="6"/>
  <c r="H14" i="6"/>
  <c r="W14" i="6"/>
  <c r="R14" i="6"/>
  <c r="L14" i="6"/>
  <c r="G14" i="6"/>
  <c r="V14" i="6"/>
  <c r="P14" i="6"/>
  <c r="K14" i="6"/>
  <c r="F14" i="6"/>
  <c r="R15" i="6"/>
  <c r="J15" i="6"/>
  <c r="X15" i="6"/>
  <c r="P15" i="6"/>
  <c r="H15" i="6"/>
  <c r="V15" i="6"/>
  <c r="N15" i="6"/>
  <c r="F15" i="6"/>
  <c r="O22" i="6"/>
  <c r="T23" i="6"/>
  <c r="O27" i="6"/>
  <c r="J35" i="6"/>
  <c r="X36" i="6"/>
  <c r="X43" i="6"/>
  <c r="S43" i="6"/>
  <c r="N43" i="6"/>
  <c r="H43" i="6"/>
  <c r="W43" i="6"/>
  <c r="R43" i="6"/>
  <c r="L43" i="6"/>
  <c r="G43" i="6"/>
  <c r="V43" i="6"/>
  <c r="P43" i="6"/>
  <c r="K43" i="6"/>
  <c r="F43" i="6"/>
  <c r="R44" i="6"/>
  <c r="M44" i="6"/>
  <c r="H44" i="6"/>
  <c r="R60" i="6"/>
  <c r="M60" i="6"/>
  <c r="H60" i="6"/>
  <c r="X60" i="6"/>
  <c r="V74" i="6"/>
  <c r="N74" i="6"/>
  <c r="F74" i="6"/>
  <c r="R74" i="6"/>
  <c r="J74" i="6"/>
  <c r="P74" i="6"/>
  <c r="L74" i="6"/>
  <c r="X74" i="6"/>
  <c r="H74" i="6"/>
  <c r="T74" i="6"/>
  <c r="T3" i="6"/>
  <c r="X6" i="6"/>
  <c r="S6" i="6"/>
  <c r="N6" i="6"/>
  <c r="H6" i="6"/>
  <c r="R6" i="6"/>
  <c r="G6" i="6"/>
  <c r="W6" i="6"/>
  <c r="L6" i="6"/>
  <c r="V6" i="6"/>
  <c r="P6" i="6"/>
  <c r="K6" i="6"/>
  <c r="F6" i="6"/>
  <c r="X59" i="6"/>
  <c r="S59" i="6"/>
  <c r="N59" i="6"/>
  <c r="H59" i="6"/>
  <c r="W59" i="6"/>
  <c r="R59" i="6"/>
  <c r="L59" i="6"/>
  <c r="G59" i="6"/>
  <c r="V59" i="6"/>
  <c r="P59" i="6"/>
  <c r="K59" i="6"/>
  <c r="F59" i="6"/>
  <c r="T59" i="6"/>
  <c r="O59" i="6"/>
  <c r="J59" i="6"/>
  <c r="O6" i="6"/>
  <c r="T7" i="6"/>
  <c r="P3" i="6"/>
  <c r="V4" i="6"/>
  <c r="P4" i="6"/>
  <c r="K4" i="6"/>
  <c r="F4" i="6"/>
  <c r="X4" i="6"/>
  <c r="S4" i="6"/>
  <c r="N4" i="6"/>
  <c r="H4" i="6"/>
  <c r="O4" i="6"/>
  <c r="T6" i="6"/>
  <c r="O10" i="6"/>
  <c r="T11" i="6"/>
  <c r="J14" i="6"/>
  <c r="L15" i="6"/>
  <c r="X18" i="6"/>
  <c r="S18" i="6"/>
  <c r="N18" i="6"/>
  <c r="H18" i="6"/>
  <c r="W18" i="6"/>
  <c r="R18" i="6"/>
  <c r="L18" i="6"/>
  <c r="G18" i="6"/>
  <c r="V18" i="6"/>
  <c r="P18" i="6"/>
  <c r="K18" i="6"/>
  <c r="F18" i="6"/>
  <c r="R19" i="6"/>
  <c r="J19" i="6"/>
  <c r="X19" i="6"/>
  <c r="P19" i="6"/>
  <c r="H19" i="6"/>
  <c r="V19" i="6"/>
  <c r="N19" i="6"/>
  <c r="F19" i="6"/>
  <c r="T22" i="6"/>
  <c r="O26" i="6"/>
  <c r="T27" i="6"/>
  <c r="O35" i="6"/>
  <c r="J43" i="6"/>
  <c r="X44" i="6"/>
  <c r="H8" i="6"/>
  <c r="N8" i="6"/>
  <c r="S8" i="6"/>
  <c r="X8" i="6"/>
  <c r="H12" i="6"/>
  <c r="N12" i="6"/>
  <c r="S12" i="6"/>
  <c r="X12" i="6"/>
  <c r="H16" i="6"/>
  <c r="N16" i="6"/>
  <c r="S16" i="6"/>
  <c r="X16" i="6"/>
  <c r="H20" i="6"/>
  <c r="N20" i="6"/>
  <c r="S20" i="6"/>
  <c r="X20" i="6"/>
  <c r="X30" i="6"/>
  <c r="H31" i="6"/>
  <c r="N31" i="6"/>
  <c r="S31" i="6"/>
  <c r="X31" i="6"/>
  <c r="R32" i="6"/>
  <c r="M34" i="6"/>
  <c r="X38" i="6"/>
  <c r="H39" i="6"/>
  <c r="N39" i="6"/>
  <c r="S39" i="6"/>
  <c r="X39" i="6"/>
  <c r="M42" i="6"/>
  <c r="X46" i="6"/>
  <c r="V47" i="6"/>
  <c r="P47" i="6"/>
  <c r="K47" i="6"/>
  <c r="F47" i="6"/>
  <c r="X47" i="6"/>
  <c r="S47" i="6"/>
  <c r="N47" i="6"/>
  <c r="H47" i="6"/>
  <c r="O47" i="6"/>
  <c r="H48" i="6"/>
  <c r="R48" i="6"/>
  <c r="T71" i="6"/>
  <c r="W94" i="6"/>
  <c r="K94" i="6"/>
  <c r="S94" i="6"/>
  <c r="I94" i="6"/>
  <c r="Q94" i="6"/>
  <c r="G94" i="6"/>
  <c r="Y94" i="6"/>
  <c r="O94" i="6"/>
  <c r="O113" i="6"/>
  <c r="K113" i="6"/>
  <c r="W113" i="6"/>
  <c r="G113" i="6"/>
  <c r="S113" i="6"/>
  <c r="R141" i="6"/>
  <c r="M141" i="6"/>
  <c r="H141" i="6"/>
  <c r="X141" i="6"/>
  <c r="J8" i="6"/>
  <c r="T8" i="6"/>
  <c r="O12" i="6"/>
  <c r="J16" i="6"/>
  <c r="O16" i="6"/>
  <c r="T16" i="6"/>
  <c r="J20" i="6"/>
  <c r="O20" i="6"/>
  <c r="T20" i="6"/>
  <c r="J31" i="6"/>
  <c r="O31" i="6"/>
  <c r="T31" i="6"/>
  <c r="X32" i="6"/>
  <c r="J39" i="6"/>
  <c r="O39" i="6"/>
  <c r="T39" i="6"/>
  <c r="X71" i="6"/>
  <c r="S71" i="6"/>
  <c r="N71" i="6"/>
  <c r="H71" i="6"/>
  <c r="W71" i="6"/>
  <c r="R71" i="6"/>
  <c r="L71" i="6"/>
  <c r="G71" i="6"/>
  <c r="V71" i="6"/>
  <c r="P71" i="6"/>
  <c r="K71" i="6"/>
  <c r="F71" i="6"/>
  <c r="U89" i="6"/>
  <c r="M89" i="6"/>
  <c r="Y95" i="6"/>
  <c r="Q95" i="6"/>
  <c r="I95" i="6"/>
  <c r="O8" i="6"/>
  <c r="J12" i="6"/>
  <c r="T12" i="6"/>
  <c r="F8" i="6"/>
  <c r="K8" i="6"/>
  <c r="P8" i="6"/>
  <c r="V8" i="6"/>
  <c r="F12" i="6"/>
  <c r="K12" i="6"/>
  <c r="P12" i="6"/>
  <c r="V12" i="6"/>
  <c r="F16" i="6"/>
  <c r="K16" i="6"/>
  <c r="P16" i="6"/>
  <c r="V16" i="6"/>
  <c r="F20" i="6"/>
  <c r="K20" i="6"/>
  <c r="P20" i="6"/>
  <c r="V20" i="6"/>
  <c r="F31" i="6"/>
  <c r="K31" i="6"/>
  <c r="P31" i="6"/>
  <c r="V31" i="6"/>
  <c r="H32" i="6"/>
  <c r="X34" i="6"/>
  <c r="M38" i="6"/>
  <c r="F39" i="6"/>
  <c r="K39" i="6"/>
  <c r="P39" i="6"/>
  <c r="V39" i="6"/>
  <c r="X42" i="6"/>
  <c r="J47" i="6"/>
  <c r="T47" i="6"/>
  <c r="X48" i="6"/>
  <c r="J71" i="6"/>
  <c r="W121" i="6"/>
  <c r="Q121" i="6"/>
  <c r="I121" i="6"/>
  <c r="V121" i="6"/>
  <c r="N121" i="6"/>
  <c r="G121" i="6"/>
  <c r="S121" i="6"/>
  <c r="M121" i="6"/>
  <c r="F121" i="6"/>
  <c r="Y121" i="6"/>
  <c r="R121" i="6"/>
  <c r="K121" i="6"/>
  <c r="M50" i="6"/>
  <c r="X54" i="6"/>
  <c r="M58" i="6"/>
  <c r="X62" i="6"/>
  <c r="H63" i="6"/>
  <c r="N63" i="6"/>
  <c r="S63" i="6"/>
  <c r="X63" i="6"/>
  <c r="R64" i="6"/>
  <c r="J66" i="6"/>
  <c r="R66" i="6"/>
  <c r="J70" i="6"/>
  <c r="R70" i="6"/>
  <c r="J75" i="6"/>
  <c r="T75" i="6"/>
  <c r="P78" i="6"/>
  <c r="X79" i="6"/>
  <c r="S79" i="6"/>
  <c r="N79" i="6"/>
  <c r="H79" i="6"/>
  <c r="V79" i="6"/>
  <c r="P79" i="6"/>
  <c r="K79" i="6"/>
  <c r="F79" i="6"/>
  <c r="O79" i="6"/>
  <c r="S80" i="6"/>
  <c r="J80" i="6"/>
  <c r="X80" i="6"/>
  <c r="N80" i="6"/>
  <c r="F80" i="6"/>
  <c r="U80" i="6"/>
  <c r="N81" i="6"/>
  <c r="Q86" i="6"/>
  <c r="G86" i="6"/>
  <c r="Y86" i="6"/>
  <c r="O86" i="6"/>
  <c r="W86" i="6"/>
  <c r="L86" i="6"/>
  <c r="J63" i="6"/>
  <c r="O63" i="6"/>
  <c r="T63" i="6"/>
  <c r="X64" i="6"/>
  <c r="L66" i="6"/>
  <c r="T66" i="6"/>
  <c r="L70" i="6"/>
  <c r="T70" i="6"/>
  <c r="V78" i="6"/>
  <c r="N78" i="6"/>
  <c r="F78" i="6"/>
  <c r="R78" i="6"/>
  <c r="J78" i="6"/>
  <c r="T78" i="6"/>
  <c r="S81" i="6"/>
  <c r="M81" i="6"/>
  <c r="F81" i="6"/>
  <c r="W81" i="6"/>
  <c r="Q81" i="6"/>
  <c r="I81" i="6"/>
  <c r="R81" i="6"/>
  <c r="K126" i="6"/>
  <c r="X140" i="6"/>
  <c r="S140" i="6"/>
  <c r="N140" i="6"/>
  <c r="H140" i="6"/>
  <c r="W140" i="6"/>
  <c r="R140" i="6"/>
  <c r="L140" i="6"/>
  <c r="G140" i="6"/>
  <c r="V140" i="6"/>
  <c r="P140" i="6"/>
  <c r="K140" i="6"/>
  <c r="F140" i="6"/>
  <c r="T140" i="6"/>
  <c r="O140" i="6"/>
  <c r="J140" i="6"/>
  <c r="X146" i="6"/>
  <c r="V146" i="6"/>
  <c r="S146" i="6"/>
  <c r="N146" i="6"/>
  <c r="H146" i="6"/>
  <c r="R146" i="6"/>
  <c r="L146" i="6"/>
  <c r="G146" i="6"/>
  <c r="W146" i="6"/>
  <c r="P146" i="6"/>
  <c r="K146" i="6"/>
  <c r="F146" i="6"/>
  <c r="T146" i="6"/>
  <c r="O146" i="6"/>
  <c r="J146" i="6"/>
  <c r="X150" i="6"/>
  <c r="S150" i="6"/>
  <c r="N150" i="6"/>
  <c r="H150" i="6"/>
  <c r="W150" i="6"/>
  <c r="R150" i="6"/>
  <c r="L150" i="6"/>
  <c r="G150" i="6"/>
  <c r="V150" i="6"/>
  <c r="P150" i="6"/>
  <c r="K150" i="6"/>
  <c r="F150" i="6"/>
  <c r="T150" i="6"/>
  <c r="O150" i="6"/>
  <c r="J150" i="6"/>
  <c r="X50" i="6"/>
  <c r="X58" i="6"/>
  <c r="M62" i="6"/>
  <c r="F63" i="6"/>
  <c r="K63" i="6"/>
  <c r="P63" i="6"/>
  <c r="V63" i="6"/>
  <c r="H64" i="6"/>
  <c r="F66" i="6"/>
  <c r="N66" i="6"/>
  <c r="V66" i="6"/>
  <c r="F70" i="6"/>
  <c r="N70" i="6"/>
  <c r="V70" i="6"/>
  <c r="X75" i="6"/>
  <c r="S75" i="6"/>
  <c r="N75" i="6"/>
  <c r="H75" i="6"/>
  <c r="V75" i="6"/>
  <c r="P75" i="6"/>
  <c r="K75" i="6"/>
  <c r="F75" i="6"/>
  <c r="O75" i="6"/>
  <c r="H78" i="6"/>
  <c r="X78" i="6"/>
  <c r="G81" i="6"/>
  <c r="V81" i="6"/>
  <c r="T86" i="6"/>
  <c r="R127" i="6"/>
  <c r="I127" i="6"/>
  <c r="O82" i="6"/>
  <c r="W82" i="6"/>
  <c r="N85" i="6"/>
  <c r="Y85" i="6"/>
  <c r="O90" i="6"/>
  <c r="Y90" i="6"/>
  <c r="K92" i="6"/>
  <c r="O96" i="6"/>
  <c r="O98" i="6"/>
  <c r="Y98" i="6"/>
  <c r="K100" i="6"/>
  <c r="I102" i="6"/>
  <c r="W102" i="6"/>
  <c r="I106" i="6"/>
  <c r="S106" i="6"/>
  <c r="O107" i="6"/>
  <c r="Y107" i="6"/>
  <c r="Y112" i="6"/>
  <c r="K117" i="6"/>
  <c r="I119" i="6"/>
  <c r="S119" i="6"/>
  <c r="L122" i="6"/>
  <c r="S122" i="6"/>
  <c r="Y122" i="6"/>
  <c r="J128" i="6"/>
  <c r="O128" i="6"/>
  <c r="T128" i="6"/>
  <c r="H130" i="6"/>
  <c r="N130" i="6"/>
  <c r="S130" i="6"/>
  <c r="X130" i="6"/>
  <c r="R131" i="6"/>
  <c r="S96" i="6"/>
  <c r="J130" i="6"/>
  <c r="O130" i="6"/>
  <c r="T130" i="6"/>
  <c r="X131" i="6"/>
  <c r="R151" i="6"/>
  <c r="J151" i="6"/>
  <c r="X151" i="6"/>
  <c r="P151" i="6"/>
  <c r="H151" i="6"/>
  <c r="V151" i="6"/>
  <c r="N151" i="6"/>
  <c r="F151" i="6"/>
  <c r="T151" i="6"/>
  <c r="L151" i="6"/>
  <c r="L82" i="6"/>
  <c r="S82" i="6"/>
  <c r="Y82" i="6"/>
  <c r="S85" i="6"/>
  <c r="S90" i="6"/>
  <c r="S92" i="6"/>
  <c r="U93" i="6"/>
  <c r="G96" i="6"/>
  <c r="W96" i="6"/>
  <c r="S98" i="6"/>
  <c r="S100" i="6"/>
  <c r="O102" i="6"/>
  <c r="I103" i="6"/>
  <c r="N106" i="6"/>
  <c r="Y106" i="6"/>
  <c r="S107" i="6"/>
  <c r="M110" i="6"/>
  <c r="I112" i="6"/>
  <c r="S117" i="6"/>
  <c r="O119" i="6"/>
  <c r="Y119" i="6"/>
  <c r="O122" i="6"/>
  <c r="W122" i="6"/>
  <c r="G128" i="6"/>
  <c r="L128" i="6"/>
  <c r="R128" i="6"/>
  <c r="W128" i="6"/>
  <c r="F130" i="6"/>
  <c r="K130" i="6"/>
  <c r="P130" i="6"/>
  <c r="V130" i="6"/>
  <c r="H131" i="6"/>
  <c r="W132" i="6"/>
  <c r="R132" i="6"/>
  <c r="L132" i="6"/>
  <c r="V132" i="6"/>
  <c r="P132" i="6"/>
  <c r="K132" i="6"/>
  <c r="J132" i="6"/>
  <c r="T132" i="6"/>
  <c r="J134" i="6"/>
  <c r="O134" i="6"/>
  <c r="T134" i="6"/>
  <c r="H136" i="6"/>
  <c r="N136" i="6"/>
  <c r="S136" i="6"/>
  <c r="X136" i="6"/>
  <c r="R137" i="6"/>
  <c r="G138" i="6"/>
  <c r="L138" i="6"/>
  <c r="R138" i="6"/>
  <c r="W138" i="6"/>
  <c r="J142" i="6"/>
  <c r="O142" i="6"/>
  <c r="T142" i="6"/>
  <c r="X143" i="6"/>
  <c r="H144" i="6"/>
  <c r="N144" i="6"/>
  <c r="S144" i="6"/>
  <c r="X144" i="6"/>
  <c r="X154" i="6"/>
  <c r="S154" i="6"/>
  <c r="N154" i="6"/>
  <c r="H154" i="6"/>
  <c r="W154" i="6"/>
  <c r="R154" i="6"/>
  <c r="L154" i="6"/>
  <c r="G154" i="6"/>
  <c r="V154" i="6"/>
  <c r="P154" i="6"/>
  <c r="K154" i="6"/>
  <c r="F154" i="6"/>
  <c r="R170" i="6"/>
  <c r="J170" i="6"/>
  <c r="X170" i="6"/>
  <c r="P170" i="6"/>
  <c r="H170" i="6"/>
  <c r="V170" i="6"/>
  <c r="N170" i="6"/>
  <c r="F170" i="6"/>
  <c r="T170" i="6"/>
  <c r="L170" i="6"/>
  <c r="K134" i="6"/>
  <c r="P134" i="6"/>
  <c r="V134" i="6"/>
  <c r="J136" i="6"/>
  <c r="O136" i="6"/>
  <c r="T136" i="6"/>
  <c r="X137" i="6"/>
  <c r="H138" i="6"/>
  <c r="N138" i="6"/>
  <c r="S138" i="6"/>
  <c r="X138" i="6"/>
  <c r="K142" i="6"/>
  <c r="P142" i="6"/>
  <c r="V142" i="6"/>
  <c r="J144" i="6"/>
  <c r="O144" i="6"/>
  <c r="T144" i="6"/>
  <c r="J138" i="6"/>
  <c r="O138" i="6"/>
  <c r="T138" i="6"/>
  <c r="X169" i="6"/>
  <c r="S169" i="6"/>
  <c r="N169" i="6"/>
  <c r="H169" i="6"/>
  <c r="W169" i="6"/>
  <c r="R169" i="6"/>
  <c r="L169" i="6"/>
  <c r="G169" i="6"/>
  <c r="V169" i="6"/>
  <c r="P169" i="6"/>
  <c r="K169" i="6"/>
  <c r="F169" i="6"/>
  <c r="T169" i="6"/>
  <c r="O169" i="6"/>
  <c r="J169" i="6"/>
  <c r="H152" i="6"/>
  <c r="N152" i="6"/>
  <c r="S152" i="6"/>
  <c r="X152" i="6"/>
  <c r="N157" i="6"/>
  <c r="K163" i="6"/>
  <c r="X165" i="6"/>
  <c r="S165" i="6"/>
  <c r="N165" i="6"/>
  <c r="H165" i="6"/>
  <c r="W165" i="6"/>
  <c r="R165" i="6"/>
  <c r="L165" i="6"/>
  <c r="G165" i="6"/>
  <c r="V165" i="6"/>
  <c r="P165" i="6"/>
  <c r="K165" i="6"/>
  <c r="F165" i="6"/>
  <c r="R166" i="6"/>
  <c r="J166" i="6"/>
  <c r="X166" i="6"/>
  <c r="P166" i="6"/>
  <c r="H166" i="6"/>
  <c r="V166" i="6"/>
  <c r="N166" i="6"/>
  <c r="F166" i="6"/>
  <c r="J152" i="6"/>
  <c r="O152" i="6"/>
  <c r="T152" i="6"/>
  <c r="T157" i="6"/>
  <c r="L157" i="6"/>
  <c r="R157" i="6"/>
  <c r="J157" i="6"/>
  <c r="P157" i="6"/>
  <c r="T163" i="6"/>
  <c r="O163" i="6"/>
  <c r="X163" i="6"/>
  <c r="S163" i="6"/>
  <c r="N163" i="6"/>
  <c r="H163" i="6"/>
  <c r="W163" i="6"/>
  <c r="R163" i="6"/>
  <c r="L163" i="6"/>
  <c r="G163" i="6"/>
  <c r="P163" i="6"/>
  <c r="F152" i="6"/>
  <c r="K152" i="6"/>
  <c r="P152" i="6"/>
  <c r="V152" i="6"/>
  <c r="F157" i="6"/>
  <c r="W157" i="6"/>
  <c r="F163" i="6"/>
  <c r="V163" i="6"/>
  <c r="O165" i="6"/>
  <c r="T166" i="6"/>
  <c r="H167" i="6"/>
  <c r="N167" i="6"/>
  <c r="S167" i="6"/>
  <c r="X167" i="6"/>
  <c r="S174" i="6"/>
  <c r="K176" i="6"/>
  <c r="S178" i="6"/>
  <c r="J167" i="6"/>
  <c r="O167" i="6"/>
  <c r="T167" i="6"/>
  <c r="J171" i="6"/>
  <c r="O171" i="6"/>
  <c r="T171" i="6"/>
  <c r="G174" i="6"/>
  <c r="W174" i="6"/>
  <c r="O176" i="6"/>
  <c r="G178" i="6"/>
  <c r="W178" i="6"/>
  <c r="S176" i="6"/>
  <c r="X104" i="6"/>
  <c r="T104" i="6"/>
  <c r="P104" i="6"/>
  <c r="L104" i="6"/>
  <c r="H104" i="6"/>
  <c r="Y104" i="6"/>
  <c r="S104" i="6"/>
  <c r="N104" i="6"/>
  <c r="I104" i="6"/>
  <c r="W104" i="6"/>
  <c r="R104" i="6"/>
  <c r="M104" i="6"/>
  <c r="G104" i="6"/>
  <c r="V104" i="6"/>
  <c r="Q104" i="6"/>
  <c r="K104" i="6"/>
  <c r="F104" i="6"/>
  <c r="U104" i="6"/>
  <c r="O104" i="6"/>
  <c r="J104" i="6"/>
  <c r="W158" i="6"/>
  <c r="S158" i="6"/>
  <c r="O158" i="6"/>
  <c r="K158" i="6"/>
  <c r="G158" i="6"/>
  <c r="Y158" i="6"/>
  <c r="T158" i="6"/>
  <c r="N158" i="6"/>
  <c r="I158" i="6"/>
  <c r="X158" i="6"/>
  <c r="R158" i="6"/>
  <c r="M158" i="6"/>
  <c r="H158" i="6"/>
  <c r="V158" i="6"/>
  <c r="Q158" i="6"/>
  <c r="L158" i="6"/>
  <c r="F158" i="6"/>
  <c r="U158" i="6"/>
  <c r="P158" i="6"/>
  <c r="J158" i="6"/>
  <c r="X83" i="6"/>
  <c r="T83" i="6"/>
  <c r="P83" i="6"/>
  <c r="L83" i="6"/>
  <c r="H83" i="6"/>
  <c r="Y83" i="6"/>
  <c r="S83" i="6"/>
  <c r="N83" i="6"/>
  <c r="I83" i="6"/>
  <c r="W83" i="6"/>
  <c r="R83" i="6"/>
  <c r="M83" i="6"/>
  <c r="G83" i="6"/>
  <c r="V83" i="6"/>
  <c r="Q83" i="6"/>
  <c r="K83" i="6"/>
  <c r="F83" i="6"/>
  <c r="V84" i="6"/>
  <c r="R84" i="6"/>
  <c r="N84" i="6"/>
  <c r="J84" i="6"/>
  <c r="F84" i="6"/>
  <c r="Y84" i="6"/>
  <c r="T84" i="6"/>
  <c r="O84" i="6"/>
  <c r="I84" i="6"/>
  <c r="X84" i="6"/>
  <c r="S84" i="6"/>
  <c r="M84" i="6"/>
  <c r="H84" i="6"/>
  <c r="W84" i="6"/>
  <c r="Q84" i="6"/>
  <c r="L84" i="6"/>
  <c r="G84" i="6"/>
  <c r="V101" i="6"/>
  <c r="R101" i="6"/>
  <c r="N101" i="6"/>
  <c r="J101" i="6"/>
  <c r="F101" i="6"/>
  <c r="X101" i="6"/>
  <c r="T101" i="6"/>
  <c r="P101" i="6"/>
  <c r="L101" i="6"/>
  <c r="H101" i="6"/>
  <c r="S101" i="6"/>
  <c r="K101" i="6"/>
  <c r="Y101" i="6"/>
  <c r="Q101" i="6"/>
  <c r="I101" i="6"/>
  <c r="W101" i="6"/>
  <c r="O101" i="6"/>
  <c r="G101" i="6"/>
  <c r="G3" i="6"/>
  <c r="K3" i="6"/>
  <c r="O3" i="6"/>
  <c r="S3" i="6"/>
  <c r="W3" i="6"/>
  <c r="I4" i="6"/>
  <c r="M4" i="6"/>
  <c r="Q4" i="6"/>
  <c r="U4" i="6"/>
  <c r="Y4" i="6"/>
  <c r="I6" i="6"/>
  <c r="M6" i="6"/>
  <c r="Q6" i="6"/>
  <c r="U6" i="6"/>
  <c r="Y6" i="6"/>
  <c r="G7" i="6"/>
  <c r="K7" i="6"/>
  <c r="O7" i="6"/>
  <c r="S7" i="6"/>
  <c r="W7" i="6"/>
  <c r="I8" i="6"/>
  <c r="M8" i="6"/>
  <c r="Q8" i="6"/>
  <c r="U8" i="6"/>
  <c r="Y8" i="6"/>
  <c r="I10" i="6"/>
  <c r="M10" i="6"/>
  <c r="Q10" i="6"/>
  <c r="U10" i="6"/>
  <c r="Y10" i="6"/>
  <c r="G11" i="6"/>
  <c r="K11" i="6"/>
  <c r="O11" i="6"/>
  <c r="S11" i="6"/>
  <c r="W11" i="6"/>
  <c r="I12" i="6"/>
  <c r="M12" i="6"/>
  <c r="Q12" i="6"/>
  <c r="U12" i="6"/>
  <c r="Y12" i="6"/>
  <c r="I14" i="6"/>
  <c r="M14" i="6"/>
  <c r="Q14" i="6"/>
  <c r="U14" i="6"/>
  <c r="Y14" i="6"/>
  <c r="G15" i="6"/>
  <c r="K15" i="6"/>
  <c r="O15" i="6"/>
  <c r="S15" i="6"/>
  <c r="W15" i="6"/>
  <c r="I16" i="6"/>
  <c r="M16" i="6"/>
  <c r="Q16" i="6"/>
  <c r="U16" i="6"/>
  <c r="Y16" i="6"/>
  <c r="I18" i="6"/>
  <c r="M18" i="6"/>
  <c r="Q18" i="6"/>
  <c r="U18" i="6"/>
  <c r="Y18" i="6"/>
  <c r="G19" i="6"/>
  <c r="K19" i="6"/>
  <c r="O19" i="6"/>
  <c r="S19" i="6"/>
  <c r="W19" i="6"/>
  <c r="I20" i="6"/>
  <c r="M20" i="6"/>
  <c r="Q20" i="6"/>
  <c r="U20" i="6"/>
  <c r="Y20" i="6"/>
  <c r="I22" i="6"/>
  <c r="M22" i="6"/>
  <c r="Q22" i="6"/>
  <c r="U22" i="6"/>
  <c r="Y22" i="6"/>
  <c r="G23" i="6"/>
  <c r="K23" i="6"/>
  <c r="O23" i="6"/>
  <c r="S23" i="6"/>
  <c r="W23" i="6"/>
  <c r="I26" i="6"/>
  <c r="M26" i="6"/>
  <c r="Q26" i="6"/>
  <c r="U26" i="6"/>
  <c r="Y26" i="6"/>
  <c r="I30" i="6"/>
  <c r="N30" i="6"/>
  <c r="T30" i="6"/>
  <c r="Y30" i="6"/>
  <c r="I32" i="6"/>
  <c r="N32" i="6"/>
  <c r="T32" i="6"/>
  <c r="Y32" i="6"/>
  <c r="I34" i="6"/>
  <c r="N34" i="6"/>
  <c r="T34" i="6"/>
  <c r="Y34" i="6"/>
  <c r="I36" i="6"/>
  <c r="N36" i="6"/>
  <c r="T36" i="6"/>
  <c r="Y36" i="6"/>
  <c r="I38" i="6"/>
  <c r="N38" i="6"/>
  <c r="T38" i="6"/>
  <c r="Y38" i="6"/>
  <c r="I42" i="6"/>
  <c r="N42" i="6"/>
  <c r="T42" i="6"/>
  <c r="Y42" i="6"/>
  <c r="I44" i="6"/>
  <c r="N44" i="6"/>
  <c r="T44" i="6"/>
  <c r="Y44" i="6"/>
  <c r="I46" i="6"/>
  <c r="N46" i="6"/>
  <c r="T46" i="6"/>
  <c r="Y46" i="6"/>
  <c r="I48" i="6"/>
  <c r="N48" i="6"/>
  <c r="T48" i="6"/>
  <c r="Y48" i="6"/>
  <c r="I50" i="6"/>
  <c r="N50" i="6"/>
  <c r="T50" i="6"/>
  <c r="Y50" i="6"/>
  <c r="I52" i="6"/>
  <c r="N52" i="6"/>
  <c r="T52" i="6"/>
  <c r="Y52" i="6"/>
  <c r="I54" i="6"/>
  <c r="N54" i="6"/>
  <c r="T54" i="6"/>
  <c r="Y54" i="6"/>
  <c r="I58" i="6"/>
  <c r="N58" i="6"/>
  <c r="T58" i="6"/>
  <c r="Y58" i="6"/>
  <c r="I60" i="6"/>
  <c r="N60" i="6"/>
  <c r="T60" i="6"/>
  <c r="Y60" i="6"/>
  <c r="I62" i="6"/>
  <c r="N62" i="6"/>
  <c r="T62" i="6"/>
  <c r="Y62" i="6"/>
  <c r="I64" i="6"/>
  <c r="N64" i="6"/>
  <c r="T64" i="6"/>
  <c r="Y64" i="6"/>
  <c r="J83" i="6"/>
  <c r="K84" i="6"/>
  <c r="V97" i="6"/>
  <c r="R97" i="6"/>
  <c r="N97" i="6"/>
  <c r="J97" i="6"/>
  <c r="F97" i="6"/>
  <c r="X97" i="6"/>
  <c r="T97" i="6"/>
  <c r="P97" i="6"/>
  <c r="L97" i="6"/>
  <c r="H97" i="6"/>
  <c r="S97" i="6"/>
  <c r="K97" i="6"/>
  <c r="Y97" i="6"/>
  <c r="Q97" i="6"/>
  <c r="I97" i="6"/>
  <c r="W97" i="6"/>
  <c r="O97" i="6"/>
  <c r="G97" i="6"/>
  <c r="M101" i="6"/>
  <c r="V124" i="6"/>
  <c r="R124" i="6"/>
  <c r="N124" i="6"/>
  <c r="J124" i="6"/>
  <c r="F124" i="6"/>
  <c r="X124" i="6"/>
  <c r="T124" i="6"/>
  <c r="P124" i="6"/>
  <c r="L124" i="6"/>
  <c r="H124" i="6"/>
  <c r="S124" i="6"/>
  <c r="K124" i="6"/>
  <c r="Y124" i="6"/>
  <c r="Q124" i="6"/>
  <c r="I124" i="6"/>
  <c r="W124" i="6"/>
  <c r="O124" i="6"/>
  <c r="G124" i="6"/>
  <c r="U124" i="6"/>
  <c r="M124" i="6"/>
  <c r="W30" i="6"/>
  <c r="S30" i="6"/>
  <c r="O30" i="6"/>
  <c r="K30" i="6"/>
  <c r="G30" i="6"/>
  <c r="J30" i="6"/>
  <c r="P30" i="6"/>
  <c r="U30" i="6"/>
  <c r="W32" i="6"/>
  <c r="S32" i="6"/>
  <c r="O32" i="6"/>
  <c r="K32" i="6"/>
  <c r="G32" i="6"/>
  <c r="J32" i="6"/>
  <c r="P32" i="6"/>
  <c r="U32" i="6"/>
  <c r="W34" i="6"/>
  <c r="S34" i="6"/>
  <c r="O34" i="6"/>
  <c r="K34" i="6"/>
  <c r="G34" i="6"/>
  <c r="J34" i="6"/>
  <c r="P34" i="6"/>
  <c r="U34" i="6"/>
  <c r="W36" i="6"/>
  <c r="S36" i="6"/>
  <c r="O36" i="6"/>
  <c r="K36" i="6"/>
  <c r="G36" i="6"/>
  <c r="J36" i="6"/>
  <c r="P36" i="6"/>
  <c r="U36" i="6"/>
  <c r="W38" i="6"/>
  <c r="S38" i="6"/>
  <c r="O38" i="6"/>
  <c r="K38" i="6"/>
  <c r="G38" i="6"/>
  <c r="J38" i="6"/>
  <c r="P38" i="6"/>
  <c r="U38" i="6"/>
  <c r="W42" i="6"/>
  <c r="S42" i="6"/>
  <c r="O42" i="6"/>
  <c r="K42" i="6"/>
  <c r="G42" i="6"/>
  <c r="J42" i="6"/>
  <c r="P42" i="6"/>
  <c r="U42" i="6"/>
  <c r="W44" i="6"/>
  <c r="S44" i="6"/>
  <c r="O44" i="6"/>
  <c r="K44" i="6"/>
  <c r="G44" i="6"/>
  <c r="J44" i="6"/>
  <c r="P44" i="6"/>
  <c r="U44" i="6"/>
  <c r="W46" i="6"/>
  <c r="S46" i="6"/>
  <c r="O46" i="6"/>
  <c r="K46" i="6"/>
  <c r="G46" i="6"/>
  <c r="J46" i="6"/>
  <c r="P46" i="6"/>
  <c r="U46" i="6"/>
  <c r="W48" i="6"/>
  <c r="S48" i="6"/>
  <c r="O48" i="6"/>
  <c r="K48" i="6"/>
  <c r="G48" i="6"/>
  <c r="J48" i="6"/>
  <c r="P48" i="6"/>
  <c r="U48" i="6"/>
  <c r="W50" i="6"/>
  <c r="S50" i="6"/>
  <c r="O50" i="6"/>
  <c r="K50" i="6"/>
  <c r="G50" i="6"/>
  <c r="J50" i="6"/>
  <c r="P50" i="6"/>
  <c r="U50" i="6"/>
  <c r="W52" i="6"/>
  <c r="S52" i="6"/>
  <c r="O52" i="6"/>
  <c r="K52" i="6"/>
  <c r="G52" i="6"/>
  <c r="J52" i="6"/>
  <c r="P52" i="6"/>
  <c r="U52" i="6"/>
  <c r="W54" i="6"/>
  <c r="S54" i="6"/>
  <c r="O54" i="6"/>
  <c r="K54" i="6"/>
  <c r="G54" i="6"/>
  <c r="J54" i="6"/>
  <c r="P54" i="6"/>
  <c r="U54" i="6"/>
  <c r="W58" i="6"/>
  <c r="S58" i="6"/>
  <c r="O58" i="6"/>
  <c r="K58" i="6"/>
  <c r="G58" i="6"/>
  <c r="J58" i="6"/>
  <c r="P58" i="6"/>
  <c r="U58" i="6"/>
  <c r="W60" i="6"/>
  <c r="S60" i="6"/>
  <c r="O60" i="6"/>
  <c r="K60" i="6"/>
  <c r="G60" i="6"/>
  <c r="J60" i="6"/>
  <c r="P60" i="6"/>
  <c r="U60" i="6"/>
  <c r="W62" i="6"/>
  <c r="S62" i="6"/>
  <c r="O62" i="6"/>
  <c r="K62" i="6"/>
  <c r="G62" i="6"/>
  <c r="J62" i="6"/>
  <c r="P62" i="6"/>
  <c r="U62" i="6"/>
  <c r="W64" i="6"/>
  <c r="S64" i="6"/>
  <c r="O64" i="6"/>
  <c r="K64" i="6"/>
  <c r="G64" i="6"/>
  <c r="J64" i="6"/>
  <c r="P64" i="6"/>
  <c r="U64" i="6"/>
  <c r="O83" i="6"/>
  <c r="P84" i="6"/>
  <c r="V93" i="6"/>
  <c r="R93" i="6"/>
  <c r="N93" i="6"/>
  <c r="J93" i="6"/>
  <c r="F93" i="6"/>
  <c r="X93" i="6"/>
  <c r="T93" i="6"/>
  <c r="P93" i="6"/>
  <c r="L93" i="6"/>
  <c r="H93" i="6"/>
  <c r="S93" i="6"/>
  <c r="K93" i="6"/>
  <c r="Y93" i="6"/>
  <c r="Q93" i="6"/>
  <c r="I93" i="6"/>
  <c r="W93" i="6"/>
  <c r="O93" i="6"/>
  <c r="G93" i="6"/>
  <c r="U101" i="6"/>
  <c r="V105" i="6"/>
  <c r="R105" i="6"/>
  <c r="N105" i="6"/>
  <c r="J105" i="6"/>
  <c r="F105" i="6"/>
  <c r="Y105" i="6"/>
  <c r="T105" i="6"/>
  <c r="O105" i="6"/>
  <c r="I105" i="6"/>
  <c r="X105" i="6"/>
  <c r="S105" i="6"/>
  <c r="M105" i="6"/>
  <c r="H105" i="6"/>
  <c r="W105" i="6"/>
  <c r="Q105" i="6"/>
  <c r="L105" i="6"/>
  <c r="G105" i="6"/>
  <c r="U105" i="6"/>
  <c r="P105" i="6"/>
  <c r="K105" i="6"/>
  <c r="I3" i="6"/>
  <c r="M3" i="6"/>
  <c r="Q3" i="6"/>
  <c r="U3" i="6"/>
  <c r="Y3" i="6"/>
  <c r="I7" i="6"/>
  <c r="M7" i="6"/>
  <c r="Q7" i="6"/>
  <c r="U7" i="6"/>
  <c r="Y7" i="6"/>
  <c r="I11" i="6"/>
  <c r="M11" i="6"/>
  <c r="Q11" i="6"/>
  <c r="U11" i="6"/>
  <c r="Y11" i="6"/>
  <c r="I15" i="6"/>
  <c r="M15" i="6"/>
  <c r="Q15" i="6"/>
  <c r="U15" i="6"/>
  <c r="Y15" i="6"/>
  <c r="I19" i="6"/>
  <c r="M19" i="6"/>
  <c r="Q19" i="6"/>
  <c r="U19" i="6"/>
  <c r="Y19" i="6"/>
  <c r="I23" i="6"/>
  <c r="M23" i="6"/>
  <c r="Q23" i="6"/>
  <c r="U23" i="6"/>
  <c r="Y23" i="6"/>
  <c r="F30" i="6"/>
  <c r="L30" i="6"/>
  <c r="Q30" i="6"/>
  <c r="V30" i="6"/>
  <c r="F32" i="6"/>
  <c r="L32" i="6"/>
  <c r="Q32" i="6"/>
  <c r="V32" i="6"/>
  <c r="F34" i="6"/>
  <c r="L34" i="6"/>
  <c r="Q34" i="6"/>
  <c r="V34" i="6"/>
  <c r="F36" i="6"/>
  <c r="L36" i="6"/>
  <c r="Q36" i="6"/>
  <c r="V36" i="6"/>
  <c r="F38" i="6"/>
  <c r="L38" i="6"/>
  <c r="Q38" i="6"/>
  <c r="V38" i="6"/>
  <c r="F42" i="6"/>
  <c r="L42" i="6"/>
  <c r="Q42" i="6"/>
  <c r="V42" i="6"/>
  <c r="F44" i="6"/>
  <c r="L44" i="6"/>
  <c r="Q44" i="6"/>
  <c r="V44" i="6"/>
  <c r="F46" i="6"/>
  <c r="L46" i="6"/>
  <c r="Q46" i="6"/>
  <c r="V46" i="6"/>
  <c r="F48" i="6"/>
  <c r="L48" i="6"/>
  <c r="Q48" i="6"/>
  <c r="V48" i="6"/>
  <c r="F50" i="6"/>
  <c r="L50" i="6"/>
  <c r="Q50" i="6"/>
  <c r="V50" i="6"/>
  <c r="F52" i="6"/>
  <c r="L52" i="6"/>
  <c r="Q52" i="6"/>
  <c r="V52" i="6"/>
  <c r="F54" i="6"/>
  <c r="L54" i="6"/>
  <c r="Q54" i="6"/>
  <c r="V54" i="6"/>
  <c r="F58" i="6"/>
  <c r="L58" i="6"/>
  <c r="Q58" i="6"/>
  <c r="V58" i="6"/>
  <c r="F60" i="6"/>
  <c r="L60" i="6"/>
  <c r="Q60" i="6"/>
  <c r="V60" i="6"/>
  <c r="F62" i="6"/>
  <c r="L62" i="6"/>
  <c r="Q62" i="6"/>
  <c r="V62" i="6"/>
  <c r="F64" i="6"/>
  <c r="L64" i="6"/>
  <c r="Q64" i="6"/>
  <c r="V64" i="6"/>
  <c r="U83" i="6"/>
  <c r="U84" i="6"/>
  <c r="V89" i="6"/>
  <c r="R89" i="6"/>
  <c r="N89" i="6"/>
  <c r="J89" i="6"/>
  <c r="F89" i="6"/>
  <c r="X89" i="6"/>
  <c r="T89" i="6"/>
  <c r="P89" i="6"/>
  <c r="L89" i="6"/>
  <c r="H89" i="6"/>
  <c r="S89" i="6"/>
  <c r="K89" i="6"/>
  <c r="Y89" i="6"/>
  <c r="Q89" i="6"/>
  <c r="I89" i="6"/>
  <c r="W89" i="6"/>
  <c r="O89" i="6"/>
  <c r="G89" i="6"/>
  <c r="M93" i="6"/>
  <c r="U97" i="6"/>
  <c r="I27" i="6"/>
  <c r="M27" i="6"/>
  <c r="Q27" i="6"/>
  <c r="U27" i="6"/>
  <c r="Y27" i="6"/>
  <c r="I31" i="6"/>
  <c r="M31" i="6"/>
  <c r="Q31" i="6"/>
  <c r="U31" i="6"/>
  <c r="Y31" i="6"/>
  <c r="I35" i="6"/>
  <c r="M35" i="6"/>
  <c r="Q35" i="6"/>
  <c r="U35" i="6"/>
  <c r="Y35" i="6"/>
  <c r="I39" i="6"/>
  <c r="M39" i="6"/>
  <c r="Q39" i="6"/>
  <c r="U39" i="6"/>
  <c r="Y39" i="6"/>
  <c r="I43" i="6"/>
  <c r="M43" i="6"/>
  <c r="Q43" i="6"/>
  <c r="U43" i="6"/>
  <c r="Y43" i="6"/>
  <c r="I47" i="6"/>
  <c r="M47" i="6"/>
  <c r="Q47" i="6"/>
  <c r="U47" i="6"/>
  <c r="Y47" i="6"/>
  <c r="I51" i="6"/>
  <c r="M51" i="6"/>
  <c r="Q51" i="6"/>
  <c r="U51" i="6"/>
  <c r="Y51" i="6"/>
  <c r="I59" i="6"/>
  <c r="M59" i="6"/>
  <c r="Q59" i="6"/>
  <c r="U59" i="6"/>
  <c r="Y59" i="6"/>
  <c r="I63" i="6"/>
  <c r="M63" i="6"/>
  <c r="Q63" i="6"/>
  <c r="U63" i="6"/>
  <c r="Y63" i="6"/>
  <c r="G66" i="6"/>
  <c r="K66" i="6"/>
  <c r="O66" i="6"/>
  <c r="S66" i="6"/>
  <c r="W66" i="6"/>
  <c r="G70" i="6"/>
  <c r="K70" i="6"/>
  <c r="O70" i="6"/>
  <c r="S70" i="6"/>
  <c r="W70" i="6"/>
  <c r="I71" i="6"/>
  <c r="M71" i="6"/>
  <c r="Q71" i="6"/>
  <c r="U71" i="6"/>
  <c r="Y71" i="6"/>
  <c r="G74" i="6"/>
  <c r="K74" i="6"/>
  <c r="O74" i="6"/>
  <c r="S74" i="6"/>
  <c r="W74" i="6"/>
  <c r="I75" i="6"/>
  <c r="M75" i="6"/>
  <c r="Q75" i="6"/>
  <c r="U75" i="6"/>
  <c r="Y75" i="6"/>
  <c r="G78" i="6"/>
  <c r="K78" i="6"/>
  <c r="O78" i="6"/>
  <c r="S78" i="6"/>
  <c r="W78" i="6"/>
  <c r="I79" i="6"/>
  <c r="M79" i="6"/>
  <c r="Q79" i="6"/>
  <c r="U79" i="6"/>
  <c r="Y79" i="6"/>
  <c r="G80" i="6"/>
  <c r="K80" i="6"/>
  <c r="O80" i="6"/>
  <c r="T80" i="6"/>
  <c r="Y80" i="6"/>
  <c r="X81" i="6"/>
  <c r="T81" i="6"/>
  <c r="P81" i="6"/>
  <c r="L81" i="6"/>
  <c r="H81" i="6"/>
  <c r="J81" i="6"/>
  <c r="O81" i="6"/>
  <c r="U81" i="6"/>
  <c r="V82" i="6"/>
  <c r="R82" i="6"/>
  <c r="N82" i="6"/>
  <c r="J82" i="6"/>
  <c r="F82" i="6"/>
  <c r="K82" i="6"/>
  <c r="P82" i="6"/>
  <c r="U82" i="6"/>
  <c r="G85" i="6"/>
  <c r="M85" i="6"/>
  <c r="R85" i="6"/>
  <c r="W85" i="6"/>
  <c r="H86" i="6"/>
  <c r="M86" i="6"/>
  <c r="S86" i="6"/>
  <c r="X86" i="6"/>
  <c r="X90" i="6"/>
  <c r="T90" i="6"/>
  <c r="P90" i="6"/>
  <c r="L90" i="6"/>
  <c r="H90" i="6"/>
  <c r="V90" i="6"/>
  <c r="R90" i="6"/>
  <c r="N90" i="6"/>
  <c r="J90" i="6"/>
  <c r="F90" i="6"/>
  <c r="M90" i="6"/>
  <c r="U90" i="6"/>
  <c r="I92" i="6"/>
  <c r="Q92" i="6"/>
  <c r="Y92" i="6"/>
  <c r="X94" i="6"/>
  <c r="T94" i="6"/>
  <c r="P94" i="6"/>
  <c r="L94" i="6"/>
  <c r="H94" i="6"/>
  <c r="V94" i="6"/>
  <c r="R94" i="6"/>
  <c r="N94" i="6"/>
  <c r="J94" i="6"/>
  <c r="F94" i="6"/>
  <c r="M94" i="6"/>
  <c r="U94" i="6"/>
  <c r="K95" i="6"/>
  <c r="S95" i="6"/>
  <c r="I96" i="6"/>
  <c r="Q96" i="6"/>
  <c r="Y96" i="6"/>
  <c r="X98" i="6"/>
  <c r="T98" i="6"/>
  <c r="P98" i="6"/>
  <c r="L98" i="6"/>
  <c r="H98" i="6"/>
  <c r="V98" i="6"/>
  <c r="R98" i="6"/>
  <c r="N98" i="6"/>
  <c r="J98" i="6"/>
  <c r="F98" i="6"/>
  <c r="M98" i="6"/>
  <c r="U98" i="6"/>
  <c r="I100" i="6"/>
  <c r="Q100" i="6"/>
  <c r="Y100" i="6"/>
  <c r="X102" i="6"/>
  <c r="T102" i="6"/>
  <c r="P102" i="6"/>
  <c r="L102" i="6"/>
  <c r="H102" i="6"/>
  <c r="V102" i="6"/>
  <c r="R102" i="6"/>
  <c r="N102" i="6"/>
  <c r="J102" i="6"/>
  <c r="F102" i="6"/>
  <c r="M102" i="6"/>
  <c r="U102" i="6"/>
  <c r="K103" i="6"/>
  <c r="X118" i="6"/>
  <c r="T118" i="6"/>
  <c r="P118" i="6"/>
  <c r="L118" i="6"/>
  <c r="H118" i="6"/>
  <c r="V118" i="6"/>
  <c r="R118" i="6"/>
  <c r="N118" i="6"/>
  <c r="J118" i="6"/>
  <c r="F118" i="6"/>
  <c r="S118" i="6"/>
  <c r="K118" i="6"/>
  <c r="Y118" i="6"/>
  <c r="Q118" i="6"/>
  <c r="I118" i="6"/>
  <c r="W118" i="6"/>
  <c r="O118" i="6"/>
  <c r="G118" i="6"/>
  <c r="V95" i="6"/>
  <c r="R95" i="6"/>
  <c r="N95" i="6"/>
  <c r="J95" i="6"/>
  <c r="F95" i="6"/>
  <c r="X95" i="6"/>
  <c r="T95" i="6"/>
  <c r="P95" i="6"/>
  <c r="L95" i="6"/>
  <c r="H95" i="6"/>
  <c r="M95" i="6"/>
  <c r="U95" i="6"/>
  <c r="V103" i="6"/>
  <c r="R103" i="6"/>
  <c r="X103" i="6"/>
  <c r="S103" i="6"/>
  <c r="N103" i="6"/>
  <c r="J103" i="6"/>
  <c r="F103" i="6"/>
  <c r="W103" i="6"/>
  <c r="Q103" i="6"/>
  <c r="M103" i="6"/>
  <c r="U103" i="6"/>
  <c r="P103" i="6"/>
  <c r="L103" i="6"/>
  <c r="H103" i="6"/>
  <c r="O103" i="6"/>
  <c r="X114" i="6"/>
  <c r="T114" i="6"/>
  <c r="P114" i="6"/>
  <c r="L114" i="6"/>
  <c r="H114" i="6"/>
  <c r="V114" i="6"/>
  <c r="R114" i="6"/>
  <c r="N114" i="6"/>
  <c r="J114" i="6"/>
  <c r="F114" i="6"/>
  <c r="S114" i="6"/>
  <c r="K114" i="6"/>
  <c r="Y114" i="6"/>
  <c r="Q114" i="6"/>
  <c r="I114" i="6"/>
  <c r="W114" i="6"/>
  <c r="O114" i="6"/>
  <c r="G114" i="6"/>
  <c r="I66" i="6"/>
  <c r="M66" i="6"/>
  <c r="Q66" i="6"/>
  <c r="U66" i="6"/>
  <c r="Y66" i="6"/>
  <c r="I70" i="6"/>
  <c r="M70" i="6"/>
  <c r="Q70" i="6"/>
  <c r="U70" i="6"/>
  <c r="Y70" i="6"/>
  <c r="I74" i="6"/>
  <c r="M74" i="6"/>
  <c r="Q74" i="6"/>
  <c r="U74" i="6"/>
  <c r="Y74" i="6"/>
  <c r="I78" i="6"/>
  <c r="M78" i="6"/>
  <c r="Q78" i="6"/>
  <c r="U78" i="6"/>
  <c r="Y78" i="6"/>
  <c r="V80" i="6"/>
  <c r="R80" i="6"/>
  <c r="I80" i="6"/>
  <c r="M80" i="6"/>
  <c r="Q80" i="6"/>
  <c r="W80" i="6"/>
  <c r="X85" i="6"/>
  <c r="T85" i="6"/>
  <c r="P85" i="6"/>
  <c r="L85" i="6"/>
  <c r="H85" i="6"/>
  <c r="J85" i="6"/>
  <c r="O85" i="6"/>
  <c r="U85" i="6"/>
  <c r="V86" i="6"/>
  <c r="R86" i="6"/>
  <c r="N86" i="6"/>
  <c r="J86" i="6"/>
  <c r="F86" i="6"/>
  <c r="K86" i="6"/>
  <c r="P86" i="6"/>
  <c r="U86" i="6"/>
  <c r="X92" i="6"/>
  <c r="T92" i="6"/>
  <c r="P92" i="6"/>
  <c r="L92" i="6"/>
  <c r="H92" i="6"/>
  <c r="V92" i="6"/>
  <c r="R92" i="6"/>
  <c r="N92" i="6"/>
  <c r="J92" i="6"/>
  <c r="F92" i="6"/>
  <c r="M92" i="6"/>
  <c r="U92" i="6"/>
  <c r="G95" i="6"/>
  <c r="O95" i="6"/>
  <c r="W95" i="6"/>
  <c r="X96" i="6"/>
  <c r="T96" i="6"/>
  <c r="P96" i="6"/>
  <c r="L96" i="6"/>
  <c r="H96" i="6"/>
  <c r="V96" i="6"/>
  <c r="R96" i="6"/>
  <c r="N96" i="6"/>
  <c r="J96" i="6"/>
  <c r="F96" i="6"/>
  <c r="M96" i="6"/>
  <c r="U96" i="6"/>
  <c r="X100" i="6"/>
  <c r="T100" i="6"/>
  <c r="P100" i="6"/>
  <c r="L100" i="6"/>
  <c r="H100" i="6"/>
  <c r="V100" i="6"/>
  <c r="R100" i="6"/>
  <c r="N100" i="6"/>
  <c r="J100" i="6"/>
  <c r="F100" i="6"/>
  <c r="M100" i="6"/>
  <c r="U100" i="6"/>
  <c r="Q102" i="6"/>
  <c r="Y102" i="6"/>
  <c r="G103" i="6"/>
  <c r="T103" i="6"/>
  <c r="X110" i="6"/>
  <c r="T110" i="6"/>
  <c r="P110" i="6"/>
  <c r="L110" i="6"/>
  <c r="H110" i="6"/>
  <c r="V110" i="6"/>
  <c r="R110" i="6"/>
  <c r="N110" i="6"/>
  <c r="J110" i="6"/>
  <c r="F110" i="6"/>
  <c r="S110" i="6"/>
  <c r="K110" i="6"/>
  <c r="Y110" i="6"/>
  <c r="Q110" i="6"/>
  <c r="I110" i="6"/>
  <c r="W110" i="6"/>
  <c r="O110" i="6"/>
  <c r="G110" i="6"/>
  <c r="M114" i="6"/>
  <c r="G106" i="6"/>
  <c r="M106" i="6"/>
  <c r="R106" i="6"/>
  <c r="W106" i="6"/>
  <c r="V107" i="6"/>
  <c r="R107" i="6"/>
  <c r="N107" i="6"/>
  <c r="J107" i="6"/>
  <c r="F107" i="6"/>
  <c r="X107" i="6"/>
  <c r="T107" i="6"/>
  <c r="P107" i="6"/>
  <c r="L107" i="6"/>
  <c r="H107" i="6"/>
  <c r="M107" i="6"/>
  <c r="U107" i="6"/>
  <c r="K112" i="6"/>
  <c r="S112" i="6"/>
  <c r="I113" i="6"/>
  <c r="Q113" i="6"/>
  <c r="Y113" i="6"/>
  <c r="I117" i="6"/>
  <c r="Q117" i="6"/>
  <c r="Y117" i="6"/>
  <c r="V119" i="6"/>
  <c r="R119" i="6"/>
  <c r="N119" i="6"/>
  <c r="J119" i="6"/>
  <c r="F119" i="6"/>
  <c r="X119" i="6"/>
  <c r="T119" i="6"/>
  <c r="P119" i="6"/>
  <c r="L119" i="6"/>
  <c r="H119" i="6"/>
  <c r="M119" i="6"/>
  <c r="U119" i="6"/>
  <c r="X112" i="6"/>
  <c r="T112" i="6"/>
  <c r="P112" i="6"/>
  <c r="L112" i="6"/>
  <c r="H112" i="6"/>
  <c r="V112" i="6"/>
  <c r="R112" i="6"/>
  <c r="N112" i="6"/>
  <c r="J112" i="6"/>
  <c r="F112" i="6"/>
  <c r="M112" i="6"/>
  <c r="U112" i="6"/>
  <c r="W162" i="6"/>
  <c r="S162" i="6"/>
  <c r="O162" i="6"/>
  <c r="K162" i="6"/>
  <c r="G162" i="6"/>
  <c r="Y162" i="6"/>
  <c r="T162" i="6"/>
  <c r="N162" i="6"/>
  <c r="I162" i="6"/>
  <c r="X162" i="6"/>
  <c r="R162" i="6"/>
  <c r="M162" i="6"/>
  <c r="H162" i="6"/>
  <c r="V162" i="6"/>
  <c r="Q162" i="6"/>
  <c r="L162" i="6"/>
  <c r="F162" i="6"/>
  <c r="U162" i="6"/>
  <c r="P162" i="6"/>
  <c r="J162" i="6"/>
  <c r="X106" i="6"/>
  <c r="T106" i="6"/>
  <c r="P106" i="6"/>
  <c r="L106" i="6"/>
  <c r="H106" i="6"/>
  <c r="J106" i="6"/>
  <c r="O106" i="6"/>
  <c r="U106" i="6"/>
  <c r="G112" i="6"/>
  <c r="O112" i="6"/>
  <c r="W112" i="6"/>
  <c r="V113" i="6"/>
  <c r="R113" i="6"/>
  <c r="N113" i="6"/>
  <c r="J113" i="6"/>
  <c r="F113" i="6"/>
  <c r="X113" i="6"/>
  <c r="T113" i="6"/>
  <c r="P113" i="6"/>
  <c r="L113" i="6"/>
  <c r="H113" i="6"/>
  <c r="M113" i="6"/>
  <c r="U113" i="6"/>
  <c r="V117" i="6"/>
  <c r="R117" i="6"/>
  <c r="N117" i="6"/>
  <c r="J117" i="6"/>
  <c r="F117" i="6"/>
  <c r="X117" i="6"/>
  <c r="T117" i="6"/>
  <c r="P117" i="6"/>
  <c r="L117" i="6"/>
  <c r="H117" i="6"/>
  <c r="M117" i="6"/>
  <c r="U117" i="6"/>
  <c r="O126" i="6"/>
  <c r="W127" i="6"/>
  <c r="S127" i="6"/>
  <c r="O127" i="6"/>
  <c r="V127" i="6"/>
  <c r="Q127" i="6"/>
  <c r="L127" i="6"/>
  <c r="H127" i="6"/>
  <c r="U127" i="6"/>
  <c r="P127" i="6"/>
  <c r="K127" i="6"/>
  <c r="G127" i="6"/>
  <c r="Y127" i="6"/>
  <c r="T127" i="6"/>
  <c r="N127" i="6"/>
  <c r="J127" i="6"/>
  <c r="F127" i="6"/>
  <c r="X127" i="6"/>
  <c r="V126" i="6"/>
  <c r="R126" i="6"/>
  <c r="N126" i="6"/>
  <c r="J126" i="6"/>
  <c r="F126" i="6"/>
  <c r="Y126" i="6"/>
  <c r="U126" i="6"/>
  <c r="Q126" i="6"/>
  <c r="M126" i="6"/>
  <c r="I126" i="6"/>
  <c r="X126" i="6"/>
  <c r="T126" i="6"/>
  <c r="P126" i="6"/>
  <c r="L126" i="6"/>
  <c r="H126" i="6"/>
  <c r="S126" i="6"/>
  <c r="W160" i="6"/>
  <c r="S160" i="6"/>
  <c r="O160" i="6"/>
  <c r="K160" i="6"/>
  <c r="G160" i="6"/>
  <c r="Y160" i="6"/>
  <c r="T160" i="6"/>
  <c r="N160" i="6"/>
  <c r="I160" i="6"/>
  <c r="X160" i="6"/>
  <c r="R160" i="6"/>
  <c r="M160" i="6"/>
  <c r="H160" i="6"/>
  <c r="V160" i="6"/>
  <c r="Q160" i="6"/>
  <c r="L160" i="6"/>
  <c r="F160" i="6"/>
  <c r="U160" i="6"/>
  <c r="P160" i="6"/>
  <c r="J160" i="6"/>
  <c r="W164" i="6"/>
  <c r="S164" i="6"/>
  <c r="O164" i="6"/>
  <c r="K164" i="6"/>
  <c r="G164" i="6"/>
  <c r="Y164" i="6"/>
  <c r="T164" i="6"/>
  <c r="N164" i="6"/>
  <c r="I164" i="6"/>
  <c r="X164" i="6"/>
  <c r="R164" i="6"/>
  <c r="M164" i="6"/>
  <c r="H164" i="6"/>
  <c r="V164" i="6"/>
  <c r="Q164" i="6"/>
  <c r="L164" i="6"/>
  <c r="F164" i="6"/>
  <c r="U164" i="6"/>
  <c r="P164" i="6"/>
  <c r="J164" i="6"/>
  <c r="X121" i="6"/>
  <c r="T121" i="6"/>
  <c r="P121" i="6"/>
  <c r="L121" i="6"/>
  <c r="H121" i="6"/>
  <c r="J121" i="6"/>
  <c r="O121" i="6"/>
  <c r="U121" i="6"/>
  <c r="V122" i="6"/>
  <c r="R122" i="6"/>
  <c r="N122" i="6"/>
  <c r="J122" i="6"/>
  <c r="F122" i="6"/>
  <c r="K122" i="6"/>
  <c r="P122" i="6"/>
  <c r="U122" i="6"/>
  <c r="G126" i="6"/>
  <c r="W126" i="6"/>
  <c r="M127" i="6"/>
  <c r="I131" i="6"/>
  <c r="N131" i="6"/>
  <c r="T131" i="6"/>
  <c r="Y131" i="6"/>
  <c r="I137" i="6"/>
  <c r="N137" i="6"/>
  <c r="T137" i="6"/>
  <c r="Y137" i="6"/>
  <c r="I141" i="6"/>
  <c r="N141" i="6"/>
  <c r="T141" i="6"/>
  <c r="Y141" i="6"/>
  <c r="I143" i="6"/>
  <c r="N143" i="6"/>
  <c r="T143" i="6"/>
  <c r="Y143" i="6"/>
  <c r="W131" i="6"/>
  <c r="S131" i="6"/>
  <c r="O131" i="6"/>
  <c r="K131" i="6"/>
  <c r="G131" i="6"/>
  <c r="J131" i="6"/>
  <c r="P131" i="6"/>
  <c r="U131" i="6"/>
  <c r="W137" i="6"/>
  <c r="S137" i="6"/>
  <c r="O137" i="6"/>
  <c r="K137" i="6"/>
  <c r="G137" i="6"/>
  <c r="J137" i="6"/>
  <c r="P137" i="6"/>
  <c r="U137" i="6"/>
  <c r="W141" i="6"/>
  <c r="S141" i="6"/>
  <c r="O141" i="6"/>
  <c r="K141" i="6"/>
  <c r="G141" i="6"/>
  <c r="J141" i="6"/>
  <c r="P141" i="6"/>
  <c r="U141" i="6"/>
  <c r="W143" i="6"/>
  <c r="S143" i="6"/>
  <c r="O143" i="6"/>
  <c r="K143" i="6"/>
  <c r="G143" i="6"/>
  <c r="J143" i="6"/>
  <c r="P143" i="6"/>
  <c r="U143" i="6"/>
  <c r="F131" i="6"/>
  <c r="L131" i="6"/>
  <c r="Q131" i="6"/>
  <c r="V131" i="6"/>
  <c r="F137" i="6"/>
  <c r="L137" i="6"/>
  <c r="Q137" i="6"/>
  <c r="V137" i="6"/>
  <c r="F141" i="6"/>
  <c r="L141" i="6"/>
  <c r="Q141" i="6"/>
  <c r="V141" i="6"/>
  <c r="F143" i="6"/>
  <c r="L143" i="6"/>
  <c r="Q143" i="6"/>
  <c r="V143" i="6"/>
  <c r="I151" i="6"/>
  <c r="M151" i="6"/>
  <c r="Q151" i="6"/>
  <c r="U151" i="6"/>
  <c r="Y151" i="6"/>
  <c r="Y157" i="6"/>
  <c r="U157" i="6"/>
  <c r="I157" i="6"/>
  <c r="M157" i="6"/>
  <c r="Q157" i="6"/>
  <c r="V157" i="6"/>
  <c r="I128" i="6"/>
  <c r="M128" i="6"/>
  <c r="Q128" i="6"/>
  <c r="U128" i="6"/>
  <c r="Y128" i="6"/>
  <c r="I130" i="6"/>
  <c r="M130" i="6"/>
  <c r="Q130" i="6"/>
  <c r="U130" i="6"/>
  <c r="Y130" i="6"/>
  <c r="I132" i="6"/>
  <c r="M132" i="6"/>
  <c r="Q132" i="6"/>
  <c r="U132" i="6"/>
  <c r="Y132" i="6"/>
  <c r="I134" i="6"/>
  <c r="M134" i="6"/>
  <c r="Q134" i="6"/>
  <c r="U134" i="6"/>
  <c r="Y134" i="6"/>
  <c r="I136" i="6"/>
  <c r="M136" i="6"/>
  <c r="Q136" i="6"/>
  <c r="U136" i="6"/>
  <c r="Y136" i="6"/>
  <c r="I138" i="6"/>
  <c r="M138" i="6"/>
  <c r="Q138" i="6"/>
  <c r="U138" i="6"/>
  <c r="Y138" i="6"/>
  <c r="I140" i="6"/>
  <c r="M140" i="6"/>
  <c r="Q140" i="6"/>
  <c r="U140" i="6"/>
  <c r="Y140" i="6"/>
  <c r="I142" i="6"/>
  <c r="M142" i="6"/>
  <c r="Q142" i="6"/>
  <c r="U142" i="6"/>
  <c r="Y142" i="6"/>
  <c r="I144" i="6"/>
  <c r="M144" i="6"/>
  <c r="Q144" i="6"/>
  <c r="U144" i="6"/>
  <c r="Y144" i="6"/>
  <c r="I146" i="6"/>
  <c r="M146" i="6"/>
  <c r="Q146" i="6"/>
  <c r="U146" i="6"/>
  <c r="Y146" i="6"/>
  <c r="I150" i="6"/>
  <c r="M150" i="6"/>
  <c r="Q150" i="6"/>
  <c r="U150" i="6"/>
  <c r="Y150" i="6"/>
  <c r="G151" i="6"/>
  <c r="K151" i="6"/>
  <c r="O151" i="6"/>
  <c r="S151" i="6"/>
  <c r="W151" i="6"/>
  <c r="I152" i="6"/>
  <c r="M152" i="6"/>
  <c r="Q152" i="6"/>
  <c r="U152" i="6"/>
  <c r="Y152" i="6"/>
  <c r="I154" i="6"/>
  <c r="M154" i="6"/>
  <c r="Q154" i="6"/>
  <c r="U154" i="6"/>
  <c r="Y154" i="6"/>
  <c r="G157" i="6"/>
  <c r="K157" i="6"/>
  <c r="O157" i="6"/>
  <c r="S157" i="6"/>
  <c r="X157" i="6"/>
  <c r="I166" i="6"/>
  <c r="M166" i="6"/>
  <c r="Q166" i="6"/>
  <c r="U166" i="6"/>
  <c r="Y166" i="6"/>
  <c r="I170" i="6"/>
  <c r="M170" i="6"/>
  <c r="Q170" i="6"/>
  <c r="U170" i="6"/>
  <c r="Y170" i="6"/>
  <c r="W171" i="6"/>
  <c r="X177" i="6"/>
  <c r="T177" i="6"/>
  <c r="P177" i="6"/>
  <c r="L177" i="6"/>
  <c r="H177" i="6"/>
  <c r="W177" i="6"/>
  <c r="S177" i="6"/>
  <c r="O177" i="6"/>
  <c r="K177" i="6"/>
  <c r="G177" i="6"/>
  <c r="V177" i="6"/>
  <c r="R177" i="6"/>
  <c r="N177" i="6"/>
  <c r="J177" i="6"/>
  <c r="F177" i="6"/>
  <c r="U177" i="6"/>
  <c r="I177" i="6"/>
  <c r="Y177" i="6"/>
  <c r="I163" i="6"/>
  <c r="M163" i="6"/>
  <c r="Q163" i="6"/>
  <c r="U163" i="6"/>
  <c r="Y163" i="6"/>
  <c r="I165" i="6"/>
  <c r="M165" i="6"/>
  <c r="Q165" i="6"/>
  <c r="U165" i="6"/>
  <c r="Y165" i="6"/>
  <c r="G166" i="6"/>
  <c r="K166" i="6"/>
  <c r="O166" i="6"/>
  <c r="S166" i="6"/>
  <c r="W166" i="6"/>
  <c r="I167" i="6"/>
  <c r="M167" i="6"/>
  <c r="Q167" i="6"/>
  <c r="U167" i="6"/>
  <c r="Y167" i="6"/>
  <c r="I169" i="6"/>
  <c r="M169" i="6"/>
  <c r="Q169" i="6"/>
  <c r="U169" i="6"/>
  <c r="Y169" i="6"/>
  <c r="G170" i="6"/>
  <c r="K170" i="6"/>
  <c r="O170" i="6"/>
  <c r="S170" i="6"/>
  <c r="W170" i="6"/>
  <c r="I171" i="6"/>
  <c r="M171" i="6"/>
  <c r="Q171" i="6"/>
  <c r="U171" i="6"/>
  <c r="Y171" i="6"/>
  <c r="M177" i="6"/>
  <c r="H174" i="6"/>
  <c r="L174" i="6"/>
  <c r="P174" i="6"/>
  <c r="T174" i="6"/>
  <c r="X174" i="6"/>
  <c r="H176" i="6"/>
  <c r="L176" i="6"/>
  <c r="P176" i="6"/>
  <c r="T176" i="6"/>
  <c r="X176" i="6"/>
  <c r="H178" i="6"/>
  <c r="L178" i="6"/>
  <c r="P178" i="6"/>
  <c r="T178" i="6"/>
  <c r="X178" i="6"/>
  <c r="I174" i="6"/>
  <c r="M174" i="6"/>
  <c r="Q174" i="6"/>
  <c r="U174" i="6"/>
  <c r="Y174" i="6"/>
  <c r="I176" i="6"/>
  <c r="M176" i="6"/>
  <c r="Q176" i="6"/>
  <c r="U176" i="6"/>
  <c r="Y176" i="6"/>
  <c r="I178" i="6"/>
  <c r="M178" i="6"/>
  <c r="Q178" i="6"/>
  <c r="U178" i="6"/>
  <c r="Y178" i="6"/>
  <c r="F174" i="6"/>
  <c r="J174" i="6"/>
  <c r="N174" i="6"/>
  <c r="R174" i="6"/>
  <c r="V174" i="6"/>
  <c r="F176" i="6"/>
  <c r="J176" i="6"/>
  <c r="N176" i="6"/>
  <c r="R176" i="6"/>
  <c r="V176" i="6"/>
  <c r="F178" i="6"/>
  <c r="J178" i="6"/>
  <c r="N178" i="6"/>
  <c r="R178" i="6"/>
  <c r="V178" i="6"/>
  <c r="R501" i="8" l="1"/>
  <c r="X401" i="8"/>
  <c r="U398" i="8"/>
  <c r="W379" i="8"/>
  <c r="G298" i="8"/>
  <c r="Y298" i="8"/>
  <c r="F343" i="8"/>
  <c r="T219" i="8"/>
  <c r="T76" i="8"/>
  <c r="S189" i="8"/>
  <c r="Y265" i="8"/>
  <c r="X501" i="8"/>
  <c r="J495" i="8"/>
  <c r="H385" i="8"/>
  <c r="T379" i="8"/>
  <c r="V298" i="8"/>
  <c r="Y318" i="8"/>
  <c r="R80" i="8"/>
  <c r="N80" i="8"/>
  <c r="Q282" i="8"/>
  <c r="G501" i="8"/>
  <c r="F501" i="8"/>
  <c r="P464" i="8"/>
  <c r="U464" i="8"/>
  <c r="S495" i="8"/>
  <c r="Y493" i="8"/>
  <c r="Y477" i="8"/>
  <c r="I433" i="8"/>
  <c r="T433" i="8"/>
  <c r="K433" i="8"/>
  <c r="T438" i="8"/>
  <c r="U438" i="8"/>
  <c r="R438" i="8"/>
  <c r="H476" i="8"/>
  <c r="T476" i="8"/>
  <c r="L476" i="8"/>
  <c r="O476" i="8"/>
  <c r="H435" i="8"/>
  <c r="M467" i="8"/>
  <c r="I435" i="8"/>
  <c r="F435" i="8"/>
  <c r="G435" i="8"/>
  <c r="O429" i="8"/>
  <c r="F381" i="8"/>
  <c r="G381" i="8"/>
  <c r="L381" i="8"/>
  <c r="W377" i="8"/>
  <c r="K385" i="8"/>
  <c r="H407" i="8"/>
  <c r="M407" i="8"/>
  <c r="J407" i="8"/>
  <c r="H379" i="8"/>
  <c r="Q425" i="8"/>
  <c r="I344" i="8"/>
  <c r="O344" i="8"/>
  <c r="Q298" i="8"/>
  <c r="W357" i="8"/>
  <c r="I343" i="8"/>
  <c r="R309" i="8"/>
  <c r="P309" i="8"/>
  <c r="U309" i="8"/>
  <c r="F304" i="8"/>
  <c r="K304" i="8"/>
  <c r="T304" i="8"/>
  <c r="I274" i="8"/>
  <c r="H274" i="8"/>
  <c r="R266" i="8"/>
  <c r="O266" i="8"/>
  <c r="X266" i="8"/>
  <c r="W239" i="8"/>
  <c r="Y168" i="8"/>
  <c r="M252" i="8"/>
  <c r="V252" i="8"/>
  <c r="R284" i="8"/>
  <c r="T240" i="8"/>
  <c r="N240" i="8"/>
  <c r="W240" i="8"/>
  <c r="X137" i="8"/>
  <c r="U102" i="8"/>
  <c r="O102" i="8"/>
  <c r="W77" i="8"/>
  <c r="V123" i="8"/>
  <c r="W76" i="8"/>
  <c r="F161" i="8"/>
  <c r="H143" i="8"/>
  <c r="Y189" i="8"/>
  <c r="N433" i="8"/>
  <c r="J309" i="8"/>
  <c r="F168" i="8"/>
  <c r="Y381" i="8"/>
  <c r="N497" i="8"/>
  <c r="I501" i="8"/>
  <c r="H464" i="8"/>
  <c r="I464" i="8"/>
  <c r="L460" i="8"/>
  <c r="W493" i="8"/>
  <c r="V477" i="8"/>
  <c r="Q433" i="8"/>
  <c r="X441" i="8"/>
  <c r="H433" i="8"/>
  <c r="S433" i="8"/>
  <c r="H438" i="8"/>
  <c r="I438" i="8"/>
  <c r="J438" i="8"/>
  <c r="I429" i="8"/>
  <c r="I476" i="8"/>
  <c r="P476" i="8"/>
  <c r="V476" i="8"/>
  <c r="V429" i="8"/>
  <c r="Q435" i="8"/>
  <c r="R435" i="8"/>
  <c r="S435" i="8"/>
  <c r="P413" i="8"/>
  <c r="R381" i="8"/>
  <c r="S381" i="8"/>
  <c r="T381" i="8"/>
  <c r="H401" i="8"/>
  <c r="X385" i="8"/>
  <c r="T407" i="8"/>
  <c r="U407" i="8"/>
  <c r="V407" i="8"/>
  <c r="M379" i="8"/>
  <c r="Y344" i="8"/>
  <c r="W369" i="8"/>
  <c r="P298" i="8"/>
  <c r="N343" i="8"/>
  <c r="S309" i="8"/>
  <c r="N304" i="8"/>
  <c r="G274" i="8"/>
  <c r="Y274" i="8"/>
  <c r="N266" i="8"/>
  <c r="X252" i="8"/>
  <c r="R168" i="8"/>
  <c r="S168" i="8"/>
  <c r="Y252" i="8"/>
  <c r="M284" i="8"/>
  <c r="U240" i="8"/>
  <c r="Y123" i="8"/>
  <c r="R102" i="8"/>
  <c r="X80" i="8"/>
  <c r="V225" i="8"/>
  <c r="H131" i="8"/>
  <c r="S123" i="8"/>
  <c r="H461" i="8"/>
  <c r="H189" i="8"/>
  <c r="W407" i="8"/>
  <c r="F344" i="8"/>
  <c r="V464" i="8"/>
  <c r="M495" i="8"/>
  <c r="X495" i="8"/>
  <c r="V413" i="8"/>
  <c r="O398" i="8"/>
  <c r="Q430" i="8"/>
  <c r="K265" i="8"/>
  <c r="O495" i="8"/>
  <c r="I495" i="8"/>
  <c r="J463" i="8"/>
  <c r="S413" i="8"/>
  <c r="T398" i="8"/>
  <c r="R430" i="8"/>
  <c r="G348" i="8"/>
  <c r="V369" i="8"/>
  <c r="I357" i="8"/>
  <c r="G296" i="8"/>
  <c r="N333" i="8"/>
  <c r="K495" i="8"/>
  <c r="L495" i="8"/>
  <c r="J413" i="8"/>
  <c r="I378" i="8"/>
  <c r="S430" i="8"/>
  <c r="F282" i="8"/>
  <c r="X255" i="8"/>
  <c r="R316" i="8"/>
  <c r="F142" i="8"/>
  <c r="H459" i="8"/>
  <c r="I431" i="8"/>
  <c r="H501" i="8"/>
  <c r="L501" i="8"/>
  <c r="Y501" i="8"/>
  <c r="V501" i="8"/>
  <c r="F495" i="8"/>
  <c r="G495" i="8"/>
  <c r="N495" i="8"/>
  <c r="P495" i="8"/>
  <c r="L463" i="8"/>
  <c r="U413" i="8"/>
  <c r="O413" i="8"/>
  <c r="T413" i="8"/>
  <c r="L398" i="8"/>
  <c r="Y398" i="8"/>
  <c r="G379" i="8"/>
  <c r="L379" i="8"/>
  <c r="F379" i="8"/>
  <c r="K430" i="8"/>
  <c r="N425" i="8"/>
  <c r="X425" i="8"/>
  <c r="W265" i="8"/>
  <c r="J318" i="8"/>
  <c r="J219" i="8"/>
  <c r="T296" i="8"/>
  <c r="N137" i="8"/>
  <c r="K501" i="8"/>
  <c r="M501" i="8"/>
  <c r="J501" i="8"/>
  <c r="Y460" i="8"/>
  <c r="U495" i="8"/>
  <c r="R495" i="8"/>
  <c r="H495" i="8"/>
  <c r="V463" i="8"/>
  <c r="R413" i="8"/>
  <c r="W413" i="8"/>
  <c r="K398" i="8"/>
  <c r="X398" i="8"/>
  <c r="O379" i="8"/>
  <c r="X379" i="8"/>
  <c r="V379" i="8"/>
  <c r="Y430" i="8"/>
  <c r="R425" i="8"/>
  <c r="I348" i="8"/>
  <c r="I265" i="8"/>
  <c r="H154" i="8"/>
  <c r="T461" i="8"/>
  <c r="R33" i="6"/>
  <c r="R55" i="6"/>
  <c r="AS505" i="8"/>
  <c r="F38" i="7" s="1"/>
  <c r="AS509" i="8"/>
  <c r="F42" i="7" s="1"/>
  <c r="AS506" i="8"/>
  <c r="F39" i="7" s="1"/>
  <c r="AS510" i="8"/>
  <c r="AS507" i="8"/>
  <c r="F40" i="7" s="1"/>
  <c r="AS508" i="8"/>
  <c r="F41" i="7" s="1"/>
  <c r="S500" i="8"/>
  <c r="M498" i="8"/>
  <c r="M485" i="8"/>
  <c r="N485" i="8"/>
  <c r="O485" i="8"/>
  <c r="P485" i="8"/>
  <c r="Y479" i="8"/>
  <c r="N487" i="8"/>
  <c r="O443" i="8"/>
  <c r="P443" i="8"/>
  <c r="N443" i="8"/>
  <c r="S475" i="8"/>
  <c r="M443" i="8"/>
  <c r="S426" i="8"/>
  <c r="I436" i="8"/>
  <c r="F434" i="8"/>
  <c r="P450" i="8"/>
  <c r="U450" i="8"/>
  <c r="N450" i="8"/>
  <c r="K450" i="8"/>
  <c r="N436" i="8"/>
  <c r="T406" i="8"/>
  <c r="I391" i="8"/>
  <c r="L408" i="8"/>
  <c r="W408" i="8"/>
  <c r="S350" i="8"/>
  <c r="H386" i="8"/>
  <c r="R292" i="8"/>
  <c r="T361" i="8"/>
  <c r="U255" i="8"/>
  <c r="O316" i="8"/>
  <c r="I126" i="8"/>
  <c r="G391" i="8"/>
  <c r="P500" i="8"/>
  <c r="J500" i="8"/>
  <c r="Y498" i="8"/>
  <c r="R485" i="8"/>
  <c r="S485" i="8"/>
  <c r="U485" i="8"/>
  <c r="T485" i="8"/>
  <c r="G479" i="8"/>
  <c r="Y487" i="8"/>
  <c r="J443" i="8"/>
  <c r="T443" i="8"/>
  <c r="I443" i="8"/>
  <c r="G443" i="8"/>
  <c r="P426" i="8"/>
  <c r="H450" i="8"/>
  <c r="I450" i="8"/>
  <c r="Y450" i="8"/>
  <c r="R450" i="8"/>
  <c r="O450" i="8"/>
  <c r="K436" i="8"/>
  <c r="Y391" i="8"/>
  <c r="Q408" i="8"/>
  <c r="Q350" i="8"/>
  <c r="M361" i="8"/>
  <c r="N255" i="8"/>
  <c r="Q322" i="8"/>
  <c r="L316" i="8"/>
  <c r="I115" i="8"/>
  <c r="N498" i="8"/>
  <c r="V485" i="8"/>
  <c r="W485" i="8"/>
  <c r="Y485" i="8"/>
  <c r="H485" i="8"/>
  <c r="F479" i="8"/>
  <c r="Y466" i="8"/>
  <c r="P487" i="8"/>
  <c r="P470" i="8"/>
  <c r="H443" i="8"/>
  <c r="X443" i="8"/>
  <c r="W443" i="8"/>
  <c r="M426" i="8"/>
  <c r="X450" i="8"/>
  <c r="M450" i="8"/>
  <c r="F450" i="8"/>
  <c r="V450" i="8"/>
  <c r="H436" i="8"/>
  <c r="H391" i="8"/>
  <c r="R391" i="8"/>
  <c r="J408" i="8"/>
  <c r="W242" i="8"/>
  <c r="H255" i="8"/>
  <c r="Q316" i="8"/>
  <c r="O268" i="8"/>
  <c r="M115" i="8"/>
  <c r="F286" i="8"/>
  <c r="K193" i="8"/>
  <c r="G115" i="8"/>
  <c r="I498" i="8"/>
  <c r="K498" i="8"/>
  <c r="O470" i="8"/>
  <c r="J402" i="8"/>
  <c r="W227" i="8"/>
  <c r="P165" i="8"/>
  <c r="J498" i="8"/>
  <c r="S470" i="8"/>
  <c r="P366" i="8"/>
  <c r="K416" i="8"/>
  <c r="T416" i="8"/>
  <c r="W333" i="8"/>
  <c r="X498" i="8"/>
  <c r="L498" i="8"/>
  <c r="R498" i="8"/>
  <c r="W498" i="8"/>
  <c r="F466" i="8"/>
  <c r="H498" i="8"/>
  <c r="U498" i="8"/>
  <c r="T498" i="8"/>
  <c r="G498" i="8"/>
  <c r="I466" i="8"/>
  <c r="Y432" i="8"/>
  <c r="U219" i="8"/>
  <c r="U168" i="8"/>
  <c r="K80" i="8"/>
  <c r="N131" i="8"/>
  <c r="U189" i="8"/>
  <c r="R154" i="8"/>
  <c r="P161" i="8"/>
  <c r="X189" i="8"/>
  <c r="F470" i="8"/>
  <c r="Y470" i="8"/>
  <c r="S359" i="8"/>
  <c r="J410" i="8"/>
  <c r="M410" i="8"/>
  <c r="G410" i="8"/>
  <c r="X410" i="8"/>
  <c r="R410" i="8"/>
  <c r="H410" i="8"/>
  <c r="F410" i="8"/>
  <c r="G308" i="8"/>
  <c r="T470" i="8"/>
  <c r="J470" i="8"/>
  <c r="Q470" i="8"/>
  <c r="N470" i="8"/>
  <c r="G470" i="8"/>
  <c r="M470" i="8"/>
  <c r="H470" i="8"/>
  <c r="I470" i="8"/>
  <c r="R470" i="8"/>
  <c r="K470" i="8"/>
  <c r="X447" i="8"/>
  <c r="N447" i="8"/>
  <c r="U447" i="8"/>
  <c r="P432" i="8"/>
  <c r="G432" i="8"/>
  <c r="T432" i="8"/>
  <c r="J432" i="8"/>
  <c r="W432" i="8"/>
  <c r="F432" i="8"/>
  <c r="O422" i="8"/>
  <c r="W422" i="8"/>
  <c r="F422" i="8"/>
  <c r="Q422" i="8"/>
  <c r="H422" i="8"/>
  <c r="M422" i="8"/>
  <c r="K422" i="8"/>
  <c r="R422" i="8"/>
  <c r="T422" i="8"/>
  <c r="U402" i="8"/>
  <c r="L402" i="8"/>
  <c r="Y402" i="8"/>
  <c r="O402" i="8"/>
  <c r="I402" i="8"/>
  <c r="K402" i="8"/>
  <c r="V372" i="8"/>
  <c r="O372" i="8"/>
  <c r="K372" i="8"/>
  <c r="M372" i="8"/>
  <c r="J372" i="8"/>
  <c r="H372" i="8"/>
  <c r="F372" i="8"/>
  <c r="L372" i="8"/>
  <c r="J359" i="8"/>
  <c r="Q359" i="8"/>
  <c r="M359" i="8"/>
  <c r="V359" i="8"/>
  <c r="P359" i="8"/>
  <c r="X352" i="8"/>
  <c r="J352" i="8"/>
  <c r="M352" i="8"/>
  <c r="W352" i="8"/>
  <c r="T352" i="8"/>
  <c r="K352" i="8"/>
  <c r="P338" i="8"/>
  <c r="K338" i="8"/>
  <c r="Y338" i="8"/>
  <c r="F338" i="8"/>
  <c r="I338" i="8"/>
  <c r="R299" i="8"/>
  <c r="L299" i="8"/>
  <c r="P299" i="8"/>
  <c r="Y299" i="8"/>
  <c r="O299" i="8"/>
  <c r="U299" i="8"/>
  <c r="H299" i="8"/>
  <c r="K299" i="8"/>
  <c r="T299" i="8"/>
  <c r="X270" i="8"/>
  <c r="K270" i="8"/>
  <c r="L270" i="8"/>
  <c r="F270" i="8"/>
  <c r="H270" i="8"/>
  <c r="J270" i="8"/>
  <c r="Y202" i="8"/>
  <c r="M202" i="8"/>
  <c r="O202" i="8"/>
  <c r="I202" i="8"/>
  <c r="R202" i="8"/>
  <c r="P202" i="8"/>
  <c r="S202" i="8"/>
  <c r="F185" i="8"/>
  <c r="K185" i="8"/>
  <c r="X185" i="8"/>
  <c r="W185" i="8"/>
  <c r="H185" i="8"/>
  <c r="O185" i="8"/>
  <c r="V185" i="8"/>
  <c r="S139" i="8"/>
  <c r="L139" i="8"/>
  <c r="U139" i="8"/>
  <c r="Y139" i="8"/>
  <c r="O139" i="8"/>
  <c r="V139" i="8"/>
  <c r="R139" i="8"/>
  <c r="I139" i="8"/>
  <c r="W119" i="8"/>
  <c r="H119" i="8"/>
  <c r="K119" i="8"/>
  <c r="X119" i="8"/>
  <c r="G119" i="8"/>
  <c r="T119" i="8"/>
  <c r="N119" i="8"/>
  <c r="K475" i="8"/>
  <c r="V475" i="8"/>
  <c r="T475" i="8"/>
  <c r="M475" i="8"/>
  <c r="G475" i="8"/>
  <c r="N475" i="8"/>
  <c r="O475" i="8"/>
  <c r="H475" i="8"/>
  <c r="P475" i="8"/>
  <c r="J475" i="8"/>
  <c r="I475" i="8"/>
  <c r="Q475" i="8"/>
  <c r="R434" i="8"/>
  <c r="W434" i="8"/>
  <c r="V434" i="8"/>
  <c r="U434" i="8"/>
  <c r="T434" i="8"/>
  <c r="N434" i="8"/>
  <c r="Q434" i="8"/>
  <c r="P434" i="8"/>
  <c r="J434" i="8"/>
  <c r="M434" i="8"/>
  <c r="H434" i="8"/>
  <c r="X386" i="8"/>
  <c r="U386" i="8"/>
  <c r="W386" i="8"/>
  <c r="Q386" i="8"/>
  <c r="G386" i="8"/>
  <c r="T386" i="8"/>
  <c r="V386" i="8"/>
  <c r="R332" i="8"/>
  <c r="P332" i="8"/>
  <c r="S332" i="8"/>
  <c r="G332" i="8"/>
  <c r="Y332" i="8"/>
  <c r="O227" i="8"/>
  <c r="N227" i="8"/>
  <c r="U227" i="8"/>
  <c r="X227" i="8"/>
  <c r="H227" i="8"/>
  <c r="J227" i="8"/>
  <c r="Q227" i="8"/>
  <c r="T227" i="8"/>
  <c r="S227" i="8"/>
  <c r="V227" i="8"/>
  <c r="F227" i="8"/>
  <c r="M227" i="8"/>
  <c r="P227" i="8"/>
  <c r="Y227" i="8"/>
  <c r="K227" i="8"/>
  <c r="I227" i="8"/>
  <c r="L227" i="8"/>
  <c r="G227" i="8"/>
  <c r="U179" i="8"/>
  <c r="M179" i="8"/>
  <c r="N179" i="8"/>
  <c r="T179" i="8"/>
  <c r="S179" i="8"/>
  <c r="I179" i="8"/>
  <c r="J179" i="8"/>
  <c r="P179" i="8"/>
  <c r="K179" i="8"/>
  <c r="W179" i="8"/>
  <c r="V179" i="8"/>
  <c r="F179" i="8"/>
  <c r="L179" i="8"/>
  <c r="Y179" i="8"/>
  <c r="O179" i="8"/>
  <c r="Q179" i="8"/>
  <c r="R179" i="8"/>
  <c r="G179" i="8"/>
  <c r="X179" i="8"/>
  <c r="R165" i="8"/>
  <c r="J165" i="8"/>
  <c r="M165" i="8"/>
  <c r="H165" i="8"/>
  <c r="O165" i="8"/>
  <c r="F165" i="8"/>
  <c r="X165" i="8"/>
  <c r="G165" i="8"/>
  <c r="V165" i="8"/>
  <c r="U165" i="8"/>
  <c r="T165" i="8"/>
  <c r="W165" i="8"/>
  <c r="K165" i="8"/>
  <c r="N165" i="8"/>
  <c r="Q165" i="8"/>
  <c r="N426" i="8"/>
  <c r="O426" i="8"/>
  <c r="R426" i="8"/>
  <c r="G426" i="8"/>
  <c r="W426" i="8"/>
  <c r="Y426" i="8"/>
  <c r="I426" i="8"/>
  <c r="L426" i="8"/>
  <c r="U426" i="8"/>
  <c r="X426" i="8"/>
  <c r="H426" i="8"/>
  <c r="J426" i="8"/>
  <c r="Q426" i="8"/>
  <c r="T426" i="8"/>
  <c r="K426" i="8"/>
  <c r="Q485" i="8"/>
  <c r="K485" i="8"/>
  <c r="F485" i="8"/>
  <c r="J462" i="8"/>
  <c r="Y462" i="8"/>
  <c r="W462" i="8"/>
  <c r="P462" i="8"/>
  <c r="L437" i="8"/>
  <c r="W437" i="8"/>
  <c r="Q406" i="8"/>
  <c r="P391" i="8"/>
  <c r="M391" i="8"/>
  <c r="F391" i="8"/>
  <c r="V391" i="8"/>
  <c r="S388" i="8"/>
  <c r="P408" i="8"/>
  <c r="U408" i="8"/>
  <c r="N408" i="8"/>
  <c r="K408" i="8"/>
  <c r="G350" i="8"/>
  <c r="W350" i="8"/>
  <c r="U350" i="8"/>
  <c r="W292" i="8"/>
  <c r="G418" i="8"/>
  <c r="M268" i="8"/>
  <c r="W255" i="8"/>
  <c r="L255" i="8"/>
  <c r="I255" i="8"/>
  <c r="Y255" i="8"/>
  <c r="R255" i="8"/>
  <c r="I316" i="8"/>
  <c r="F316" i="8"/>
  <c r="V316" i="8"/>
  <c r="S316" i="8"/>
  <c r="P316" i="8"/>
  <c r="I276" i="8"/>
  <c r="T268" i="8"/>
  <c r="G268" i="8"/>
  <c r="K134" i="8"/>
  <c r="P171" i="8"/>
  <c r="I286" i="8"/>
  <c r="V286" i="8"/>
  <c r="M238" i="8"/>
  <c r="V159" i="8"/>
  <c r="V142" i="8"/>
  <c r="Y126" i="8"/>
  <c r="H193" i="8"/>
  <c r="W115" i="8"/>
  <c r="I437" i="8"/>
  <c r="G406" i="8"/>
  <c r="S391" i="8"/>
  <c r="T391" i="8"/>
  <c r="Q391" i="8"/>
  <c r="J391" i="8"/>
  <c r="M388" i="8"/>
  <c r="H408" i="8"/>
  <c r="I408" i="8"/>
  <c r="Y408" i="8"/>
  <c r="R408" i="8"/>
  <c r="O408" i="8"/>
  <c r="K350" i="8"/>
  <c r="I350" i="8"/>
  <c r="Y350" i="8"/>
  <c r="X292" i="8"/>
  <c r="S418" i="8"/>
  <c r="G255" i="8"/>
  <c r="H268" i="8"/>
  <c r="P255" i="8"/>
  <c r="M255" i="8"/>
  <c r="F255" i="8"/>
  <c r="V255" i="8"/>
  <c r="Y316" i="8"/>
  <c r="J316" i="8"/>
  <c r="G316" i="8"/>
  <c r="W316" i="8"/>
  <c r="T316" i="8"/>
  <c r="X268" i="8"/>
  <c r="Y268" i="8"/>
  <c r="F268" i="8"/>
  <c r="T134" i="8"/>
  <c r="L126" i="8"/>
  <c r="J171" i="8"/>
  <c r="S286" i="8"/>
  <c r="N238" i="8"/>
  <c r="S159" i="8"/>
  <c r="S142" i="8"/>
  <c r="R126" i="8"/>
  <c r="M193" i="8"/>
  <c r="X193" i="8"/>
  <c r="T115" i="8"/>
  <c r="H126" i="8"/>
  <c r="M389" i="8"/>
  <c r="Y159" i="8"/>
  <c r="X391" i="8"/>
  <c r="U391" i="8"/>
  <c r="N391" i="8"/>
  <c r="F388" i="8"/>
  <c r="X408" i="8"/>
  <c r="M408" i="8"/>
  <c r="F408" i="8"/>
  <c r="V408" i="8"/>
  <c r="S408" i="8"/>
  <c r="T350" i="8"/>
  <c r="O350" i="8"/>
  <c r="M350" i="8"/>
  <c r="H418" i="8"/>
  <c r="R203" i="8"/>
  <c r="U316" i="8"/>
  <c r="S255" i="8"/>
  <c r="T255" i="8"/>
  <c r="Q255" i="8"/>
  <c r="M316" i="8"/>
  <c r="N316" i="8"/>
  <c r="K316" i="8"/>
  <c r="H316" i="8"/>
  <c r="I268" i="8"/>
  <c r="K268" i="8"/>
  <c r="W171" i="8"/>
  <c r="Y141" i="8"/>
  <c r="L141" i="8"/>
  <c r="F350" i="8"/>
  <c r="P350" i="8"/>
  <c r="H350" i="8"/>
  <c r="N350" i="8"/>
  <c r="R350" i="8"/>
  <c r="J350" i="8"/>
  <c r="V350" i="8"/>
  <c r="T278" i="8"/>
  <c r="U278" i="8"/>
  <c r="T193" i="8"/>
  <c r="W193" i="8"/>
  <c r="G193" i="8"/>
  <c r="J193" i="8"/>
  <c r="Y193" i="8"/>
  <c r="P193" i="8"/>
  <c r="S193" i="8"/>
  <c r="V193" i="8"/>
  <c r="F193" i="8"/>
  <c r="I193" i="8"/>
  <c r="L193" i="8"/>
  <c r="O193" i="8"/>
  <c r="R193" i="8"/>
  <c r="Q193" i="8"/>
  <c r="U193" i="8"/>
  <c r="H134" i="8"/>
  <c r="L134" i="8"/>
  <c r="W134" i="8"/>
  <c r="G134" i="8"/>
  <c r="J134" i="8"/>
  <c r="Q134" i="8"/>
  <c r="S134" i="8"/>
  <c r="V134" i="8"/>
  <c r="F134" i="8"/>
  <c r="M134" i="8"/>
  <c r="O134" i="8"/>
  <c r="R134" i="8"/>
  <c r="Y134" i="8"/>
  <c r="I134" i="8"/>
  <c r="P115" i="8"/>
  <c r="S115" i="8"/>
  <c r="V115" i="8"/>
  <c r="F115" i="8"/>
  <c r="Y115" i="8"/>
  <c r="L115" i="8"/>
  <c r="O115" i="8"/>
  <c r="R115" i="8"/>
  <c r="U115" i="8"/>
  <c r="Q115" i="8"/>
  <c r="X115" i="8"/>
  <c r="H115" i="8"/>
  <c r="K115" i="8"/>
  <c r="N115" i="8"/>
  <c r="K126" i="8"/>
  <c r="N126" i="8"/>
  <c r="U126" i="8"/>
  <c r="T126" i="8"/>
  <c r="P126" i="8"/>
  <c r="W126" i="8"/>
  <c r="G126" i="8"/>
  <c r="J126" i="8"/>
  <c r="Q126" i="8"/>
  <c r="X126" i="8"/>
  <c r="S126" i="8"/>
  <c r="V126" i="8"/>
  <c r="F126" i="8"/>
  <c r="M126" i="8"/>
  <c r="R286" i="8"/>
  <c r="X286" i="8"/>
  <c r="H286" i="8"/>
  <c r="K286" i="8"/>
  <c r="W286" i="8"/>
  <c r="N286" i="8"/>
  <c r="T286" i="8"/>
  <c r="U286" i="8"/>
  <c r="Y286" i="8"/>
  <c r="O286" i="8"/>
  <c r="J286" i="8"/>
  <c r="P286" i="8"/>
  <c r="M286" i="8"/>
  <c r="Q286" i="8"/>
  <c r="G286" i="8"/>
  <c r="S268" i="8"/>
  <c r="R268" i="8"/>
  <c r="W268" i="8"/>
  <c r="N268" i="8"/>
  <c r="Q268" i="8"/>
  <c r="P268" i="8"/>
  <c r="J268" i="8"/>
  <c r="L268" i="8"/>
  <c r="R238" i="8"/>
  <c r="Y238" i="8"/>
  <c r="I238" i="8"/>
  <c r="L238" i="8"/>
  <c r="O238" i="8"/>
  <c r="J238" i="8"/>
  <c r="U238" i="8"/>
  <c r="X238" i="8"/>
  <c r="H238" i="8"/>
  <c r="K238" i="8"/>
  <c r="V238" i="8"/>
  <c r="Q238" i="8"/>
  <c r="T238" i="8"/>
  <c r="W238" i="8"/>
  <c r="G238" i="8"/>
  <c r="F238" i="8"/>
  <c r="F96" i="8"/>
  <c r="L96" i="8"/>
  <c r="V443" i="8"/>
  <c r="Y443" i="8"/>
  <c r="K443" i="8"/>
  <c r="Q443" i="8"/>
  <c r="X232" i="8"/>
  <c r="L232" i="8"/>
  <c r="U171" i="8"/>
  <c r="V171" i="8"/>
  <c r="F171" i="8"/>
  <c r="L171" i="8"/>
  <c r="Y171" i="8"/>
  <c r="O171" i="8"/>
  <c r="R171" i="8"/>
  <c r="X171" i="8"/>
  <c r="H171" i="8"/>
  <c r="Q171" i="8"/>
  <c r="G171" i="8"/>
  <c r="N171" i="8"/>
  <c r="T171" i="8"/>
  <c r="S171" i="8"/>
  <c r="I171" i="8"/>
  <c r="X142" i="8"/>
  <c r="O142" i="8"/>
  <c r="R142" i="8"/>
  <c r="Y142" i="8"/>
  <c r="I142" i="8"/>
  <c r="H142" i="8"/>
  <c r="P142" i="8"/>
  <c r="K142" i="8"/>
  <c r="N142" i="8"/>
  <c r="U142" i="8"/>
  <c r="T142" i="8"/>
  <c r="L142" i="8"/>
  <c r="W142" i="8"/>
  <c r="G142" i="8"/>
  <c r="J142" i="8"/>
  <c r="Q142" i="8"/>
  <c r="P326" i="8"/>
  <c r="J326" i="8"/>
  <c r="Q159" i="8"/>
  <c r="L159" i="8"/>
  <c r="O159" i="8"/>
  <c r="R159" i="8"/>
  <c r="U159" i="8"/>
  <c r="I159" i="8"/>
  <c r="X159" i="8"/>
  <c r="H159" i="8"/>
  <c r="K159" i="8"/>
  <c r="N159" i="8"/>
  <c r="T159" i="8"/>
  <c r="W159" i="8"/>
  <c r="G159" i="8"/>
  <c r="J159" i="8"/>
  <c r="L488" i="8"/>
  <c r="V488" i="8"/>
  <c r="P264" i="8"/>
  <c r="L264" i="8"/>
  <c r="H264" i="8"/>
  <c r="T478" i="8"/>
  <c r="J478" i="8"/>
  <c r="R474" i="8"/>
  <c r="G474" i="8"/>
  <c r="O482" i="8"/>
  <c r="X472" i="8"/>
  <c r="Q427" i="8"/>
  <c r="K459" i="8"/>
  <c r="P482" i="8"/>
  <c r="F480" i="8"/>
  <c r="J421" i="8"/>
  <c r="I369" i="8"/>
  <c r="O369" i="8"/>
  <c r="F369" i="8"/>
  <c r="P357" i="8"/>
  <c r="X357" i="8"/>
  <c r="M357" i="8"/>
  <c r="U348" i="8"/>
  <c r="S348" i="8"/>
  <c r="H296" i="8"/>
  <c r="O296" i="8"/>
  <c r="N282" i="8"/>
  <c r="U282" i="8"/>
  <c r="N197" i="8"/>
  <c r="S197" i="8"/>
  <c r="W137" i="8"/>
  <c r="M137" i="8"/>
  <c r="V318" i="8"/>
  <c r="T318" i="8"/>
  <c r="K318" i="8"/>
  <c r="J263" i="8"/>
  <c r="L263" i="8"/>
  <c r="G320" i="8"/>
  <c r="F320" i="8"/>
  <c r="K298" i="8"/>
  <c r="J298" i="8"/>
  <c r="M298" i="8"/>
  <c r="L298" i="8"/>
  <c r="S131" i="8"/>
  <c r="Q131" i="8"/>
  <c r="U77" i="8"/>
  <c r="S77" i="8"/>
  <c r="G77" i="8"/>
  <c r="N351" i="8"/>
  <c r="V351" i="8"/>
  <c r="Y304" i="8"/>
  <c r="L304" i="8"/>
  <c r="O304" i="8"/>
  <c r="R304" i="8"/>
  <c r="U304" i="8"/>
  <c r="W284" i="8"/>
  <c r="V284" i="8"/>
  <c r="U284" i="8"/>
  <c r="Q284" i="8"/>
  <c r="O284" i="8"/>
  <c r="L266" i="8"/>
  <c r="J266" i="8"/>
  <c r="I266" i="8"/>
  <c r="G266" i="8"/>
  <c r="G252" i="8"/>
  <c r="F252" i="8"/>
  <c r="I252" i="8"/>
  <c r="H252" i="8"/>
  <c r="P143" i="8"/>
  <c r="N143" i="8"/>
  <c r="H345" i="8"/>
  <c r="V345" i="8"/>
  <c r="K274" i="8"/>
  <c r="T274" i="8"/>
  <c r="U274" i="8"/>
  <c r="S274" i="8"/>
  <c r="R274" i="8"/>
  <c r="K225" i="8"/>
  <c r="I225" i="8"/>
  <c r="N168" i="8"/>
  <c r="I168" i="8"/>
  <c r="K168" i="8"/>
  <c r="Q168" i="8"/>
  <c r="P123" i="8"/>
  <c r="F123" i="8"/>
  <c r="Y309" i="8"/>
  <c r="I309" i="8"/>
  <c r="L309" i="8"/>
  <c r="O309" i="8"/>
  <c r="P155" i="8"/>
  <c r="F155" i="8"/>
  <c r="I155" i="8"/>
  <c r="V344" i="8"/>
  <c r="W344" i="8"/>
  <c r="G344" i="8"/>
  <c r="M344" i="8"/>
  <c r="P240" i="8"/>
  <c r="S240" i="8"/>
  <c r="V240" i="8"/>
  <c r="F240" i="8"/>
  <c r="M240" i="8"/>
  <c r="X240" i="8"/>
  <c r="V102" i="8"/>
  <c r="Y102" i="8"/>
  <c r="T102" i="8"/>
  <c r="L497" i="8"/>
  <c r="W501" i="8"/>
  <c r="P501" i="8"/>
  <c r="T501" i="8"/>
  <c r="U501" i="8"/>
  <c r="N501" i="8"/>
  <c r="K464" i="8"/>
  <c r="T464" i="8"/>
  <c r="Q464" i="8"/>
  <c r="Q495" i="8"/>
  <c r="V495" i="8"/>
  <c r="Y495" i="8"/>
  <c r="W495" i="8"/>
  <c r="L493" i="8"/>
  <c r="W480" i="8"/>
  <c r="H477" i="8"/>
  <c r="V472" i="8"/>
  <c r="U433" i="8"/>
  <c r="V494" i="8"/>
  <c r="P433" i="8"/>
  <c r="W433" i="8"/>
  <c r="G433" i="8"/>
  <c r="P438" i="8"/>
  <c r="M438" i="8"/>
  <c r="F438" i="8"/>
  <c r="H421" i="8"/>
  <c r="R476" i="8"/>
  <c r="Y476" i="8"/>
  <c r="F476" i="8"/>
  <c r="G476" i="8"/>
  <c r="L467" i="8"/>
  <c r="J467" i="8"/>
  <c r="T435" i="8"/>
  <c r="U435" i="8"/>
  <c r="N435" i="8"/>
  <c r="K435" i="8"/>
  <c r="F413" i="8"/>
  <c r="G413" i="8"/>
  <c r="L413" i="8"/>
  <c r="H397" i="8"/>
  <c r="N381" i="8"/>
  <c r="K381" i="8"/>
  <c r="H381" i="8"/>
  <c r="N416" i="8"/>
  <c r="N401" i="8"/>
  <c r="N385" i="8"/>
  <c r="O378" i="8"/>
  <c r="L407" i="8"/>
  <c r="I407" i="8"/>
  <c r="Y407" i="8"/>
  <c r="W398" i="8"/>
  <c r="Q398" i="8"/>
  <c r="K379" i="8"/>
  <c r="P379" i="8"/>
  <c r="L430" i="8"/>
  <c r="U425" i="8"/>
  <c r="K425" i="8"/>
  <c r="T344" i="8"/>
  <c r="U344" i="8"/>
  <c r="S344" i="8"/>
  <c r="W298" i="8"/>
  <c r="Y369" i="8"/>
  <c r="X345" i="8"/>
  <c r="T298" i="8"/>
  <c r="F298" i="8"/>
  <c r="V357" i="8"/>
  <c r="Y351" i="8"/>
  <c r="Y343" i="8"/>
  <c r="M318" i="8"/>
  <c r="G309" i="8"/>
  <c r="H309" i="8"/>
  <c r="M309" i="8"/>
  <c r="Q304" i="8"/>
  <c r="V304" i="8"/>
  <c r="W304" i="8"/>
  <c r="X304" i="8"/>
  <c r="W274" i="8"/>
  <c r="J274" i="8"/>
  <c r="P274" i="8"/>
  <c r="M266" i="8"/>
  <c r="S266" i="8"/>
  <c r="H266" i="8"/>
  <c r="H219" i="8"/>
  <c r="R219" i="8"/>
  <c r="M168" i="8"/>
  <c r="O168" i="8"/>
  <c r="I296" i="8"/>
  <c r="N290" i="8"/>
  <c r="J252" i="8"/>
  <c r="S252" i="8"/>
  <c r="P168" i="8"/>
  <c r="Y284" i="8"/>
  <c r="N284" i="8"/>
  <c r="T284" i="8"/>
  <c r="I240" i="8"/>
  <c r="J240" i="8"/>
  <c r="K240" i="8"/>
  <c r="O166" i="8"/>
  <c r="M143" i="8"/>
  <c r="L137" i="8"/>
  <c r="V137" i="8"/>
  <c r="I102" i="8"/>
  <c r="N102" i="8"/>
  <c r="S102" i="8"/>
  <c r="S80" i="8"/>
  <c r="N76" i="8"/>
  <c r="M333" i="8"/>
  <c r="N225" i="8"/>
  <c r="X225" i="8"/>
  <c r="K131" i="8"/>
  <c r="V155" i="8"/>
  <c r="Y154" i="8"/>
  <c r="X123" i="8"/>
  <c r="L76" i="8"/>
  <c r="M189" i="8"/>
  <c r="X161" i="8"/>
  <c r="V143" i="8"/>
  <c r="M77" i="8"/>
  <c r="I263" i="8"/>
  <c r="O189" i="8"/>
  <c r="P189" i="8"/>
  <c r="F266" i="8"/>
  <c r="O298" i="8"/>
  <c r="S37" i="6"/>
  <c r="I37" i="6"/>
  <c r="Y371" i="8"/>
  <c r="Q396" i="8"/>
  <c r="K410" i="8"/>
  <c r="P410" i="8"/>
  <c r="Q410" i="8"/>
  <c r="N366" i="8"/>
  <c r="T427" i="8"/>
  <c r="S410" i="8"/>
  <c r="T410" i="8"/>
  <c r="U410" i="8"/>
  <c r="O366" i="8"/>
  <c r="M231" i="8"/>
  <c r="P156" i="8"/>
  <c r="U420" i="8"/>
  <c r="K279" i="8"/>
  <c r="K499" i="8"/>
  <c r="G480" i="8"/>
  <c r="O463" i="8"/>
  <c r="X421" i="8"/>
  <c r="X416" i="8"/>
  <c r="N413" i="8"/>
  <c r="K413" i="8"/>
  <c r="H413" i="8"/>
  <c r="X413" i="8"/>
  <c r="U416" i="8"/>
  <c r="L378" i="8"/>
  <c r="G398" i="8"/>
  <c r="H398" i="8"/>
  <c r="L265" i="8"/>
  <c r="P369" i="8"/>
  <c r="P265" i="8"/>
  <c r="J357" i="8"/>
  <c r="M296" i="8"/>
  <c r="S282" i="8"/>
  <c r="U245" i="8"/>
  <c r="R141" i="8"/>
  <c r="L132" i="8"/>
  <c r="J380" i="8"/>
  <c r="G380" i="8"/>
  <c r="M156" i="8"/>
  <c r="I132" i="8"/>
  <c r="R311" i="8"/>
  <c r="G156" i="8"/>
  <c r="G132" i="8"/>
  <c r="Q380" i="8"/>
  <c r="F132" i="8"/>
  <c r="L156" i="8"/>
  <c r="H132" i="8"/>
  <c r="T311" i="8"/>
  <c r="V311" i="8"/>
  <c r="S371" i="8"/>
  <c r="T371" i="8"/>
  <c r="P371" i="8"/>
  <c r="H371" i="8"/>
  <c r="V371" i="8"/>
  <c r="Q498" i="8"/>
  <c r="F498" i="8"/>
  <c r="V498" i="8"/>
  <c r="S498" i="8"/>
  <c r="N466" i="8"/>
  <c r="V470" i="8"/>
  <c r="W470" i="8"/>
  <c r="X470" i="8"/>
  <c r="U470" i="8"/>
  <c r="Y452" i="8"/>
  <c r="U475" i="8"/>
  <c r="W475" i="8"/>
  <c r="X475" i="8"/>
  <c r="Y475" i="8"/>
  <c r="R475" i="8"/>
  <c r="L434" i="8"/>
  <c r="I434" i="8"/>
  <c r="Y434" i="8"/>
  <c r="S422" i="8"/>
  <c r="P422" i="8"/>
  <c r="I432" i="8"/>
  <c r="V432" i="8"/>
  <c r="T359" i="8"/>
  <c r="Q352" i="8"/>
  <c r="T338" i="8"/>
  <c r="M338" i="8"/>
  <c r="M332" i="8"/>
  <c r="W332" i="8"/>
  <c r="K386" i="8"/>
  <c r="V402" i="8"/>
  <c r="H402" i="8"/>
  <c r="U311" i="8"/>
  <c r="I299" i="8"/>
  <c r="U224" i="8"/>
  <c r="L202" i="8"/>
  <c r="J119" i="8"/>
  <c r="G372" i="8"/>
  <c r="I372" i="8"/>
  <c r="O156" i="8"/>
  <c r="S270" i="8"/>
  <c r="G270" i="8"/>
  <c r="F139" i="8"/>
  <c r="K132" i="8"/>
  <c r="J422" i="8"/>
  <c r="F352" i="8"/>
  <c r="W149" i="8"/>
  <c r="X149" i="8"/>
  <c r="O420" i="8"/>
  <c r="S420" i="8"/>
  <c r="V84" i="8"/>
  <c r="H84" i="8"/>
  <c r="L311" i="8"/>
  <c r="O311" i="8"/>
  <c r="N311" i="8"/>
  <c r="M311" i="8"/>
  <c r="K311" i="8"/>
  <c r="F311" i="8"/>
  <c r="I311" i="8"/>
  <c r="X311" i="8"/>
  <c r="P328" i="8"/>
  <c r="T328" i="8"/>
  <c r="Y311" i="8"/>
  <c r="K383" i="8"/>
  <c r="T383" i="8"/>
  <c r="R331" i="8"/>
  <c r="Q331" i="8"/>
  <c r="I331" i="8"/>
  <c r="J156" i="8"/>
  <c r="F156" i="8"/>
  <c r="I156" i="8"/>
  <c r="W156" i="8"/>
  <c r="R156" i="8"/>
  <c r="N156" i="8"/>
  <c r="Y156" i="8"/>
  <c r="T156" i="8"/>
  <c r="S156" i="8"/>
  <c r="J132" i="8"/>
  <c r="Y132" i="8"/>
  <c r="X132" i="8"/>
  <c r="W132" i="8"/>
  <c r="U132" i="8"/>
  <c r="T132" i="8"/>
  <c r="O132" i="8"/>
  <c r="U432" i="8"/>
  <c r="L432" i="8"/>
  <c r="O432" i="8"/>
  <c r="R432" i="8"/>
  <c r="Q432" i="8"/>
  <c r="X432" i="8"/>
  <c r="H432" i="8"/>
  <c r="K432" i="8"/>
  <c r="N432" i="8"/>
  <c r="M432" i="8"/>
  <c r="V422" i="8"/>
  <c r="N422" i="8"/>
  <c r="Y422" i="8"/>
  <c r="I422" i="8"/>
  <c r="U422" i="8"/>
  <c r="X422" i="8"/>
  <c r="Q402" i="8"/>
  <c r="T402" i="8"/>
  <c r="W402" i="8"/>
  <c r="G402" i="8"/>
  <c r="F402" i="8"/>
  <c r="M402" i="8"/>
  <c r="P402" i="8"/>
  <c r="S402" i="8"/>
  <c r="N402" i="8"/>
  <c r="R402" i="8"/>
  <c r="R372" i="8"/>
  <c r="Y372" i="8"/>
  <c r="X372" i="8"/>
  <c r="W372" i="8"/>
  <c r="U372" i="8"/>
  <c r="N372" i="8"/>
  <c r="T372" i="8"/>
  <c r="S372" i="8"/>
  <c r="Q372" i="8"/>
  <c r="P372" i="8"/>
  <c r="R359" i="8"/>
  <c r="Y359" i="8"/>
  <c r="I359" i="8"/>
  <c r="L359" i="8"/>
  <c r="N359" i="8"/>
  <c r="U359" i="8"/>
  <c r="X359" i="8"/>
  <c r="H359" i="8"/>
  <c r="V352" i="8"/>
  <c r="S352" i="8"/>
  <c r="Y352" i="8"/>
  <c r="I352" i="8"/>
  <c r="N352" i="8"/>
  <c r="O352" i="8"/>
  <c r="U352" i="8"/>
  <c r="L352" i="8"/>
  <c r="N338" i="8"/>
  <c r="R338" i="8"/>
  <c r="J338" i="8"/>
  <c r="U338" i="8"/>
  <c r="W338" i="8"/>
  <c r="G338" i="8"/>
  <c r="Q338" i="8"/>
  <c r="S338" i="8"/>
  <c r="L338" i="8"/>
  <c r="X299" i="8"/>
  <c r="W299" i="8"/>
  <c r="G299" i="8"/>
  <c r="J299" i="8"/>
  <c r="Q299" i="8"/>
  <c r="S299" i="8"/>
  <c r="V299" i="8"/>
  <c r="F299" i="8"/>
  <c r="M299" i="8"/>
  <c r="T270" i="8"/>
  <c r="W270" i="8"/>
  <c r="V270" i="8"/>
  <c r="U270" i="8"/>
  <c r="N270" i="8"/>
  <c r="P270" i="8"/>
  <c r="R270" i="8"/>
  <c r="Q270" i="8"/>
  <c r="O270" i="8"/>
  <c r="I270" i="8"/>
  <c r="Y270" i="8"/>
  <c r="N202" i="8"/>
  <c r="U202" i="8"/>
  <c r="X202" i="8"/>
  <c r="H202" i="8"/>
  <c r="K202" i="8"/>
  <c r="F202" i="8"/>
  <c r="J202" i="8"/>
  <c r="Q202" i="8"/>
  <c r="T202" i="8"/>
  <c r="W202" i="8"/>
  <c r="G202" i="8"/>
  <c r="V202" i="8"/>
  <c r="P185" i="8"/>
  <c r="T185" i="8"/>
  <c r="N185" i="8"/>
  <c r="Y185" i="8"/>
  <c r="G185" i="8"/>
  <c r="U185" i="8"/>
  <c r="L185" i="8"/>
  <c r="J185" i="8"/>
  <c r="Q185" i="8"/>
  <c r="X139" i="8"/>
  <c r="H139" i="8"/>
  <c r="K139" i="8"/>
  <c r="N139" i="8"/>
  <c r="T139" i="8"/>
  <c r="W139" i="8"/>
  <c r="G139" i="8"/>
  <c r="J139" i="8"/>
  <c r="M119" i="8"/>
  <c r="P119" i="8"/>
  <c r="S119" i="8"/>
  <c r="V119" i="8"/>
  <c r="F119" i="8"/>
  <c r="Y119" i="8"/>
  <c r="L119" i="8"/>
  <c r="O119" i="8"/>
  <c r="R119" i="8"/>
  <c r="U119" i="8"/>
  <c r="K434" i="8"/>
  <c r="O434" i="8"/>
  <c r="G434" i="8"/>
  <c r="M386" i="8"/>
  <c r="P386" i="8"/>
  <c r="S386" i="8"/>
  <c r="N386" i="8"/>
  <c r="R386" i="8"/>
  <c r="Y386" i="8"/>
  <c r="I386" i="8"/>
  <c r="L386" i="8"/>
  <c r="O386" i="8"/>
  <c r="J386" i="8"/>
  <c r="H332" i="8"/>
  <c r="V332" i="8"/>
  <c r="F332" i="8"/>
  <c r="O332" i="8"/>
  <c r="U332" i="8"/>
  <c r="L332" i="8"/>
  <c r="J332" i="8"/>
  <c r="K332" i="8"/>
  <c r="Q332" i="8"/>
  <c r="T332" i="8"/>
  <c r="Q482" i="8"/>
  <c r="H480" i="8"/>
  <c r="H486" i="8"/>
  <c r="Y472" i="8"/>
  <c r="O494" i="8"/>
  <c r="S452" i="8"/>
  <c r="J427" i="8"/>
  <c r="N459" i="8"/>
  <c r="X459" i="8"/>
  <c r="F420" i="8"/>
  <c r="V410" i="8"/>
  <c r="V396" i="8"/>
  <c r="V383" i="8"/>
  <c r="O410" i="8"/>
  <c r="L410" i="8"/>
  <c r="I410" i="8"/>
  <c r="Y410" i="8"/>
  <c r="O376" i="8"/>
  <c r="M366" i="8"/>
  <c r="H311" i="8"/>
  <c r="Q311" i="8"/>
  <c r="J311" i="8"/>
  <c r="G311" i="8"/>
  <c r="W311" i="8"/>
  <c r="V132" i="8"/>
  <c r="K156" i="8"/>
  <c r="H156" i="8"/>
  <c r="X156" i="8"/>
  <c r="U156" i="8"/>
  <c r="R132" i="8"/>
  <c r="S132" i="8"/>
  <c r="P132" i="8"/>
  <c r="M132" i="8"/>
  <c r="M185" i="8"/>
  <c r="V156" i="8"/>
  <c r="I185" i="8"/>
  <c r="S185" i="8"/>
  <c r="R185" i="8"/>
  <c r="L165" i="8"/>
  <c r="I165" i="8"/>
  <c r="Y165" i="8"/>
  <c r="G422" i="8"/>
  <c r="H338" i="8"/>
  <c r="V426" i="8"/>
  <c r="J480" i="8"/>
  <c r="L456" i="8"/>
  <c r="I480" i="8"/>
  <c r="Y486" i="8"/>
  <c r="U472" i="8"/>
  <c r="S472" i="8"/>
  <c r="X494" i="8"/>
  <c r="P452" i="8"/>
  <c r="Y459" i="8"/>
  <c r="S396" i="8"/>
  <c r="I456" i="8"/>
  <c r="F486" i="8"/>
  <c r="M494" i="8"/>
  <c r="V455" i="8"/>
  <c r="I452" i="8"/>
  <c r="U396" i="8"/>
  <c r="W396" i="8"/>
  <c r="Y383" i="8"/>
  <c r="K358" i="8"/>
  <c r="R245" i="8"/>
  <c r="Y456" i="8"/>
  <c r="G486" i="8"/>
  <c r="F494" i="8"/>
  <c r="O452" i="8"/>
  <c r="U452" i="8"/>
  <c r="N396" i="8"/>
  <c r="P383" i="8"/>
  <c r="R383" i="8"/>
  <c r="P358" i="8"/>
  <c r="T346" i="8"/>
  <c r="L355" i="8"/>
  <c r="H141" i="8"/>
  <c r="O175" i="6"/>
  <c r="R452" i="8"/>
  <c r="H452" i="8"/>
  <c r="M452" i="8"/>
  <c r="T396" i="8"/>
  <c r="F396" i="8"/>
  <c r="G396" i="8"/>
  <c r="S383" i="8"/>
  <c r="I383" i="8"/>
  <c r="F383" i="8"/>
  <c r="F355" i="8"/>
  <c r="T98" i="8"/>
  <c r="Q141" i="8"/>
  <c r="K452" i="8"/>
  <c r="L452" i="8"/>
  <c r="Q452" i="8"/>
  <c r="M396" i="8"/>
  <c r="J396" i="8"/>
  <c r="K396" i="8"/>
  <c r="L383" i="8"/>
  <c r="M383" i="8"/>
  <c r="J383" i="8"/>
  <c r="U141" i="8"/>
  <c r="V158" i="8"/>
  <c r="W56" i="6"/>
  <c r="F129" i="6"/>
  <c r="G452" i="8"/>
  <c r="X452" i="8"/>
  <c r="T452" i="8"/>
  <c r="V452" i="8"/>
  <c r="I396" i="8"/>
  <c r="Y396" i="8"/>
  <c r="R396" i="8"/>
  <c r="H383" i="8"/>
  <c r="X383" i="8"/>
  <c r="U383" i="8"/>
  <c r="N383" i="8"/>
  <c r="X358" i="8"/>
  <c r="U355" i="8"/>
  <c r="V355" i="8"/>
  <c r="O317" i="8"/>
  <c r="G285" i="8"/>
  <c r="O245" i="8"/>
  <c r="W141" i="8"/>
  <c r="T141" i="8"/>
  <c r="J141" i="8"/>
  <c r="U149" i="8"/>
  <c r="I355" i="8"/>
  <c r="I317" i="8"/>
  <c r="U285" i="8"/>
  <c r="L245" i="8"/>
  <c r="G141" i="8"/>
  <c r="I141" i="8"/>
  <c r="N141" i="8"/>
  <c r="M399" i="8"/>
  <c r="P457" i="8"/>
  <c r="N149" i="8"/>
  <c r="T446" i="8"/>
  <c r="V387" i="8"/>
  <c r="U281" i="8"/>
  <c r="S141" i="8"/>
  <c r="X141" i="8"/>
  <c r="H149" i="8"/>
  <c r="J108" i="6"/>
  <c r="X115" i="6"/>
  <c r="L457" i="8"/>
  <c r="Q446" i="8"/>
  <c r="F399" i="8"/>
  <c r="P387" i="8"/>
  <c r="V321" i="8"/>
  <c r="P281" i="8"/>
  <c r="Q457" i="8"/>
  <c r="K446" i="8"/>
  <c r="V399" i="8"/>
  <c r="M387" i="8"/>
  <c r="H321" i="8"/>
  <c r="J457" i="8"/>
  <c r="P399" i="8"/>
  <c r="F387" i="8"/>
  <c r="J321" i="8"/>
  <c r="Q321" i="8"/>
  <c r="T321" i="8"/>
  <c r="W321" i="8"/>
  <c r="G321" i="8"/>
  <c r="Y321" i="8"/>
  <c r="I321" i="8"/>
  <c r="L321" i="8"/>
  <c r="O321" i="8"/>
  <c r="F321" i="8"/>
  <c r="H287" i="8"/>
  <c r="W287" i="8"/>
  <c r="G287" i="8"/>
  <c r="M287" i="8"/>
  <c r="O287" i="8"/>
  <c r="U287" i="8"/>
  <c r="L287" i="8"/>
  <c r="X233" i="8"/>
  <c r="K233" i="8"/>
  <c r="I233" i="8"/>
  <c r="H233" i="8"/>
  <c r="N233" i="8"/>
  <c r="S162" i="8"/>
  <c r="F162" i="8"/>
  <c r="V162" i="8"/>
  <c r="M162" i="8"/>
  <c r="P162" i="8"/>
  <c r="T347" i="8"/>
  <c r="O347" i="8"/>
  <c r="K323" i="8"/>
  <c r="U323" i="8"/>
  <c r="R323" i="8"/>
  <c r="F323" i="8"/>
  <c r="T323" i="8"/>
  <c r="S323" i="8"/>
  <c r="H116" i="8"/>
  <c r="F116" i="8"/>
  <c r="X281" i="8"/>
  <c r="Y281" i="8"/>
  <c r="I281" i="8"/>
  <c r="K281" i="8"/>
  <c r="H281" i="8"/>
  <c r="Q281" i="8"/>
  <c r="S281" i="8"/>
  <c r="L281" i="8"/>
  <c r="X190" i="8"/>
  <c r="N190" i="8"/>
  <c r="T190" i="8"/>
  <c r="X173" i="6"/>
  <c r="X457" i="8"/>
  <c r="T457" i="8"/>
  <c r="U457" i="8"/>
  <c r="N457" i="8"/>
  <c r="L446" i="8"/>
  <c r="U446" i="8"/>
  <c r="O446" i="8"/>
  <c r="S399" i="8"/>
  <c r="T399" i="8"/>
  <c r="Q399" i="8"/>
  <c r="J399" i="8"/>
  <c r="S387" i="8"/>
  <c r="T387" i="8"/>
  <c r="Q387" i="8"/>
  <c r="J387" i="8"/>
  <c r="N347" i="8"/>
  <c r="Y287" i="8"/>
  <c r="O281" i="8"/>
  <c r="G323" i="8"/>
  <c r="R321" i="8"/>
  <c r="P321" i="8"/>
  <c r="O233" i="8"/>
  <c r="G162" i="8"/>
  <c r="Y358" i="8"/>
  <c r="I358" i="8"/>
  <c r="L358" i="8"/>
  <c r="O358" i="8"/>
  <c r="Q358" i="8"/>
  <c r="T358" i="8"/>
  <c r="W358" i="8"/>
  <c r="G358" i="8"/>
  <c r="K457" i="8"/>
  <c r="I457" i="8"/>
  <c r="Y457" i="8"/>
  <c r="R457" i="8"/>
  <c r="I446" i="8"/>
  <c r="Y446" i="8"/>
  <c r="S446" i="8"/>
  <c r="J446" i="8"/>
  <c r="H399" i="8"/>
  <c r="X399" i="8"/>
  <c r="U399" i="8"/>
  <c r="N399" i="8"/>
  <c r="W387" i="8"/>
  <c r="H387" i="8"/>
  <c r="X387" i="8"/>
  <c r="U387" i="8"/>
  <c r="N387" i="8"/>
  <c r="S358" i="8"/>
  <c r="M358" i="8"/>
  <c r="T287" i="8"/>
  <c r="K287" i="8"/>
  <c r="W281" i="8"/>
  <c r="I323" i="8"/>
  <c r="K321" i="8"/>
  <c r="X321" i="8"/>
  <c r="V116" i="8"/>
  <c r="L233" i="8"/>
  <c r="W162" i="8"/>
  <c r="S328" i="8"/>
  <c r="M328" i="8"/>
  <c r="L295" i="8"/>
  <c r="S295" i="8"/>
  <c r="F295" i="8"/>
  <c r="X295" i="8"/>
  <c r="H279" i="8"/>
  <c r="Q279" i="8"/>
  <c r="S199" i="8"/>
  <c r="O199" i="8"/>
  <c r="Q199" i="8"/>
  <c r="J108" i="8"/>
  <c r="F108" i="8"/>
  <c r="P108" i="8"/>
  <c r="J305" i="8"/>
  <c r="S305" i="8"/>
  <c r="H283" i="8"/>
  <c r="Q283" i="8"/>
  <c r="J430" i="8"/>
  <c r="V430" i="8"/>
  <c r="U430" i="8"/>
  <c r="T430" i="8"/>
  <c r="G430" i="8"/>
  <c r="N430" i="8"/>
  <c r="I430" i="8"/>
  <c r="H430" i="8"/>
  <c r="F430" i="8"/>
  <c r="K369" i="8"/>
  <c r="S369" i="8"/>
  <c r="T369" i="8"/>
  <c r="H369" i="8"/>
  <c r="U369" i="8"/>
  <c r="G369" i="8"/>
  <c r="X369" i="8"/>
  <c r="Q369" i="8"/>
  <c r="U357" i="8"/>
  <c r="H357" i="8"/>
  <c r="G357" i="8"/>
  <c r="F357" i="8"/>
  <c r="T357" i="8"/>
  <c r="S357" i="8"/>
  <c r="N357" i="8"/>
  <c r="Y357" i="8"/>
  <c r="F348" i="8"/>
  <c r="W348" i="8"/>
  <c r="Y348" i="8"/>
  <c r="L348" i="8"/>
  <c r="O348" i="8"/>
  <c r="M348" i="8"/>
  <c r="F333" i="8"/>
  <c r="V333" i="8"/>
  <c r="G333" i="8"/>
  <c r="P296" i="8"/>
  <c r="L296" i="8"/>
  <c r="K296" i="8"/>
  <c r="J296" i="8"/>
  <c r="Q296" i="8"/>
  <c r="X296" i="8"/>
  <c r="W296" i="8"/>
  <c r="R296" i="8"/>
  <c r="Y296" i="8"/>
  <c r="W282" i="8"/>
  <c r="V282" i="8"/>
  <c r="T282" i="8"/>
  <c r="M282" i="8"/>
  <c r="I282" i="8"/>
  <c r="J282" i="8"/>
  <c r="L282" i="8"/>
  <c r="Y282" i="8"/>
  <c r="N265" i="8"/>
  <c r="O265" i="8"/>
  <c r="U265" i="8"/>
  <c r="Q265" i="8"/>
  <c r="G265" i="8"/>
  <c r="F265" i="8"/>
  <c r="V197" i="8"/>
  <c r="H197" i="8"/>
  <c r="F197" i="8"/>
  <c r="J137" i="8"/>
  <c r="F137" i="8"/>
  <c r="I137" i="8"/>
  <c r="H137" i="8"/>
  <c r="R137" i="8"/>
  <c r="U137" i="8"/>
  <c r="P137" i="8"/>
  <c r="N461" i="8"/>
  <c r="X461" i="8"/>
  <c r="M461" i="8"/>
  <c r="O461" i="8"/>
  <c r="L425" i="8"/>
  <c r="H425" i="8"/>
  <c r="G425" i="8"/>
  <c r="I425" i="8"/>
  <c r="T425" i="8"/>
  <c r="S425" i="8"/>
  <c r="Y425" i="8"/>
  <c r="F425" i="8"/>
  <c r="S379" i="8"/>
  <c r="J379" i="8"/>
  <c r="Q379" i="8"/>
  <c r="R379" i="8"/>
  <c r="Y379" i="8"/>
  <c r="I379" i="8"/>
  <c r="R318" i="8"/>
  <c r="Q318" i="8"/>
  <c r="P318" i="8"/>
  <c r="F318" i="8"/>
  <c r="I318" i="8"/>
  <c r="S318" i="8"/>
  <c r="R263" i="8"/>
  <c r="T263" i="8"/>
  <c r="Y263" i="8"/>
  <c r="W263" i="8"/>
  <c r="V219" i="8"/>
  <c r="N219" i="8"/>
  <c r="Q219" i="8"/>
  <c r="L219" i="8"/>
  <c r="Y219" i="8"/>
  <c r="X219" i="8"/>
  <c r="S219" i="8"/>
  <c r="O154" i="8"/>
  <c r="I154" i="8"/>
  <c r="J154" i="8"/>
  <c r="X154" i="8"/>
  <c r="R343" i="8"/>
  <c r="V343" i="8"/>
  <c r="T343" i="8"/>
  <c r="Q343" i="8"/>
  <c r="U343" i="8"/>
  <c r="J343" i="8"/>
  <c r="L343" i="8"/>
  <c r="O343" i="8"/>
  <c r="S148" i="6"/>
  <c r="H457" i="8"/>
  <c r="S457" i="8"/>
  <c r="M457" i="8"/>
  <c r="F457" i="8"/>
  <c r="M446" i="8"/>
  <c r="G446" i="8"/>
  <c r="L399" i="8"/>
  <c r="I399" i="8"/>
  <c r="Y399" i="8"/>
  <c r="G387" i="8"/>
  <c r="L387" i="8"/>
  <c r="I387" i="8"/>
  <c r="Y387" i="8"/>
  <c r="R387" i="8"/>
  <c r="M371" i="8"/>
  <c r="N371" i="8"/>
  <c r="H358" i="8"/>
  <c r="U358" i="8"/>
  <c r="I287" i="8"/>
  <c r="S287" i="8"/>
  <c r="T281" i="8"/>
  <c r="M281" i="8"/>
  <c r="J323" i="8"/>
  <c r="S321" i="8"/>
  <c r="M321" i="8"/>
  <c r="V295" i="8"/>
  <c r="P287" i="8"/>
  <c r="T199" i="8"/>
  <c r="M108" i="8"/>
  <c r="Y233" i="8"/>
  <c r="Q162" i="8"/>
  <c r="H416" i="8"/>
  <c r="I416" i="8"/>
  <c r="Y416" i="8"/>
  <c r="R416" i="8"/>
  <c r="O416" i="8"/>
  <c r="G355" i="8"/>
  <c r="Q355" i="8"/>
  <c r="P355" i="8"/>
  <c r="J355" i="8"/>
  <c r="W317" i="8"/>
  <c r="Q317" i="8"/>
  <c r="Y307" i="8"/>
  <c r="O285" i="8"/>
  <c r="P285" i="8"/>
  <c r="G157" i="8"/>
  <c r="R221" i="8"/>
  <c r="W117" i="8"/>
  <c r="U117" i="8"/>
  <c r="H117" i="8"/>
  <c r="G85" i="8"/>
  <c r="R85" i="8"/>
  <c r="O85" i="8"/>
  <c r="I85" i="8"/>
  <c r="K448" i="8"/>
  <c r="F415" i="8"/>
  <c r="M390" i="8"/>
  <c r="K371" i="8"/>
  <c r="M416" i="8"/>
  <c r="F416" i="8"/>
  <c r="V416" i="8"/>
  <c r="S416" i="8"/>
  <c r="O371" i="8"/>
  <c r="Q371" i="8"/>
  <c r="O355" i="8"/>
  <c r="Y355" i="8"/>
  <c r="T355" i="8"/>
  <c r="N355" i="8"/>
  <c r="L317" i="8"/>
  <c r="Y317" i="8"/>
  <c r="W285" i="8"/>
  <c r="L85" i="8"/>
  <c r="X117" i="8"/>
  <c r="M413" i="8"/>
  <c r="Y413" i="8"/>
  <c r="F398" i="8"/>
  <c r="V398" i="8"/>
  <c r="V348" i="8"/>
  <c r="H348" i="8"/>
  <c r="P333" i="8"/>
  <c r="R333" i="8"/>
  <c r="Y333" i="8"/>
  <c r="O333" i="8"/>
  <c r="S333" i="8"/>
  <c r="X333" i="8"/>
  <c r="H333" i="8"/>
  <c r="J333" i="8"/>
  <c r="I333" i="8"/>
  <c r="U333" i="8"/>
  <c r="M265" i="8"/>
  <c r="H265" i="8"/>
  <c r="L197" i="8"/>
  <c r="O197" i="8"/>
  <c r="R197" i="8"/>
  <c r="U197" i="8"/>
  <c r="T197" i="8"/>
  <c r="W197" i="8"/>
  <c r="G197" i="8"/>
  <c r="J197" i="8"/>
  <c r="M197" i="8"/>
  <c r="J461" i="8"/>
  <c r="Q461" i="8"/>
  <c r="L461" i="8"/>
  <c r="P461" i="8"/>
  <c r="G461" i="8"/>
  <c r="R461" i="8"/>
  <c r="Y461" i="8"/>
  <c r="I461" i="8"/>
  <c r="K461" i="8"/>
  <c r="W461" i="8"/>
  <c r="W318" i="8"/>
  <c r="O318" i="8"/>
  <c r="N263" i="8"/>
  <c r="U263" i="8"/>
  <c r="X263" i="8"/>
  <c r="H263" i="8"/>
  <c r="G263" i="8"/>
  <c r="V263" i="8"/>
  <c r="F263" i="8"/>
  <c r="M263" i="8"/>
  <c r="P263" i="8"/>
  <c r="K263" i="8"/>
  <c r="S263" i="8"/>
  <c r="L154" i="8"/>
  <c r="P154" i="8"/>
  <c r="K154" i="8"/>
  <c r="N154" i="8"/>
  <c r="U154" i="8"/>
  <c r="T154" i="8"/>
  <c r="S154" i="8"/>
  <c r="V154" i="8"/>
  <c r="F154" i="8"/>
  <c r="M154" i="8"/>
  <c r="L189" i="8"/>
  <c r="N189" i="8"/>
  <c r="K189" i="8"/>
  <c r="W189" i="8"/>
  <c r="T189" i="8"/>
  <c r="V189" i="8"/>
  <c r="F189" i="8"/>
  <c r="Q189" i="8"/>
  <c r="G189" i="8"/>
  <c r="M131" i="8"/>
  <c r="Y131" i="8"/>
  <c r="L131" i="8"/>
  <c r="O131" i="8"/>
  <c r="R131" i="8"/>
  <c r="U131" i="8"/>
  <c r="T131" i="8"/>
  <c r="W131" i="8"/>
  <c r="G131" i="8"/>
  <c r="J131" i="8"/>
  <c r="J80" i="8"/>
  <c r="F80" i="8"/>
  <c r="Y80" i="8"/>
  <c r="I80" i="8"/>
  <c r="L80" i="8"/>
  <c r="O80" i="8"/>
  <c r="Q80" i="8"/>
  <c r="T80" i="8"/>
  <c r="W80" i="8"/>
  <c r="G80" i="8"/>
  <c r="Q77" i="8"/>
  <c r="T77" i="8"/>
  <c r="K77" i="8"/>
  <c r="Y77" i="8"/>
  <c r="I77" i="8"/>
  <c r="L77" i="8"/>
  <c r="O77" i="8"/>
  <c r="X76" i="8"/>
  <c r="H76" i="8"/>
  <c r="K76" i="8"/>
  <c r="V76" i="8"/>
  <c r="P76" i="8"/>
  <c r="S76" i="8"/>
  <c r="M76" i="8"/>
  <c r="F76" i="8"/>
  <c r="Q381" i="8"/>
  <c r="M381" i="8"/>
  <c r="J161" i="8"/>
  <c r="Q161" i="8"/>
  <c r="T161" i="8"/>
  <c r="S161" i="8"/>
  <c r="R161" i="8"/>
  <c r="Y161" i="8"/>
  <c r="I161" i="8"/>
  <c r="L161" i="8"/>
  <c r="G464" i="8"/>
  <c r="N464" i="8"/>
  <c r="F464" i="8"/>
  <c r="J433" i="8"/>
  <c r="Y433" i="8"/>
  <c r="P252" i="8"/>
  <c r="L252" i="8"/>
  <c r="L143" i="8"/>
  <c r="O143" i="8"/>
  <c r="R143" i="8"/>
  <c r="U143" i="8"/>
  <c r="T143" i="8"/>
  <c r="W143" i="8"/>
  <c r="G143" i="8"/>
  <c r="J143" i="8"/>
  <c r="K438" i="8"/>
  <c r="O438" i="8"/>
  <c r="G438" i="8"/>
  <c r="U225" i="8"/>
  <c r="T225" i="8"/>
  <c r="W225" i="8"/>
  <c r="G225" i="8"/>
  <c r="J225" i="8"/>
  <c r="Y225" i="8"/>
  <c r="L225" i="8"/>
  <c r="O225" i="8"/>
  <c r="R225" i="8"/>
  <c r="Q225" i="8"/>
  <c r="X168" i="8"/>
  <c r="L168" i="8"/>
  <c r="M123" i="8"/>
  <c r="L123" i="8"/>
  <c r="O123" i="8"/>
  <c r="R123" i="8"/>
  <c r="U123" i="8"/>
  <c r="Q123" i="8"/>
  <c r="T123" i="8"/>
  <c r="W123" i="8"/>
  <c r="G123" i="8"/>
  <c r="J123" i="8"/>
  <c r="V309" i="8"/>
  <c r="F309" i="8"/>
  <c r="N309" i="8"/>
  <c r="L155" i="8"/>
  <c r="O155" i="8"/>
  <c r="R155" i="8"/>
  <c r="U155" i="8"/>
  <c r="T155" i="8"/>
  <c r="W155" i="8"/>
  <c r="G155" i="8"/>
  <c r="J155" i="8"/>
  <c r="J344" i="8"/>
  <c r="X344" i="8"/>
  <c r="P102" i="8"/>
  <c r="W102" i="8"/>
  <c r="R157" i="8"/>
  <c r="L157" i="8"/>
  <c r="F371" i="8"/>
  <c r="Q416" i="8"/>
  <c r="J416" i="8"/>
  <c r="G416" i="8"/>
  <c r="W416" i="8"/>
  <c r="Y378" i="8"/>
  <c r="J371" i="8"/>
  <c r="U371" i="8"/>
  <c r="R398" i="8"/>
  <c r="S398" i="8"/>
  <c r="P398" i="8"/>
  <c r="M398" i="8"/>
  <c r="O430" i="8"/>
  <c r="W430" i="8"/>
  <c r="P430" i="8"/>
  <c r="M430" i="8"/>
  <c r="M425" i="8"/>
  <c r="V425" i="8"/>
  <c r="J425" i="8"/>
  <c r="O425" i="8"/>
  <c r="T348" i="8"/>
  <c r="Q348" i="8"/>
  <c r="K348" i="8"/>
  <c r="M355" i="8"/>
  <c r="W355" i="8"/>
  <c r="H355" i="8"/>
  <c r="X355" i="8"/>
  <c r="R355" i="8"/>
  <c r="G317" i="8"/>
  <c r="T317" i="8"/>
  <c r="T285" i="8"/>
  <c r="M285" i="8"/>
  <c r="K283" i="8"/>
  <c r="V265" i="8"/>
  <c r="J369" i="8"/>
  <c r="L369" i="8"/>
  <c r="M369" i="8"/>
  <c r="N369" i="8"/>
  <c r="H298" i="8"/>
  <c r="X298" i="8"/>
  <c r="U298" i="8"/>
  <c r="N298" i="8"/>
  <c r="J265" i="8"/>
  <c r="S265" i="8"/>
  <c r="Q357" i="8"/>
  <c r="R357" i="8"/>
  <c r="O357" i="8"/>
  <c r="L357" i="8"/>
  <c r="M343" i="8"/>
  <c r="W343" i="8"/>
  <c r="H343" i="8"/>
  <c r="X343" i="8"/>
  <c r="H318" i="8"/>
  <c r="X318" i="8"/>
  <c r="U318" i="8"/>
  <c r="N318" i="8"/>
  <c r="G282" i="8"/>
  <c r="P219" i="8"/>
  <c r="M219" i="8"/>
  <c r="F219" i="8"/>
  <c r="U296" i="8"/>
  <c r="F296" i="8"/>
  <c r="V296" i="8"/>
  <c r="S296" i="8"/>
  <c r="G284" i="8"/>
  <c r="K282" i="8"/>
  <c r="H282" i="8"/>
  <c r="X282" i="8"/>
  <c r="R282" i="8"/>
  <c r="T252" i="8"/>
  <c r="U252" i="8"/>
  <c r="N252" i="8"/>
  <c r="K252" i="8"/>
  <c r="I284" i="8"/>
  <c r="S284" i="8"/>
  <c r="J284" i="8"/>
  <c r="H284" i="8"/>
  <c r="X284" i="8"/>
  <c r="S267" i="8"/>
  <c r="V168" i="8"/>
  <c r="Q222" i="8"/>
  <c r="K161" i="8"/>
  <c r="Y155" i="8"/>
  <c r="S137" i="8"/>
  <c r="T137" i="8"/>
  <c r="Q137" i="8"/>
  <c r="Q102" i="8"/>
  <c r="J102" i="8"/>
  <c r="G102" i="8"/>
  <c r="H80" i="8"/>
  <c r="U80" i="8"/>
  <c r="K333" i="8"/>
  <c r="Q333" i="8"/>
  <c r="L333" i="8"/>
  <c r="F225" i="8"/>
  <c r="S225" i="8"/>
  <c r="V131" i="8"/>
  <c r="P131" i="8"/>
  <c r="Y85" i="8"/>
  <c r="N155" i="8"/>
  <c r="H155" i="8"/>
  <c r="Q154" i="8"/>
  <c r="G154" i="8"/>
  <c r="N123" i="8"/>
  <c r="H123" i="8"/>
  <c r="O76" i="8"/>
  <c r="Q197" i="8"/>
  <c r="K197" i="8"/>
  <c r="X197" i="8"/>
  <c r="M161" i="8"/>
  <c r="V161" i="8"/>
  <c r="K143" i="8"/>
  <c r="X143" i="8"/>
  <c r="P77" i="8"/>
  <c r="J76" i="8"/>
  <c r="S461" i="8"/>
  <c r="F461" i="8"/>
  <c r="O263" i="8"/>
  <c r="Q263" i="8"/>
  <c r="I189" i="8"/>
  <c r="R189" i="8"/>
  <c r="W464" i="8"/>
  <c r="G318" i="8"/>
  <c r="J464" i="8"/>
  <c r="W438" i="8"/>
  <c r="I304" i="8"/>
  <c r="T168" i="8"/>
  <c r="U116" i="8"/>
  <c r="K116" i="8"/>
  <c r="X116" i="8"/>
  <c r="I381" i="8"/>
  <c r="F231" i="8"/>
  <c r="K231" i="8"/>
  <c r="V231" i="8"/>
  <c r="P231" i="8"/>
  <c r="R307" i="8"/>
  <c r="P305" i="8"/>
  <c r="O307" i="8"/>
  <c r="M305" i="8"/>
  <c r="I307" i="8"/>
  <c r="F305" i="8"/>
  <c r="R305" i="8"/>
  <c r="H178" i="8"/>
  <c r="W5" i="6"/>
  <c r="I448" i="8"/>
  <c r="V415" i="8"/>
  <c r="R390" i="8"/>
  <c r="M307" i="8"/>
  <c r="F307" i="8"/>
  <c r="V307" i="8"/>
  <c r="S307" i="8"/>
  <c r="G305" i="8"/>
  <c r="W305" i="8"/>
  <c r="T305" i="8"/>
  <c r="Q305" i="8"/>
  <c r="R178" i="8"/>
  <c r="L221" i="8"/>
  <c r="G145" i="6"/>
  <c r="Y448" i="8"/>
  <c r="P415" i="8"/>
  <c r="S390" i="8"/>
  <c r="Q307" i="8"/>
  <c r="J307" i="8"/>
  <c r="G307" i="8"/>
  <c r="W307" i="8"/>
  <c r="K305" i="8"/>
  <c r="H305" i="8"/>
  <c r="X305" i="8"/>
  <c r="U305" i="8"/>
  <c r="S178" i="8"/>
  <c r="P99" i="6"/>
  <c r="M415" i="8"/>
  <c r="P390" i="8"/>
  <c r="T307" i="8"/>
  <c r="U307" i="8"/>
  <c r="N307" i="8"/>
  <c r="V305" i="8"/>
  <c r="O305" i="8"/>
  <c r="L305" i="8"/>
  <c r="I305" i="8"/>
  <c r="Y305" i="8"/>
  <c r="Q178" i="8"/>
  <c r="W148" i="8"/>
  <c r="N117" i="8"/>
  <c r="G21" i="6"/>
  <c r="U175" i="6"/>
  <c r="R173" i="6"/>
  <c r="O173" i="6"/>
  <c r="Q148" i="6"/>
  <c r="S129" i="6"/>
  <c r="I109" i="6"/>
  <c r="S88" i="6"/>
  <c r="T129" i="6"/>
  <c r="Y56" i="6"/>
  <c r="Q145" i="6"/>
  <c r="Y135" i="6"/>
  <c r="F178" i="8"/>
  <c r="P178" i="8"/>
  <c r="G178" i="8"/>
  <c r="W178" i="8"/>
  <c r="U178" i="8"/>
  <c r="W145" i="6"/>
  <c r="M145" i="6"/>
  <c r="I77" i="6"/>
  <c r="Y37" i="6"/>
  <c r="Q5" i="6"/>
  <c r="N178" i="8"/>
  <c r="X178" i="8"/>
  <c r="K178" i="8"/>
  <c r="I178" i="8"/>
  <c r="Y178" i="8"/>
  <c r="O172" i="6"/>
  <c r="Y159" i="6"/>
  <c r="S145" i="6"/>
  <c r="Y76" i="6"/>
  <c r="M37" i="6"/>
  <c r="V178" i="8"/>
  <c r="J178" i="8"/>
  <c r="O178" i="8"/>
  <c r="M178" i="8"/>
  <c r="L178" i="8"/>
  <c r="G5" i="6"/>
  <c r="K77" i="6"/>
  <c r="O149" i="6"/>
  <c r="K317" i="8"/>
  <c r="H317" i="8"/>
  <c r="X317" i="8"/>
  <c r="U317" i="8"/>
  <c r="L285" i="8"/>
  <c r="S285" i="8"/>
  <c r="Q285" i="8"/>
  <c r="M323" i="8"/>
  <c r="N323" i="8"/>
  <c r="O323" i="8"/>
  <c r="P323" i="8"/>
  <c r="H285" i="8"/>
  <c r="W157" i="8"/>
  <c r="F148" i="8"/>
  <c r="I157" i="8"/>
  <c r="M221" i="8"/>
  <c r="O282" i="8"/>
  <c r="J398" i="8"/>
  <c r="Q413" i="8"/>
  <c r="R348" i="8"/>
  <c r="R265" i="8"/>
  <c r="Q91" i="8"/>
  <c r="N149" i="6"/>
  <c r="Y149" i="6"/>
  <c r="P135" i="6"/>
  <c r="R120" i="6"/>
  <c r="Y68" i="6"/>
  <c r="J99" i="6"/>
  <c r="M5" i="6"/>
  <c r="S5" i="6"/>
  <c r="K159" i="6"/>
  <c r="J159" i="6"/>
  <c r="N77" i="6"/>
  <c r="F5" i="6"/>
  <c r="R317" i="8"/>
  <c r="S317" i="8"/>
  <c r="P317" i="8"/>
  <c r="M317" i="8"/>
  <c r="K285" i="8"/>
  <c r="I285" i="8"/>
  <c r="Y285" i="8"/>
  <c r="V323" i="8"/>
  <c r="W323" i="8"/>
  <c r="Y323" i="8"/>
  <c r="H323" i="8"/>
  <c r="X323" i="8"/>
  <c r="N398" i="8"/>
  <c r="P348" i="8"/>
  <c r="X265" i="8"/>
  <c r="K149" i="6"/>
  <c r="U149" i="6"/>
  <c r="F87" i="6"/>
  <c r="M41" i="6"/>
  <c r="S125" i="6"/>
  <c r="K24" i="6"/>
  <c r="R156" i="6"/>
  <c r="I149" i="6"/>
  <c r="R149" i="6"/>
  <c r="V147" i="6"/>
  <c r="X24" i="6"/>
  <c r="U156" i="6"/>
  <c r="S147" i="6"/>
  <c r="Y147" i="6"/>
  <c r="J69" i="6"/>
  <c r="F366" i="8"/>
  <c r="U155" i="6"/>
  <c r="N123" i="6"/>
  <c r="G116" i="6"/>
  <c r="J91" i="6"/>
  <c r="U21" i="6"/>
  <c r="V69" i="6"/>
  <c r="L123" i="6"/>
  <c r="J116" i="6"/>
  <c r="K168" i="6"/>
  <c r="K116" i="6"/>
  <c r="G13" i="6"/>
  <c r="H72" i="6"/>
  <c r="X45" i="6"/>
  <c r="I159" i="6"/>
  <c r="Q168" i="6"/>
  <c r="O155" i="6"/>
  <c r="O145" i="6"/>
  <c r="Y145" i="6"/>
  <c r="I145" i="6"/>
  <c r="O135" i="6"/>
  <c r="Y133" i="6"/>
  <c r="H116" i="6"/>
  <c r="U72" i="6"/>
  <c r="U91" i="6"/>
  <c r="M69" i="6"/>
  <c r="U55" i="6"/>
  <c r="U37" i="6"/>
  <c r="Y5" i="6"/>
  <c r="I5" i="6"/>
  <c r="J40" i="6"/>
  <c r="O5" i="6"/>
  <c r="L145" i="6"/>
  <c r="X155" i="6"/>
  <c r="T37" i="6"/>
  <c r="Q172" i="6"/>
  <c r="K145" i="6"/>
  <c r="U145" i="6"/>
  <c r="F135" i="6"/>
  <c r="P133" i="6"/>
  <c r="U123" i="6"/>
  <c r="X116" i="6"/>
  <c r="W99" i="6"/>
  <c r="G91" i="6"/>
  <c r="U99" i="6"/>
  <c r="P91" i="6"/>
  <c r="K99" i="6"/>
  <c r="Y77" i="6"/>
  <c r="O72" i="6"/>
  <c r="M53" i="6"/>
  <c r="Q37" i="6"/>
  <c r="V28" i="6"/>
  <c r="U5" i="6"/>
  <c r="W28" i="6"/>
  <c r="K5" i="6"/>
  <c r="O161" i="6"/>
  <c r="R145" i="6"/>
  <c r="R53" i="6"/>
  <c r="R37" i="6"/>
  <c r="N55" i="6"/>
  <c r="R5" i="6"/>
  <c r="Q490" i="8"/>
  <c r="H484" i="8"/>
  <c r="F442" i="8"/>
  <c r="I444" i="8"/>
  <c r="S442" i="8"/>
  <c r="J481" i="8"/>
  <c r="S403" i="8"/>
  <c r="X393" i="8"/>
  <c r="T384" i="8"/>
  <c r="G339" i="8"/>
  <c r="Q289" i="8"/>
  <c r="U468" i="8"/>
  <c r="N412" i="8"/>
  <c r="X327" i="8"/>
  <c r="O491" i="8"/>
  <c r="N484" i="8"/>
  <c r="Q481" i="8"/>
  <c r="V454" i="8"/>
  <c r="X442" i="8"/>
  <c r="V442" i="8"/>
  <c r="J364" i="8"/>
  <c r="I291" i="8"/>
  <c r="U484" i="8"/>
  <c r="J449" i="8"/>
  <c r="L442" i="8"/>
  <c r="K419" i="8"/>
  <c r="T400" i="8"/>
  <c r="Y327" i="8"/>
  <c r="W301" i="8"/>
  <c r="I442" i="8"/>
  <c r="X5" i="6"/>
  <c r="T5" i="6"/>
  <c r="N5" i="6"/>
  <c r="T77" i="6"/>
  <c r="W55" i="6"/>
  <c r="L5" i="6"/>
  <c r="J5" i="6"/>
  <c r="V5" i="6"/>
  <c r="L159" i="6"/>
  <c r="G37" i="6"/>
  <c r="K37" i="6"/>
  <c r="H5" i="6"/>
  <c r="M484" i="8"/>
  <c r="W484" i="8"/>
  <c r="G484" i="8"/>
  <c r="F484" i="8"/>
  <c r="Y484" i="8"/>
  <c r="X484" i="8"/>
  <c r="G384" i="8"/>
  <c r="Q384" i="8"/>
  <c r="R384" i="8"/>
  <c r="M384" i="8"/>
  <c r="H384" i="8"/>
  <c r="V403" i="8"/>
  <c r="F403" i="8"/>
  <c r="M403" i="8"/>
  <c r="P403" i="8"/>
  <c r="G403" i="8"/>
  <c r="R403" i="8"/>
  <c r="Y403" i="8"/>
  <c r="I403" i="8"/>
  <c r="L403" i="8"/>
  <c r="W403" i="8"/>
  <c r="W468" i="8"/>
  <c r="G468" i="8"/>
  <c r="F468" i="8"/>
  <c r="N468" i="8"/>
  <c r="H468" i="8"/>
  <c r="L412" i="8"/>
  <c r="W412" i="8"/>
  <c r="G412" i="8"/>
  <c r="J412" i="8"/>
  <c r="Q412" i="8"/>
  <c r="S412" i="8"/>
  <c r="V412" i="8"/>
  <c r="F412" i="8"/>
  <c r="M412" i="8"/>
  <c r="L213" i="8"/>
  <c r="O213" i="8"/>
  <c r="R213" i="8"/>
  <c r="U213" i="8"/>
  <c r="X213" i="8"/>
  <c r="H213" i="8"/>
  <c r="K213" i="8"/>
  <c r="N213" i="8"/>
  <c r="Q213" i="8"/>
  <c r="T213" i="8"/>
  <c r="W213" i="8"/>
  <c r="G213" i="8"/>
  <c r="J213" i="8"/>
  <c r="M213" i="8"/>
  <c r="W400" i="8"/>
  <c r="G400" i="8"/>
  <c r="J400" i="8"/>
  <c r="Q400" i="8"/>
  <c r="S400" i="8"/>
  <c r="V400" i="8"/>
  <c r="F400" i="8"/>
  <c r="M400" i="8"/>
  <c r="N327" i="8"/>
  <c r="P327" i="8"/>
  <c r="R327" i="8"/>
  <c r="Q327" i="8"/>
  <c r="O327" i="8"/>
  <c r="L327" i="8"/>
  <c r="M327" i="8"/>
  <c r="K327" i="8"/>
  <c r="J327" i="8"/>
  <c r="L291" i="8"/>
  <c r="W291" i="8"/>
  <c r="G291" i="8"/>
  <c r="J291" i="8"/>
  <c r="Q291" i="8"/>
  <c r="S291" i="8"/>
  <c r="V291" i="8"/>
  <c r="F291" i="8"/>
  <c r="M291" i="8"/>
  <c r="X271" i="8"/>
  <c r="H271" i="8"/>
  <c r="M271" i="8"/>
  <c r="T271" i="8"/>
  <c r="K271" i="8"/>
  <c r="N271" i="8"/>
  <c r="Y271" i="8"/>
  <c r="I271" i="8"/>
  <c r="P271" i="8"/>
  <c r="S271" i="8"/>
  <c r="U271" i="8"/>
  <c r="J271" i="8"/>
  <c r="V271" i="8"/>
  <c r="G164" i="8"/>
  <c r="Q164" i="8"/>
  <c r="F164" i="8"/>
  <c r="T164" i="8"/>
  <c r="V164" i="8"/>
  <c r="K339" i="8"/>
  <c r="R339" i="8"/>
  <c r="X339" i="8"/>
  <c r="H339" i="8"/>
  <c r="W339" i="8"/>
  <c r="M339" i="8"/>
  <c r="N339" i="8"/>
  <c r="T339" i="8"/>
  <c r="Y339" i="8"/>
  <c r="O339" i="8"/>
  <c r="M201" i="8"/>
  <c r="L201" i="8"/>
  <c r="O201" i="8"/>
  <c r="R201" i="8"/>
  <c r="Y201" i="8"/>
  <c r="X201" i="8"/>
  <c r="H201" i="8"/>
  <c r="K201" i="8"/>
  <c r="N201" i="8"/>
  <c r="I201" i="8"/>
  <c r="T201" i="8"/>
  <c r="W201" i="8"/>
  <c r="G201" i="8"/>
  <c r="J201" i="8"/>
  <c r="U201" i="8"/>
  <c r="N481" i="8"/>
  <c r="T481" i="8"/>
  <c r="W481" i="8"/>
  <c r="V481" i="8"/>
  <c r="U481" i="8"/>
  <c r="L90" i="8"/>
  <c r="S90" i="8"/>
  <c r="V90" i="8"/>
  <c r="F90" i="8"/>
  <c r="M90" i="8"/>
  <c r="O90" i="8"/>
  <c r="R90" i="8"/>
  <c r="Y90" i="8"/>
  <c r="I90" i="8"/>
  <c r="H90" i="8"/>
  <c r="K90" i="8"/>
  <c r="N90" i="8"/>
  <c r="U90" i="8"/>
  <c r="T90" i="8"/>
  <c r="X90" i="8"/>
  <c r="O419" i="8"/>
  <c r="Y419" i="8"/>
  <c r="I419" i="8"/>
  <c r="H419" i="8"/>
  <c r="G419" i="8"/>
  <c r="F419" i="8"/>
  <c r="U419" i="8"/>
  <c r="X419" i="8"/>
  <c r="W419" i="8"/>
  <c r="V419" i="8"/>
  <c r="S364" i="8"/>
  <c r="V364" i="8"/>
  <c r="F364" i="8"/>
  <c r="M364" i="8"/>
  <c r="O364" i="8"/>
  <c r="R364" i="8"/>
  <c r="Y364" i="8"/>
  <c r="I364" i="8"/>
  <c r="K174" i="8"/>
  <c r="X174" i="8"/>
  <c r="Y174" i="8"/>
  <c r="N174" i="8"/>
  <c r="J301" i="8"/>
  <c r="M301" i="8"/>
  <c r="P301" i="8"/>
  <c r="S301" i="8"/>
  <c r="R301" i="8"/>
  <c r="Y301" i="8"/>
  <c r="I301" i="8"/>
  <c r="L301" i="8"/>
  <c r="O301" i="8"/>
  <c r="X289" i="8"/>
  <c r="H289" i="8"/>
  <c r="Y289" i="8"/>
  <c r="I289" i="8"/>
  <c r="K289" i="8"/>
  <c r="P289" i="8"/>
  <c r="U289" i="8"/>
  <c r="W289" i="8"/>
  <c r="G289" i="8"/>
  <c r="X440" i="8"/>
  <c r="O440" i="8"/>
  <c r="M483" i="8"/>
  <c r="Y483" i="8"/>
  <c r="I68" i="6"/>
  <c r="Y41" i="6"/>
  <c r="I41" i="6"/>
  <c r="Y24" i="6"/>
  <c r="F149" i="6"/>
  <c r="L57" i="6"/>
  <c r="O41" i="6"/>
  <c r="O24" i="6"/>
  <c r="N68" i="6"/>
  <c r="W41" i="6"/>
  <c r="K115" i="6"/>
  <c r="S41" i="6"/>
  <c r="G41" i="6"/>
  <c r="I481" i="8"/>
  <c r="T484" i="8"/>
  <c r="L484" i="8"/>
  <c r="O484" i="8"/>
  <c r="O481" i="8"/>
  <c r="G481" i="8"/>
  <c r="L481" i="8"/>
  <c r="Y468" i="8"/>
  <c r="L468" i="8"/>
  <c r="O468" i="8"/>
  <c r="J419" i="8"/>
  <c r="I412" i="8"/>
  <c r="R412" i="8"/>
  <c r="P419" i="8"/>
  <c r="S419" i="8"/>
  <c r="H403" i="8"/>
  <c r="U403" i="8"/>
  <c r="I400" i="8"/>
  <c r="R400" i="8"/>
  <c r="I384" i="8"/>
  <c r="W384" i="8"/>
  <c r="T364" i="8"/>
  <c r="N364" i="8"/>
  <c r="X375" i="8"/>
  <c r="I339" i="8"/>
  <c r="F339" i="8"/>
  <c r="U327" i="8"/>
  <c r="W327" i="8"/>
  <c r="H301" i="8"/>
  <c r="U301" i="8"/>
  <c r="U291" i="8"/>
  <c r="K291" i="8"/>
  <c r="O289" i="8"/>
  <c r="V213" i="8"/>
  <c r="G90" i="8"/>
  <c r="S201" i="8"/>
  <c r="I174" i="8"/>
  <c r="R115" i="6"/>
  <c r="W149" i="6"/>
  <c r="G149" i="6"/>
  <c r="Q149" i="6"/>
  <c r="I147" i="6"/>
  <c r="V125" i="6"/>
  <c r="X108" i="6"/>
  <c r="J87" i="6"/>
  <c r="U41" i="6"/>
  <c r="I24" i="6"/>
  <c r="T156" i="6"/>
  <c r="S156" i="6"/>
  <c r="P147" i="6"/>
  <c r="S115" i="6"/>
  <c r="R87" i="6"/>
  <c r="J41" i="6"/>
  <c r="X68" i="6"/>
  <c r="N57" i="6"/>
  <c r="J484" i="8"/>
  <c r="Q484" i="8"/>
  <c r="S484" i="8"/>
  <c r="F481" i="8"/>
  <c r="M481" i="8"/>
  <c r="P481" i="8"/>
  <c r="J468" i="8"/>
  <c r="Q468" i="8"/>
  <c r="S468" i="8"/>
  <c r="L424" i="8"/>
  <c r="U412" i="8"/>
  <c r="K412" i="8"/>
  <c r="X400" i="8"/>
  <c r="L419" i="8"/>
  <c r="M419" i="8"/>
  <c r="T403" i="8"/>
  <c r="J403" i="8"/>
  <c r="U400" i="8"/>
  <c r="K400" i="8"/>
  <c r="Y384" i="8"/>
  <c r="Q364" i="8"/>
  <c r="G364" i="8"/>
  <c r="Q339" i="8"/>
  <c r="J339" i="8"/>
  <c r="F327" i="8"/>
  <c r="H327" i="8"/>
  <c r="G301" i="8"/>
  <c r="T301" i="8"/>
  <c r="Y291" i="8"/>
  <c r="O291" i="8"/>
  <c r="S289" i="8"/>
  <c r="O271" i="8"/>
  <c r="S213" i="8"/>
  <c r="W90" i="8"/>
  <c r="Q201" i="8"/>
  <c r="P201" i="8"/>
  <c r="F125" i="6"/>
  <c r="H108" i="6"/>
  <c r="S149" i="6"/>
  <c r="M149" i="6"/>
  <c r="T125" i="6"/>
  <c r="H115" i="6"/>
  <c r="T87" i="6"/>
  <c r="N87" i="6"/>
  <c r="K68" i="6"/>
  <c r="U57" i="6"/>
  <c r="F156" i="6"/>
  <c r="T153" i="6"/>
  <c r="L149" i="6"/>
  <c r="J153" i="6"/>
  <c r="R468" i="8"/>
  <c r="I484" i="8"/>
  <c r="P484" i="8"/>
  <c r="V484" i="8"/>
  <c r="Y481" i="8"/>
  <c r="K481" i="8"/>
  <c r="R481" i="8"/>
  <c r="X481" i="8"/>
  <c r="P468" i="8"/>
  <c r="V468" i="8"/>
  <c r="M468" i="8"/>
  <c r="M424" i="8"/>
  <c r="Y412" i="8"/>
  <c r="O412" i="8"/>
  <c r="H400" i="8"/>
  <c r="X384" i="8"/>
  <c r="R419" i="8"/>
  <c r="Q419" i="8"/>
  <c r="X403" i="8"/>
  <c r="N403" i="8"/>
  <c r="Y400" i="8"/>
  <c r="O400" i="8"/>
  <c r="J384" i="8"/>
  <c r="U364" i="8"/>
  <c r="K364" i="8"/>
  <c r="U339" i="8"/>
  <c r="L339" i="8"/>
  <c r="V339" i="8"/>
  <c r="V327" i="8"/>
  <c r="T327" i="8"/>
  <c r="K301" i="8"/>
  <c r="X301" i="8"/>
  <c r="T291" i="8"/>
  <c r="N291" i="8"/>
  <c r="T289" i="8"/>
  <c r="M289" i="8"/>
  <c r="F271" i="8"/>
  <c r="Q271" i="8"/>
  <c r="P213" i="8"/>
  <c r="Q90" i="8"/>
  <c r="F201" i="8"/>
  <c r="Y243" i="8"/>
  <c r="F56" i="6"/>
  <c r="J175" i="6"/>
  <c r="W175" i="6"/>
  <c r="I148" i="6"/>
  <c r="S139" i="6"/>
  <c r="U129" i="6"/>
  <c r="N139" i="6"/>
  <c r="I129" i="6"/>
  <c r="U109" i="6"/>
  <c r="J88" i="6"/>
  <c r="M67" i="6"/>
  <c r="Q49" i="6"/>
  <c r="K41" i="6"/>
  <c r="X41" i="6"/>
  <c r="W9" i="6"/>
  <c r="P9" i="6"/>
  <c r="S173" i="6"/>
  <c r="K173" i="6"/>
  <c r="R175" i="6"/>
  <c r="L175" i="6"/>
  <c r="M173" i="6"/>
  <c r="H173" i="6"/>
  <c r="J129" i="6"/>
  <c r="P109" i="6"/>
  <c r="J148" i="6"/>
  <c r="W156" i="6"/>
  <c r="I108" i="6"/>
  <c r="V41" i="6"/>
  <c r="W88" i="6"/>
  <c r="O88" i="6"/>
  <c r="G175" i="6"/>
  <c r="T175" i="6"/>
  <c r="J173" i="6"/>
  <c r="P173" i="6"/>
  <c r="Y148" i="6"/>
  <c r="Q129" i="6"/>
  <c r="K129" i="6"/>
  <c r="J109" i="6"/>
  <c r="P111" i="6"/>
  <c r="X88" i="6"/>
  <c r="Y88" i="6"/>
  <c r="G56" i="6"/>
  <c r="V148" i="6"/>
  <c r="G49" i="6"/>
  <c r="L67" i="6"/>
  <c r="W148" i="6"/>
  <c r="P491" i="8"/>
  <c r="O490" i="8"/>
  <c r="M489" i="8"/>
  <c r="W471" i="8"/>
  <c r="U451" i="8"/>
  <c r="R465" i="8"/>
  <c r="H454" i="8"/>
  <c r="S454" i="8"/>
  <c r="T448" i="8"/>
  <c r="O448" i="8"/>
  <c r="M448" i="8"/>
  <c r="O444" i="8"/>
  <c r="L427" i="8"/>
  <c r="U427" i="8"/>
  <c r="N427" i="8"/>
  <c r="V424" i="8"/>
  <c r="T440" i="8"/>
  <c r="V483" i="8"/>
  <c r="L420" i="8"/>
  <c r="H420" i="8"/>
  <c r="J420" i="8"/>
  <c r="G420" i="8"/>
  <c r="W420" i="8"/>
  <c r="S415" i="8"/>
  <c r="T415" i="8"/>
  <c r="Q415" i="8"/>
  <c r="J415" i="8"/>
  <c r="G390" i="8"/>
  <c r="W390" i="8"/>
  <c r="T390" i="8"/>
  <c r="Q390" i="8"/>
  <c r="K442" i="8"/>
  <c r="P442" i="8"/>
  <c r="M442" i="8"/>
  <c r="J442" i="8"/>
  <c r="W442" i="8"/>
  <c r="X405" i="8"/>
  <c r="K392" i="8"/>
  <c r="R366" i="8"/>
  <c r="S366" i="8"/>
  <c r="U366" i="8"/>
  <c r="T366" i="8"/>
  <c r="K328" i="8"/>
  <c r="O328" i="8"/>
  <c r="Q328" i="8"/>
  <c r="H328" i="8"/>
  <c r="H295" i="8"/>
  <c r="L283" i="8"/>
  <c r="U283" i="8"/>
  <c r="O283" i="8"/>
  <c r="L279" i="8"/>
  <c r="U279" i="8"/>
  <c r="O279" i="8"/>
  <c r="Y360" i="8"/>
  <c r="Q295" i="8"/>
  <c r="J295" i="8"/>
  <c r="G295" i="8"/>
  <c r="W295" i="8"/>
  <c r="F245" i="8"/>
  <c r="V245" i="8"/>
  <c r="S245" i="8"/>
  <c r="P245" i="8"/>
  <c r="W109" i="8"/>
  <c r="G199" i="8"/>
  <c r="H199" i="8"/>
  <c r="X199" i="8"/>
  <c r="U199" i="8"/>
  <c r="N199" i="8"/>
  <c r="G108" i="8"/>
  <c r="W108" i="8"/>
  <c r="T108" i="8"/>
  <c r="Q108" i="8"/>
  <c r="T148" i="8"/>
  <c r="H109" i="8"/>
  <c r="O231" i="8"/>
  <c r="T231" i="8"/>
  <c r="Q231" i="8"/>
  <c r="J231" i="8"/>
  <c r="J82" i="8"/>
  <c r="Y245" i="8"/>
  <c r="N491" i="8"/>
  <c r="P490" i="8"/>
  <c r="Q454" i="8"/>
  <c r="H449" i="8"/>
  <c r="L448" i="8"/>
  <c r="S448" i="8"/>
  <c r="Q448" i="8"/>
  <c r="J448" i="8"/>
  <c r="I427" i="8"/>
  <c r="Y427" i="8"/>
  <c r="R427" i="8"/>
  <c r="K427" i="8"/>
  <c r="G483" i="8"/>
  <c r="F444" i="8"/>
  <c r="T420" i="8"/>
  <c r="P420" i="8"/>
  <c r="N420" i="8"/>
  <c r="K420" i="8"/>
  <c r="H415" i="8"/>
  <c r="X415" i="8"/>
  <c r="U415" i="8"/>
  <c r="N415" i="8"/>
  <c r="K390" i="8"/>
  <c r="H390" i="8"/>
  <c r="X390" i="8"/>
  <c r="U390" i="8"/>
  <c r="O442" i="8"/>
  <c r="T442" i="8"/>
  <c r="Q442" i="8"/>
  <c r="N442" i="8"/>
  <c r="J411" i="8"/>
  <c r="V366" i="8"/>
  <c r="W366" i="8"/>
  <c r="Y366" i="8"/>
  <c r="H366" i="8"/>
  <c r="X366" i="8"/>
  <c r="F328" i="8"/>
  <c r="J328" i="8"/>
  <c r="U328" i="8"/>
  <c r="I283" i="8"/>
  <c r="Y283" i="8"/>
  <c r="S283" i="8"/>
  <c r="I279" i="8"/>
  <c r="Y279" i="8"/>
  <c r="S279" i="8"/>
  <c r="I353" i="8"/>
  <c r="T295" i="8"/>
  <c r="U295" i="8"/>
  <c r="N295" i="8"/>
  <c r="K295" i="8"/>
  <c r="P283" i="8"/>
  <c r="P279" i="8"/>
  <c r="M245" i="8"/>
  <c r="J245" i="8"/>
  <c r="G245" i="8"/>
  <c r="W245" i="8"/>
  <c r="T245" i="8"/>
  <c r="W125" i="8"/>
  <c r="G109" i="8"/>
  <c r="W199" i="8"/>
  <c r="L199" i="8"/>
  <c r="I199" i="8"/>
  <c r="Y199" i="8"/>
  <c r="R199" i="8"/>
  <c r="K108" i="8"/>
  <c r="H108" i="8"/>
  <c r="X108" i="8"/>
  <c r="U108" i="8"/>
  <c r="Q148" i="8"/>
  <c r="X109" i="8"/>
  <c r="G231" i="8"/>
  <c r="H231" i="8"/>
  <c r="X231" i="8"/>
  <c r="U231" i="8"/>
  <c r="N231" i="8"/>
  <c r="G82" i="8"/>
  <c r="R108" i="8"/>
  <c r="Q496" i="8"/>
  <c r="M491" i="8"/>
  <c r="R490" i="8"/>
  <c r="X449" i="8"/>
  <c r="G448" i="8"/>
  <c r="W448" i="8"/>
  <c r="M427" i="8"/>
  <c r="F427" i="8"/>
  <c r="V427" i="8"/>
  <c r="N440" i="8"/>
  <c r="R444" i="8"/>
  <c r="M420" i="8"/>
  <c r="X420" i="8"/>
  <c r="R420" i="8"/>
  <c r="L415" i="8"/>
  <c r="I415" i="8"/>
  <c r="Y415" i="8"/>
  <c r="O390" i="8"/>
  <c r="L390" i="8"/>
  <c r="I390" i="8"/>
  <c r="G442" i="8"/>
  <c r="H442" i="8"/>
  <c r="Y442" i="8"/>
  <c r="U442" i="8"/>
  <c r="M393" i="8"/>
  <c r="G366" i="8"/>
  <c r="I366" i="8"/>
  <c r="J366" i="8"/>
  <c r="L366" i="8"/>
  <c r="V328" i="8"/>
  <c r="I328" i="8"/>
  <c r="Y328" i="8"/>
  <c r="M283" i="8"/>
  <c r="G283" i="8"/>
  <c r="W283" i="8"/>
  <c r="M279" i="8"/>
  <c r="G279" i="8"/>
  <c r="W279" i="8"/>
  <c r="O337" i="8"/>
  <c r="I295" i="8"/>
  <c r="Y295" i="8"/>
  <c r="R295" i="8"/>
  <c r="O295" i="8"/>
  <c r="Q245" i="8"/>
  <c r="N245" i="8"/>
  <c r="K245" i="8"/>
  <c r="H245" i="8"/>
  <c r="X245" i="8"/>
  <c r="X196" i="8"/>
  <c r="V148" i="8"/>
  <c r="N108" i="8"/>
  <c r="K199" i="8"/>
  <c r="P199" i="8"/>
  <c r="M199" i="8"/>
  <c r="F199" i="8"/>
  <c r="V199" i="8"/>
  <c r="O108" i="8"/>
  <c r="L108" i="8"/>
  <c r="I108" i="8"/>
  <c r="Y108" i="8"/>
  <c r="F125" i="8"/>
  <c r="U109" i="8"/>
  <c r="W231" i="8"/>
  <c r="L231" i="8"/>
  <c r="I231" i="8"/>
  <c r="Y231" i="8"/>
  <c r="R231" i="8"/>
  <c r="V108" i="8"/>
  <c r="J486" i="8"/>
  <c r="T486" i="8"/>
  <c r="O428" i="8"/>
  <c r="R428" i="8"/>
  <c r="T428" i="8"/>
  <c r="I428" i="8"/>
  <c r="U428" i="8"/>
  <c r="K428" i="8"/>
  <c r="N428" i="8"/>
  <c r="L428" i="8"/>
  <c r="X428" i="8"/>
  <c r="M428" i="8"/>
  <c r="V428" i="8"/>
  <c r="Q428" i="8"/>
  <c r="W428" i="8"/>
  <c r="J428" i="8"/>
  <c r="P428" i="8"/>
  <c r="S428" i="8"/>
  <c r="F428" i="8"/>
  <c r="H428" i="8"/>
  <c r="S395" i="8"/>
  <c r="R395" i="8"/>
  <c r="Y395" i="8"/>
  <c r="I395" i="8"/>
  <c r="L395" i="8"/>
  <c r="W395" i="8"/>
  <c r="N395" i="8"/>
  <c r="U395" i="8"/>
  <c r="X395" i="8"/>
  <c r="H395" i="8"/>
  <c r="G395" i="8"/>
  <c r="J395" i="8"/>
  <c r="Q395" i="8"/>
  <c r="T395" i="8"/>
  <c r="O395" i="8"/>
  <c r="I376" i="8"/>
  <c r="Y376" i="8"/>
  <c r="K376" i="8"/>
  <c r="N376" i="8"/>
  <c r="U376" i="8"/>
  <c r="L376" i="8"/>
  <c r="W376" i="8"/>
  <c r="G376" i="8"/>
  <c r="J376" i="8"/>
  <c r="S376" i="8"/>
  <c r="V376" i="8"/>
  <c r="F376" i="8"/>
  <c r="N363" i="8"/>
  <c r="U363" i="8"/>
  <c r="X363" i="8"/>
  <c r="H363" i="8"/>
  <c r="G363" i="8"/>
  <c r="J363" i="8"/>
  <c r="Q363" i="8"/>
  <c r="T363" i="8"/>
  <c r="O363" i="8"/>
  <c r="S363" i="8"/>
  <c r="V363" i="8"/>
  <c r="F363" i="8"/>
  <c r="M363" i="8"/>
  <c r="P363" i="8"/>
  <c r="K363" i="8"/>
  <c r="X346" i="8"/>
  <c r="P346" i="8"/>
  <c r="V346" i="8"/>
  <c r="N346" i="8"/>
  <c r="H346" i="8"/>
  <c r="J346" i="8"/>
  <c r="R346" i="8"/>
  <c r="Y346" i="8"/>
  <c r="I346" i="8"/>
  <c r="K346" i="8"/>
  <c r="U346" i="8"/>
  <c r="W346" i="8"/>
  <c r="G346" i="8"/>
  <c r="Q346" i="8"/>
  <c r="S346" i="8"/>
  <c r="L346" i="8"/>
  <c r="K294" i="8"/>
  <c r="O294" i="8"/>
  <c r="N294" i="8"/>
  <c r="U294" i="8"/>
  <c r="X294" i="8"/>
  <c r="H294" i="8"/>
  <c r="J294" i="8"/>
  <c r="Q294" i="8"/>
  <c r="T294" i="8"/>
  <c r="S294" i="8"/>
  <c r="V294" i="8"/>
  <c r="F294" i="8"/>
  <c r="M294" i="8"/>
  <c r="P294" i="8"/>
  <c r="T275" i="8"/>
  <c r="Q275" i="8"/>
  <c r="S275" i="8"/>
  <c r="R275" i="8"/>
  <c r="P275" i="8"/>
  <c r="M275" i="8"/>
  <c r="N275" i="8"/>
  <c r="L275" i="8"/>
  <c r="K275" i="8"/>
  <c r="J275" i="8"/>
  <c r="Y275" i="8"/>
  <c r="I275" i="8"/>
  <c r="H275" i="8"/>
  <c r="G275" i="8"/>
  <c r="F275" i="8"/>
  <c r="N262" i="8"/>
  <c r="J262" i="8"/>
  <c r="Y262" i="8"/>
  <c r="I262" i="8"/>
  <c r="L262" i="8"/>
  <c r="O262" i="8"/>
  <c r="U262" i="8"/>
  <c r="X262" i="8"/>
  <c r="H262" i="8"/>
  <c r="K262" i="8"/>
  <c r="F262" i="8"/>
  <c r="Q262" i="8"/>
  <c r="T262" i="8"/>
  <c r="W262" i="8"/>
  <c r="G262" i="8"/>
  <c r="V262" i="8"/>
  <c r="Y236" i="8"/>
  <c r="X236" i="8"/>
  <c r="O207" i="8"/>
  <c r="N207" i="8"/>
  <c r="U207" i="8"/>
  <c r="X207" i="8"/>
  <c r="H207" i="8"/>
  <c r="W207" i="8"/>
  <c r="K207" i="8"/>
  <c r="J207" i="8"/>
  <c r="Q207" i="8"/>
  <c r="T207" i="8"/>
  <c r="S207" i="8"/>
  <c r="V207" i="8"/>
  <c r="F207" i="8"/>
  <c r="M207" i="8"/>
  <c r="P207" i="8"/>
  <c r="K158" i="8"/>
  <c r="N158" i="8"/>
  <c r="U158" i="8"/>
  <c r="T158" i="8"/>
  <c r="P158" i="8"/>
  <c r="W158" i="8"/>
  <c r="G158" i="8"/>
  <c r="J158" i="8"/>
  <c r="Q158" i="8"/>
  <c r="R158" i="8"/>
  <c r="I158" i="8"/>
  <c r="L158" i="8"/>
  <c r="S158" i="8"/>
  <c r="F158" i="8"/>
  <c r="X158" i="8"/>
  <c r="O158" i="8"/>
  <c r="Y158" i="8"/>
  <c r="O129" i="8"/>
  <c r="W129" i="8"/>
  <c r="J129" i="8"/>
  <c r="Q129" i="8"/>
  <c r="T129" i="8"/>
  <c r="S129" i="8"/>
  <c r="G129" i="8"/>
  <c r="V129" i="8"/>
  <c r="F129" i="8"/>
  <c r="M129" i="8"/>
  <c r="P129" i="8"/>
  <c r="N129" i="8"/>
  <c r="X129" i="8"/>
  <c r="K129" i="8"/>
  <c r="Y129" i="8"/>
  <c r="L129" i="8"/>
  <c r="U129" i="8"/>
  <c r="H129" i="8"/>
  <c r="G81" i="8"/>
  <c r="O81" i="8"/>
  <c r="W81" i="8"/>
  <c r="V81" i="8"/>
  <c r="F81" i="8"/>
  <c r="M81" i="8"/>
  <c r="P81" i="8"/>
  <c r="R81" i="8"/>
  <c r="Y81" i="8"/>
  <c r="I81" i="8"/>
  <c r="L81" i="8"/>
  <c r="N81" i="8"/>
  <c r="X81" i="8"/>
  <c r="J81" i="8"/>
  <c r="T81" i="8"/>
  <c r="K81" i="8"/>
  <c r="U81" i="8"/>
  <c r="H81" i="8"/>
  <c r="R74" i="8"/>
  <c r="S74" i="8"/>
  <c r="Q74" i="8"/>
  <c r="O74" i="8"/>
  <c r="L74" i="8"/>
  <c r="N74" i="8"/>
  <c r="K74" i="8"/>
  <c r="M74" i="8"/>
  <c r="X74" i="8"/>
  <c r="H74" i="8"/>
  <c r="J74" i="8"/>
  <c r="Y74" i="8"/>
  <c r="I74" i="8"/>
  <c r="T74" i="8"/>
  <c r="G74" i="8"/>
  <c r="U74" i="8"/>
  <c r="W74" i="8"/>
  <c r="V74" i="8"/>
  <c r="P74" i="8"/>
  <c r="V414" i="8"/>
  <c r="F414" i="8"/>
  <c r="J414" i="8"/>
  <c r="N414" i="8"/>
  <c r="Y414" i="8"/>
  <c r="I414" i="8"/>
  <c r="L414" i="8"/>
  <c r="O414" i="8"/>
  <c r="U414" i="8"/>
  <c r="X414" i="8"/>
  <c r="H414" i="8"/>
  <c r="K414" i="8"/>
  <c r="Q414" i="8"/>
  <c r="T414" i="8"/>
  <c r="W414" i="8"/>
  <c r="G414" i="8"/>
  <c r="N368" i="8"/>
  <c r="Q368" i="8"/>
  <c r="P368" i="8"/>
  <c r="O368" i="8"/>
  <c r="J368" i="8"/>
  <c r="L368" i="8"/>
  <c r="K368" i="8"/>
  <c r="I368" i="8"/>
  <c r="V368" i="8"/>
  <c r="F368" i="8"/>
  <c r="G368" i="8"/>
  <c r="Y368" i="8"/>
  <c r="X368" i="8"/>
  <c r="L300" i="8"/>
  <c r="O300" i="8"/>
  <c r="R300" i="8"/>
  <c r="Q300" i="8"/>
  <c r="U300" i="8"/>
  <c r="X300" i="8"/>
  <c r="H300" i="8"/>
  <c r="K300" i="8"/>
  <c r="N300" i="8"/>
  <c r="M300" i="8"/>
  <c r="T300" i="8"/>
  <c r="W300" i="8"/>
  <c r="G300" i="8"/>
  <c r="J300" i="8"/>
  <c r="Y300" i="8"/>
  <c r="P256" i="8"/>
  <c r="W256" i="8"/>
  <c r="G256" i="8"/>
  <c r="J256" i="8"/>
  <c r="Q256" i="8"/>
  <c r="H256" i="8"/>
  <c r="S256" i="8"/>
  <c r="V256" i="8"/>
  <c r="F256" i="8"/>
  <c r="M256" i="8"/>
  <c r="X256" i="8"/>
  <c r="O256" i="8"/>
  <c r="R256" i="8"/>
  <c r="Y256" i="8"/>
  <c r="I256" i="8"/>
  <c r="X200" i="8"/>
  <c r="P200" i="8"/>
  <c r="L200" i="8"/>
  <c r="W200" i="8"/>
  <c r="G200" i="8"/>
  <c r="J200" i="8"/>
  <c r="Q200" i="8"/>
  <c r="S200" i="8"/>
  <c r="V200" i="8"/>
  <c r="F200" i="8"/>
  <c r="M200" i="8"/>
  <c r="H200" i="8"/>
  <c r="O200" i="8"/>
  <c r="R200" i="8"/>
  <c r="Y200" i="8"/>
  <c r="I200" i="8"/>
  <c r="Q144" i="8"/>
  <c r="T144" i="8"/>
  <c r="W144" i="8"/>
  <c r="G144" i="8"/>
  <c r="M144" i="8"/>
  <c r="P144" i="8"/>
  <c r="S144" i="8"/>
  <c r="R144" i="8"/>
  <c r="Y144" i="8"/>
  <c r="I144" i="8"/>
  <c r="L144" i="8"/>
  <c r="O144" i="8"/>
  <c r="V335" i="8"/>
  <c r="F335" i="8"/>
  <c r="L335" i="8"/>
  <c r="I335" i="8"/>
  <c r="U335" i="8"/>
  <c r="R335" i="8"/>
  <c r="X335" i="8"/>
  <c r="H335" i="8"/>
  <c r="W335" i="8"/>
  <c r="M335" i="8"/>
  <c r="N335" i="8"/>
  <c r="T335" i="8"/>
  <c r="Y335" i="8"/>
  <c r="O335" i="8"/>
  <c r="F314" i="8"/>
  <c r="T314" i="8"/>
  <c r="V314" i="8"/>
  <c r="W314" i="8"/>
  <c r="H230" i="8"/>
  <c r="U230" i="8"/>
  <c r="M187" i="8"/>
  <c r="J187" i="8"/>
  <c r="P187" i="8"/>
  <c r="K187" i="8"/>
  <c r="W187" i="8"/>
  <c r="V187" i="8"/>
  <c r="F187" i="8"/>
  <c r="L187" i="8"/>
  <c r="Y187" i="8"/>
  <c r="O187" i="8"/>
  <c r="U187" i="8"/>
  <c r="T187" i="8"/>
  <c r="I187" i="8"/>
  <c r="R187" i="8"/>
  <c r="H187" i="8"/>
  <c r="G187" i="8"/>
  <c r="N187" i="8"/>
  <c r="S187" i="8"/>
  <c r="N120" i="8"/>
  <c r="V120" i="8"/>
  <c r="F120" i="8"/>
  <c r="Y120" i="8"/>
  <c r="I120" i="8"/>
  <c r="L120" i="8"/>
  <c r="O120" i="8"/>
  <c r="U120" i="8"/>
  <c r="X120" i="8"/>
  <c r="H120" i="8"/>
  <c r="K120" i="8"/>
  <c r="M120" i="8"/>
  <c r="S120" i="8"/>
  <c r="T120" i="8"/>
  <c r="G120" i="8"/>
  <c r="P120" i="8"/>
  <c r="R120" i="8"/>
  <c r="J120" i="8"/>
  <c r="Y370" i="8"/>
  <c r="P370" i="8"/>
  <c r="R370" i="8"/>
  <c r="Q370" i="8"/>
  <c r="O370" i="8"/>
  <c r="I370" i="8"/>
  <c r="L370" i="8"/>
  <c r="M370" i="8"/>
  <c r="K370" i="8"/>
  <c r="J370" i="8"/>
  <c r="X370" i="8"/>
  <c r="H370" i="8"/>
  <c r="G370" i="8"/>
  <c r="F370" i="8"/>
  <c r="S370" i="8"/>
  <c r="O303" i="8"/>
  <c r="R303" i="8"/>
  <c r="O145" i="8"/>
  <c r="W145" i="8"/>
  <c r="R145" i="8"/>
  <c r="Y145" i="8"/>
  <c r="I145" i="8"/>
  <c r="L145" i="8"/>
  <c r="G145" i="8"/>
  <c r="N145" i="8"/>
  <c r="U145" i="8"/>
  <c r="X145" i="8"/>
  <c r="H145" i="8"/>
  <c r="J145" i="8"/>
  <c r="T145" i="8"/>
  <c r="F145" i="8"/>
  <c r="P145" i="8"/>
  <c r="Q145" i="8"/>
  <c r="S145" i="8"/>
  <c r="K145" i="8"/>
  <c r="G105" i="8"/>
  <c r="O105" i="8"/>
  <c r="K105" i="8"/>
  <c r="W105" i="8"/>
  <c r="R105" i="8"/>
  <c r="Y105" i="8"/>
  <c r="I105" i="8"/>
  <c r="L105" i="8"/>
  <c r="N105" i="8"/>
  <c r="U105" i="8"/>
  <c r="X105" i="8"/>
  <c r="H105" i="8"/>
  <c r="J105" i="8"/>
  <c r="Q105" i="8"/>
  <c r="T105" i="8"/>
  <c r="S105" i="8"/>
  <c r="O98" i="8"/>
  <c r="R98" i="8"/>
  <c r="Y98" i="8"/>
  <c r="I98" i="8"/>
  <c r="L98" i="8"/>
  <c r="X98" i="8"/>
  <c r="K98" i="8"/>
  <c r="N98" i="8"/>
  <c r="U98" i="8"/>
  <c r="G98" i="8"/>
  <c r="Q98" i="8"/>
  <c r="V98" i="8"/>
  <c r="M98" i="8"/>
  <c r="P98" i="8"/>
  <c r="H98" i="8"/>
  <c r="W98" i="8"/>
  <c r="J98" i="8"/>
  <c r="U92" i="8"/>
  <c r="X92" i="8"/>
  <c r="H92" i="8"/>
  <c r="K92" i="8"/>
  <c r="Q92" i="8"/>
  <c r="T92" i="8"/>
  <c r="W92" i="8"/>
  <c r="G92" i="8"/>
  <c r="M92" i="8"/>
  <c r="P92" i="8"/>
  <c r="S92" i="8"/>
  <c r="F92" i="8"/>
  <c r="R92" i="8"/>
  <c r="I92" i="8"/>
  <c r="J92" i="8"/>
  <c r="L92" i="8"/>
  <c r="V92" i="8"/>
  <c r="O92" i="8"/>
  <c r="Y382" i="8"/>
  <c r="H382" i="8"/>
  <c r="K382" i="8"/>
  <c r="U382" i="8"/>
  <c r="K329" i="8"/>
  <c r="N329" i="8"/>
  <c r="T329" i="8"/>
  <c r="S329" i="8"/>
  <c r="Q329" i="8"/>
  <c r="P329" i="8"/>
  <c r="J329" i="8"/>
  <c r="O329" i="8"/>
  <c r="M329" i="8"/>
  <c r="L329" i="8"/>
  <c r="V329" i="8"/>
  <c r="F329" i="8"/>
  <c r="I329" i="8"/>
  <c r="H329" i="8"/>
  <c r="G329" i="8"/>
  <c r="G280" i="8"/>
  <c r="W280" i="8"/>
  <c r="X280" i="8"/>
  <c r="H280" i="8"/>
  <c r="J280" i="8"/>
  <c r="S280" i="8"/>
  <c r="I280" i="8"/>
  <c r="O280" i="8"/>
  <c r="T280" i="8"/>
  <c r="V280" i="8"/>
  <c r="F280" i="8"/>
  <c r="K280" i="8"/>
  <c r="P280" i="8"/>
  <c r="R280" i="8"/>
  <c r="U280" i="8"/>
  <c r="Y280" i="8"/>
  <c r="O259" i="8"/>
  <c r="V259" i="8"/>
  <c r="F259" i="8"/>
  <c r="M259" i="8"/>
  <c r="P259" i="8"/>
  <c r="K259" i="8"/>
  <c r="R259" i="8"/>
  <c r="Y259" i="8"/>
  <c r="I259" i="8"/>
  <c r="L259" i="8"/>
  <c r="N259" i="8"/>
  <c r="U259" i="8"/>
  <c r="X259" i="8"/>
  <c r="H259" i="8"/>
  <c r="G259" i="8"/>
  <c r="R251" i="8"/>
  <c r="Y251" i="8"/>
  <c r="I251" i="8"/>
  <c r="L251" i="8"/>
  <c r="N251" i="8"/>
  <c r="U251" i="8"/>
  <c r="X251" i="8"/>
  <c r="H251" i="8"/>
  <c r="J251" i="8"/>
  <c r="Q251" i="8"/>
  <c r="T251" i="8"/>
  <c r="S251" i="8"/>
  <c r="J195" i="8"/>
  <c r="T195" i="8"/>
  <c r="Q140" i="8"/>
  <c r="T140" i="8"/>
  <c r="W140" i="8"/>
  <c r="G140" i="8"/>
  <c r="M140" i="8"/>
  <c r="P140" i="8"/>
  <c r="S140" i="8"/>
  <c r="Y140" i="8"/>
  <c r="I140" i="8"/>
  <c r="L140" i="8"/>
  <c r="O140" i="8"/>
  <c r="F140" i="8"/>
  <c r="R140" i="8"/>
  <c r="U140" i="8"/>
  <c r="X140" i="8"/>
  <c r="N140" i="8"/>
  <c r="H140" i="8"/>
  <c r="V140" i="8"/>
  <c r="R133" i="8"/>
  <c r="Y133" i="8"/>
  <c r="I133" i="8"/>
  <c r="L133" i="8"/>
  <c r="N133" i="8"/>
  <c r="U133" i="8"/>
  <c r="X133" i="8"/>
  <c r="H133" i="8"/>
  <c r="W133" i="8"/>
  <c r="J133" i="8"/>
  <c r="Q133" i="8"/>
  <c r="T133" i="8"/>
  <c r="V133" i="8"/>
  <c r="S133" i="8"/>
  <c r="F133" i="8"/>
  <c r="G133" i="8"/>
  <c r="O133" i="8"/>
  <c r="M133" i="8"/>
  <c r="K133" i="8"/>
  <c r="S124" i="8"/>
  <c r="F124" i="8"/>
  <c r="P423" i="8"/>
  <c r="V423" i="8"/>
  <c r="F423" i="8"/>
  <c r="M423" i="8"/>
  <c r="G423" i="8"/>
  <c r="K423" i="8"/>
  <c r="R423" i="8"/>
  <c r="Y423" i="8"/>
  <c r="I423" i="8"/>
  <c r="T423" i="8"/>
  <c r="N423" i="8"/>
  <c r="U423" i="8"/>
  <c r="W423" i="8"/>
  <c r="L423" i="8"/>
  <c r="T330" i="8"/>
  <c r="W330" i="8"/>
  <c r="G330" i="8"/>
  <c r="V330" i="8"/>
  <c r="V258" i="8"/>
  <c r="N258" i="8"/>
  <c r="F258" i="8"/>
  <c r="J258" i="8"/>
  <c r="Y258" i="8"/>
  <c r="I258" i="8"/>
  <c r="L258" i="8"/>
  <c r="O258" i="8"/>
  <c r="U258" i="8"/>
  <c r="X258" i="8"/>
  <c r="H258" i="8"/>
  <c r="K258" i="8"/>
  <c r="Q258" i="8"/>
  <c r="T258" i="8"/>
  <c r="W258" i="8"/>
  <c r="G258" i="8"/>
  <c r="P220" i="8"/>
  <c r="L220" i="8"/>
  <c r="S220" i="8"/>
  <c r="V220" i="8"/>
  <c r="F220" i="8"/>
  <c r="M220" i="8"/>
  <c r="O220" i="8"/>
  <c r="R220" i="8"/>
  <c r="Y220" i="8"/>
  <c r="I220" i="8"/>
  <c r="H220" i="8"/>
  <c r="K220" i="8"/>
  <c r="N220" i="8"/>
  <c r="U220" i="8"/>
  <c r="T220" i="8"/>
  <c r="X220" i="8"/>
  <c r="X110" i="8"/>
  <c r="H110" i="8"/>
  <c r="P110" i="8"/>
  <c r="O110" i="8"/>
  <c r="R110" i="8"/>
  <c r="Y110" i="8"/>
  <c r="I110" i="8"/>
  <c r="K110" i="8"/>
  <c r="N110" i="8"/>
  <c r="U110" i="8"/>
  <c r="T110" i="8"/>
  <c r="V110" i="8"/>
  <c r="M110" i="8"/>
  <c r="W110" i="8"/>
  <c r="J110" i="8"/>
  <c r="S110" i="8"/>
  <c r="F110" i="8"/>
  <c r="L110" i="8"/>
  <c r="M362" i="8"/>
  <c r="L362" i="8"/>
  <c r="O362" i="8"/>
  <c r="Y362" i="8"/>
  <c r="N293" i="8"/>
  <c r="V293" i="8"/>
  <c r="U293" i="8"/>
  <c r="X293" i="8"/>
  <c r="H293" i="8"/>
  <c r="K293" i="8"/>
  <c r="Q293" i="8"/>
  <c r="T293" i="8"/>
  <c r="W293" i="8"/>
  <c r="G293" i="8"/>
  <c r="M293" i="8"/>
  <c r="P293" i="8"/>
  <c r="S293" i="8"/>
  <c r="R293" i="8"/>
  <c r="Q151" i="8"/>
  <c r="I151" i="8"/>
  <c r="L151" i="8"/>
  <c r="O151" i="8"/>
  <c r="R151" i="8"/>
  <c r="U151" i="8"/>
  <c r="X151" i="8"/>
  <c r="H151" i="8"/>
  <c r="K151" i="8"/>
  <c r="N151" i="8"/>
  <c r="M151" i="8"/>
  <c r="Y151" i="8"/>
  <c r="T151" i="8"/>
  <c r="W151" i="8"/>
  <c r="G151" i="8"/>
  <c r="J151" i="8"/>
  <c r="I421" i="8"/>
  <c r="R421" i="8"/>
  <c r="V421" i="8"/>
  <c r="N421" i="8"/>
  <c r="F421" i="8"/>
  <c r="Y421" i="8"/>
  <c r="Q421" i="8"/>
  <c r="L367" i="8"/>
  <c r="K367" i="8"/>
  <c r="M367" i="8"/>
  <c r="Y356" i="8"/>
  <c r="I356" i="8"/>
  <c r="G482" i="8"/>
  <c r="L482" i="8"/>
  <c r="R482" i="8"/>
  <c r="N175" i="6"/>
  <c r="K175" i="6"/>
  <c r="H175" i="6"/>
  <c r="X175" i="6"/>
  <c r="Y173" i="6"/>
  <c r="N173" i="6"/>
  <c r="W173" i="6"/>
  <c r="T173" i="6"/>
  <c r="M148" i="6"/>
  <c r="V129" i="6"/>
  <c r="J139" i="6"/>
  <c r="G129" i="6"/>
  <c r="W129" i="6"/>
  <c r="Y129" i="6"/>
  <c r="M109" i="6"/>
  <c r="T109" i="6"/>
  <c r="N109" i="6"/>
  <c r="J111" i="6"/>
  <c r="U88" i="6"/>
  <c r="N88" i="6"/>
  <c r="L88" i="6"/>
  <c r="Q88" i="6"/>
  <c r="V56" i="6"/>
  <c r="U56" i="6"/>
  <c r="K56" i="6"/>
  <c r="T56" i="6"/>
  <c r="S25" i="6"/>
  <c r="P148" i="6"/>
  <c r="Q175" i="6"/>
  <c r="N148" i="6"/>
  <c r="X129" i="6"/>
  <c r="K111" i="6"/>
  <c r="N67" i="6"/>
  <c r="O45" i="6"/>
  <c r="G148" i="6"/>
  <c r="V492" i="8"/>
  <c r="G492" i="8"/>
  <c r="H499" i="8"/>
  <c r="S482" i="8"/>
  <c r="T482" i="8"/>
  <c r="V482" i="8"/>
  <c r="U482" i="8"/>
  <c r="N469" i="8"/>
  <c r="S456" i="8"/>
  <c r="P456" i="8"/>
  <c r="M456" i="8"/>
  <c r="L480" i="8"/>
  <c r="M480" i="8"/>
  <c r="N480" i="8"/>
  <c r="K480" i="8"/>
  <c r="K486" i="8"/>
  <c r="L486" i="8"/>
  <c r="N486" i="8"/>
  <c r="M486" i="8"/>
  <c r="F472" i="8"/>
  <c r="H472" i="8"/>
  <c r="I472" i="8"/>
  <c r="G472" i="8"/>
  <c r="W472" i="8"/>
  <c r="L494" i="8"/>
  <c r="W494" i="8"/>
  <c r="K494" i="8"/>
  <c r="Q494" i="8"/>
  <c r="J494" i="8"/>
  <c r="J455" i="8"/>
  <c r="U421" i="8"/>
  <c r="O421" i="8"/>
  <c r="L421" i="8"/>
  <c r="M459" i="8"/>
  <c r="V459" i="8"/>
  <c r="J459" i="8"/>
  <c r="O459" i="8"/>
  <c r="L459" i="8"/>
  <c r="Y431" i="8"/>
  <c r="X397" i="8"/>
  <c r="P376" i="8"/>
  <c r="S423" i="8"/>
  <c r="R414" i="8"/>
  <c r="M395" i="8"/>
  <c r="R368" i="8"/>
  <c r="O346" i="8"/>
  <c r="N370" i="8"/>
  <c r="T370" i="8"/>
  <c r="L294" i="8"/>
  <c r="Y363" i="8"/>
  <c r="Q335" i="8"/>
  <c r="O293" i="8"/>
  <c r="X329" i="8"/>
  <c r="Q280" i="8"/>
  <c r="O275" i="8"/>
  <c r="M258" i="8"/>
  <c r="F251" i="8"/>
  <c r="G223" i="8"/>
  <c r="K200" i="8"/>
  <c r="R262" i="8"/>
  <c r="W259" i="8"/>
  <c r="L223" i="8"/>
  <c r="W220" i="8"/>
  <c r="Y207" i="8"/>
  <c r="V275" i="8"/>
  <c r="Q259" i="8"/>
  <c r="N256" i="8"/>
  <c r="F300" i="8"/>
  <c r="V151" i="8"/>
  <c r="U144" i="8"/>
  <c r="M105" i="8"/>
  <c r="S98" i="8"/>
  <c r="W120" i="8"/>
  <c r="Q110" i="8"/>
  <c r="S368" i="8"/>
  <c r="K347" i="8"/>
  <c r="J347" i="8"/>
  <c r="P347" i="8"/>
  <c r="Q347" i="8"/>
  <c r="G347" i="8"/>
  <c r="V347" i="8"/>
  <c r="F347" i="8"/>
  <c r="L347" i="8"/>
  <c r="I347" i="8"/>
  <c r="U347" i="8"/>
  <c r="R347" i="8"/>
  <c r="X347" i="8"/>
  <c r="H347" i="8"/>
  <c r="W347" i="8"/>
  <c r="M347" i="8"/>
  <c r="K331" i="8"/>
  <c r="N331" i="8"/>
  <c r="L331" i="8"/>
  <c r="J331" i="8"/>
  <c r="U331" i="8"/>
  <c r="X331" i="8"/>
  <c r="H331" i="8"/>
  <c r="W331" i="8"/>
  <c r="M331" i="8"/>
  <c r="F331" i="8"/>
  <c r="V331" i="8"/>
  <c r="T331" i="8"/>
  <c r="Y331" i="8"/>
  <c r="O331" i="8"/>
  <c r="G331" i="8"/>
  <c r="H109" i="6"/>
  <c r="X109" i="6"/>
  <c r="R109" i="6"/>
  <c r="Y109" i="6"/>
  <c r="M88" i="6"/>
  <c r="R88" i="6"/>
  <c r="P88" i="6"/>
  <c r="I88" i="6"/>
  <c r="Y45" i="6"/>
  <c r="Q56" i="6"/>
  <c r="Y25" i="6"/>
  <c r="P56" i="6"/>
  <c r="O56" i="6"/>
  <c r="N56" i="6"/>
  <c r="I173" i="6"/>
  <c r="K148" i="6"/>
  <c r="T148" i="6"/>
  <c r="H148" i="6"/>
  <c r="M129" i="6"/>
  <c r="Q111" i="6"/>
  <c r="O111" i="6"/>
  <c r="K109" i="6"/>
  <c r="T49" i="6"/>
  <c r="X56" i="6"/>
  <c r="R45" i="6"/>
  <c r="R56" i="6"/>
  <c r="P25" i="6"/>
  <c r="W492" i="8"/>
  <c r="M499" i="8"/>
  <c r="X499" i="8"/>
  <c r="W482" i="8"/>
  <c r="X482" i="8"/>
  <c r="F482" i="8"/>
  <c r="I482" i="8"/>
  <c r="Y482" i="8"/>
  <c r="O469" i="8"/>
  <c r="K456" i="8"/>
  <c r="T456" i="8"/>
  <c r="Q456" i="8"/>
  <c r="Q480" i="8"/>
  <c r="R480" i="8"/>
  <c r="T480" i="8"/>
  <c r="O480" i="8"/>
  <c r="P486" i="8"/>
  <c r="R486" i="8"/>
  <c r="S486" i="8"/>
  <c r="Q486" i="8"/>
  <c r="J472" i="8"/>
  <c r="L472" i="8"/>
  <c r="M472" i="8"/>
  <c r="N472" i="8"/>
  <c r="K472" i="8"/>
  <c r="T494" i="8"/>
  <c r="H494" i="8"/>
  <c r="S494" i="8"/>
  <c r="U494" i="8"/>
  <c r="N494" i="8"/>
  <c r="O455" i="8"/>
  <c r="M421" i="8"/>
  <c r="S421" i="8"/>
  <c r="P421" i="8"/>
  <c r="U459" i="8"/>
  <c r="I459" i="8"/>
  <c r="R459" i="8"/>
  <c r="S459" i="8"/>
  <c r="P459" i="8"/>
  <c r="R431" i="8"/>
  <c r="N397" i="8"/>
  <c r="H376" i="8"/>
  <c r="M376" i="8"/>
  <c r="O423" i="8"/>
  <c r="S414" i="8"/>
  <c r="F395" i="8"/>
  <c r="T368" i="8"/>
  <c r="N367" i="8"/>
  <c r="M346" i="8"/>
  <c r="U370" i="8"/>
  <c r="I294" i="8"/>
  <c r="W363" i="8"/>
  <c r="R363" i="8"/>
  <c r="P335" i="8"/>
  <c r="L293" i="8"/>
  <c r="Y329" i="8"/>
  <c r="M280" i="8"/>
  <c r="R258" i="8"/>
  <c r="L256" i="8"/>
  <c r="V251" i="8"/>
  <c r="G207" i="8"/>
  <c r="T200" i="8"/>
  <c r="S262" i="8"/>
  <c r="O246" i="8"/>
  <c r="O236" i="8"/>
  <c r="Q220" i="8"/>
  <c r="R207" i="8"/>
  <c r="W275" i="8"/>
  <c r="J259" i="8"/>
  <c r="K256" i="8"/>
  <c r="V300" i="8"/>
  <c r="S151" i="8"/>
  <c r="K144" i="8"/>
  <c r="F105" i="8"/>
  <c r="N92" i="8"/>
  <c r="Y428" i="8"/>
  <c r="Q120" i="8"/>
  <c r="G110" i="8"/>
  <c r="S81" i="8"/>
  <c r="Y92" i="8"/>
  <c r="F175" i="6"/>
  <c r="V175" i="6"/>
  <c r="S175" i="6"/>
  <c r="P175" i="6"/>
  <c r="G173" i="6"/>
  <c r="F173" i="6"/>
  <c r="V173" i="6"/>
  <c r="L173" i="6"/>
  <c r="U173" i="6"/>
  <c r="U148" i="6"/>
  <c r="L129" i="6"/>
  <c r="P129" i="6"/>
  <c r="O129" i="6"/>
  <c r="N129" i="6"/>
  <c r="L109" i="6"/>
  <c r="F109" i="6"/>
  <c r="V109" i="6"/>
  <c r="Q109" i="6"/>
  <c r="F88" i="6"/>
  <c r="V88" i="6"/>
  <c r="T88" i="6"/>
  <c r="I45" i="6"/>
  <c r="L56" i="6"/>
  <c r="I25" i="6"/>
  <c r="J56" i="6"/>
  <c r="S56" i="6"/>
  <c r="I56" i="6"/>
  <c r="F148" i="6"/>
  <c r="O148" i="6"/>
  <c r="X148" i="6"/>
  <c r="N25" i="6"/>
  <c r="H56" i="6"/>
  <c r="G88" i="6"/>
  <c r="H13" i="6"/>
  <c r="T492" i="8"/>
  <c r="Y499" i="8"/>
  <c r="O486" i="8"/>
  <c r="H482" i="8"/>
  <c r="J482" i="8"/>
  <c r="K482" i="8"/>
  <c r="M482" i="8"/>
  <c r="P469" i="8"/>
  <c r="H456" i="8"/>
  <c r="X456" i="8"/>
  <c r="U456" i="8"/>
  <c r="V480" i="8"/>
  <c r="X480" i="8"/>
  <c r="Y480" i="8"/>
  <c r="S480" i="8"/>
  <c r="V486" i="8"/>
  <c r="W486" i="8"/>
  <c r="X486" i="8"/>
  <c r="U486" i="8"/>
  <c r="P472" i="8"/>
  <c r="Q472" i="8"/>
  <c r="R472" i="8"/>
  <c r="T472" i="8"/>
  <c r="G494" i="8"/>
  <c r="P494" i="8"/>
  <c r="I494" i="8"/>
  <c r="Y494" i="8"/>
  <c r="L455" i="8"/>
  <c r="G421" i="8"/>
  <c r="W421" i="8"/>
  <c r="T421" i="8"/>
  <c r="F459" i="8"/>
  <c r="Q459" i="8"/>
  <c r="G459" i="8"/>
  <c r="W459" i="8"/>
  <c r="H431" i="8"/>
  <c r="O431" i="8"/>
  <c r="K397" i="8"/>
  <c r="R376" i="8"/>
  <c r="Q423" i="8"/>
  <c r="P414" i="8"/>
  <c r="X382" i="8"/>
  <c r="K395" i="8"/>
  <c r="V395" i="8"/>
  <c r="U368" i="8"/>
  <c r="V370" i="8"/>
  <c r="Y294" i="8"/>
  <c r="L363" i="8"/>
  <c r="Y314" i="8"/>
  <c r="J335" i="8"/>
  <c r="I293" i="8"/>
  <c r="U329" i="8"/>
  <c r="R329" i="8"/>
  <c r="N280" i="8"/>
  <c r="S258" i="8"/>
  <c r="P251" i="8"/>
  <c r="U200" i="8"/>
  <c r="P262" i="8"/>
  <c r="J220" i="8"/>
  <c r="L207" i="8"/>
  <c r="X275" i="8"/>
  <c r="S259" i="8"/>
  <c r="T256" i="8"/>
  <c r="S300" i="8"/>
  <c r="P151" i="8"/>
  <c r="H144" i="8"/>
  <c r="V105" i="8"/>
  <c r="J140" i="8"/>
  <c r="G428" i="8"/>
  <c r="Q187" i="8"/>
  <c r="M158" i="8"/>
  <c r="M145" i="8"/>
  <c r="I129" i="8"/>
  <c r="Q81" i="8"/>
  <c r="K140" i="8"/>
  <c r="F74" i="8"/>
  <c r="P480" i="8"/>
  <c r="L384" i="8"/>
  <c r="P384" i="8"/>
  <c r="K384" i="8"/>
  <c r="N384" i="8"/>
  <c r="U384" i="8"/>
  <c r="S384" i="8"/>
  <c r="V384" i="8"/>
  <c r="F384" i="8"/>
  <c r="L400" i="8"/>
  <c r="P400" i="8"/>
  <c r="I190" i="8"/>
  <c r="K190" i="8"/>
  <c r="M233" i="8"/>
  <c r="T233" i="8"/>
  <c r="W233" i="8"/>
  <c r="G233" i="8"/>
  <c r="J233" i="8"/>
  <c r="U233" i="8"/>
  <c r="P233" i="8"/>
  <c r="S233" i="8"/>
  <c r="V233" i="8"/>
  <c r="F233" i="8"/>
  <c r="Q233" i="8"/>
  <c r="X162" i="8"/>
  <c r="O162" i="8"/>
  <c r="R162" i="8"/>
  <c r="Y162" i="8"/>
  <c r="I162" i="8"/>
  <c r="H162" i="8"/>
  <c r="K162" i="8"/>
  <c r="N162" i="8"/>
  <c r="U162" i="8"/>
  <c r="T162" i="8"/>
  <c r="L162" i="8"/>
  <c r="K141" i="8"/>
  <c r="V141" i="8"/>
  <c r="F141" i="8"/>
  <c r="M141" i="8"/>
  <c r="P141" i="8"/>
  <c r="Q82" i="8"/>
  <c r="W82" i="8"/>
  <c r="O149" i="8"/>
  <c r="G125" i="8"/>
  <c r="P85" i="8"/>
  <c r="M85" i="8"/>
  <c r="F85" i="8"/>
  <c r="V85" i="8"/>
  <c r="V125" i="8"/>
  <c r="L149" i="8"/>
  <c r="I149" i="8"/>
  <c r="Y149" i="8"/>
  <c r="R149" i="8"/>
  <c r="L117" i="8"/>
  <c r="I117" i="8"/>
  <c r="Y117" i="8"/>
  <c r="R117" i="8"/>
  <c r="O117" i="8"/>
  <c r="S117" i="8"/>
  <c r="T85" i="8"/>
  <c r="Q85" i="8"/>
  <c r="J85" i="8"/>
  <c r="P125" i="8"/>
  <c r="K117" i="8"/>
  <c r="P149" i="8"/>
  <c r="M149" i="8"/>
  <c r="F149" i="8"/>
  <c r="V149" i="8"/>
  <c r="P117" i="8"/>
  <c r="M117" i="8"/>
  <c r="F117" i="8"/>
  <c r="V117" i="8"/>
  <c r="G149" i="8"/>
  <c r="G117" i="8"/>
  <c r="H85" i="8"/>
  <c r="X85" i="8"/>
  <c r="U85" i="8"/>
  <c r="N85" i="8"/>
  <c r="K149" i="8"/>
  <c r="S149" i="8"/>
  <c r="T149" i="8"/>
  <c r="Q149" i="8"/>
  <c r="J149" i="8"/>
  <c r="T117" i="8"/>
  <c r="Q117" i="8"/>
  <c r="J117" i="8"/>
  <c r="S85" i="8"/>
  <c r="J100" i="8"/>
  <c r="M100" i="8"/>
  <c r="P100" i="8"/>
  <c r="S100" i="8"/>
  <c r="R100" i="8"/>
  <c r="Y100" i="8"/>
  <c r="I100" i="8"/>
  <c r="L100" i="8"/>
  <c r="O100" i="8"/>
  <c r="U100" i="8"/>
  <c r="X100" i="8"/>
  <c r="H100" i="8"/>
  <c r="K100" i="8"/>
  <c r="G100" i="8"/>
  <c r="Q100" i="8"/>
  <c r="F100" i="8"/>
  <c r="T100" i="8"/>
  <c r="V100" i="8"/>
  <c r="W100" i="8"/>
  <c r="V340" i="8"/>
  <c r="P340" i="8"/>
  <c r="J340" i="8"/>
  <c r="F340" i="8"/>
  <c r="N340" i="8"/>
  <c r="R340" i="8"/>
  <c r="X340" i="8"/>
  <c r="S340" i="8"/>
  <c r="Y340" i="8"/>
  <c r="I340" i="8"/>
  <c r="O340" i="8"/>
  <c r="U340" i="8"/>
  <c r="L340" i="8"/>
  <c r="H340" i="8"/>
  <c r="K340" i="8"/>
  <c r="Q340" i="8"/>
  <c r="T340" i="8"/>
  <c r="W302" i="8"/>
  <c r="O302" i="8"/>
  <c r="G302" i="8"/>
  <c r="K302" i="8"/>
  <c r="J302" i="8"/>
  <c r="Q302" i="8"/>
  <c r="T302" i="8"/>
  <c r="S302" i="8"/>
  <c r="R302" i="8"/>
  <c r="Y302" i="8"/>
  <c r="I302" i="8"/>
  <c r="L302" i="8"/>
  <c r="F302" i="8"/>
  <c r="P302" i="8"/>
  <c r="U302" i="8"/>
  <c r="H302" i="8"/>
  <c r="V302" i="8"/>
  <c r="M302" i="8"/>
  <c r="S204" i="8"/>
  <c r="V204" i="8"/>
  <c r="F204" i="8"/>
  <c r="M204" i="8"/>
  <c r="X204" i="8"/>
  <c r="O204" i="8"/>
  <c r="R204" i="8"/>
  <c r="Y204" i="8"/>
  <c r="I204" i="8"/>
  <c r="K204" i="8"/>
  <c r="N204" i="8"/>
  <c r="U204" i="8"/>
  <c r="T204" i="8"/>
  <c r="Q204" i="8"/>
  <c r="W204" i="8"/>
  <c r="G204" i="8"/>
  <c r="I167" i="8"/>
  <c r="Y167" i="8"/>
  <c r="Q167" i="8"/>
  <c r="P167" i="8"/>
  <c r="S167" i="8"/>
  <c r="V167" i="8"/>
  <c r="F167" i="8"/>
  <c r="L167" i="8"/>
  <c r="O167" i="8"/>
  <c r="R167" i="8"/>
  <c r="U167" i="8"/>
  <c r="X167" i="8"/>
  <c r="H167" i="8"/>
  <c r="K167" i="8"/>
  <c r="N167" i="8"/>
  <c r="W167" i="8"/>
  <c r="G167" i="8"/>
  <c r="J167" i="8"/>
  <c r="N483" i="8"/>
  <c r="T483" i="8"/>
  <c r="S483" i="8"/>
  <c r="Q483" i="8"/>
  <c r="K483" i="8"/>
  <c r="T237" i="8"/>
  <c r="W237" i="8"/>
  <c r="G237" i="8"/>
  <c r="J237" i="8"/>
  <c r="I237" i="8"/>
  <c r="P237" i="8"/>
  <c r="S237" i="8"/>
  <c r="V237" i="8"/>
  <c r="F237" i="8"/>
  <c r="U237" i="8"/>
  <c r="L237" i="8"/>
  <c r="O237" i="8"/>
  <c r="R237" i="8"/>
  <c r="M237" i="8"/>
  <c r="K237" i="8"/>
  <c r="N237" i="8"/>
  <c r="X237" i="8"/>
  <c r="Y237" i="8"/>
  <c r="Q237" i="8"/>
  <c r="P473" i="8"/>
  <c r="W473" i="8"/>
  <c r="I173" i="8"/>
  <c r="P173" i="8"/>
  <c r="H118" i="8"/>
  <c r="P118" i="8"/>
  <c r="L118" i="8"/>
  <c r="K118" i="8"/>
  <c r="N118" i="8"/>
  <c r="U118" i="8"/>
  <c r="T118" i="8"/>
  <c r="W118" i="8"/>
  <c r="G118" i="8"/>
  <c r="J118" i="8"/>
  <c r="Q118" i="8"/>
  <c r="X118" i="8"/>
  <c r="S118" i="8"/>
  <c r="V118" i="8"/>
  <c r="F118" i="8"/>
  <c r="M118" i="8"/>
  <c r="I118" i="8"/>
  <c r="O118" i="8"/>
  <c r="R118" i="8"/>
  <c r="Q417" i="8"/>
  <c r="M417" i="8"/>
  <c r="L417" i="8"/>
  <c r="O417" i="8"/>
  <c r="R417" i="8"/>
  <c r="U417" i="8"/>
  <c r="Y417" i="8"/>
  <c r="X417" i="8"/>
  <c r="H417" i="8"/>
  <c r="K417" i="8"/>
  <c r="N417" i="8"/>
  <c r="T417" i="8"/>
  <c r="W417" i="8"/>
  <c r="G417" i="8"/>
  <c r="J417" i="8"/>
  <c r="Y254" i="8"/>
  <c r="H254" i="8"/>
  <c r="M454" i="8"/>
  <c r="U454" i="8"/>
  <c r="W277" i="8"/>
  <c r="G277" i="8"/>
  <c r="R277" i="8"/>
  <c r="Q277" i="8"/>
  <c r="P277" i="8"/>
  <c r="S277" i="8"/>
  <c r="T277" i="8"/>
  <c r="M277" i="8"/>
  <c r="L277" i="8"/>
  <c r="J277" i="8"/>
  <c r="Y277" i="8"/>
  <c r="O277" i="8"/>
  <c r="N277" i="8"/>
  <c r="H277" i="8"/>
  <c r="F277" i="8"/>
  <c r="K277" i="8"/>
  <c r="I277" i="8"/>
  <c r="X277" i="8"/>
  <c r="U277" i="8"/>
  <c r="V277" i="8"/>
  <c r="J211" i="8"/>
  <c r="T211" i="8"/>
  <c r="W153" i="8"/>
  <c r="N153" i="8"/>
  <c r="U153" i="8"/>
  <c r="X153" i="8"/>
  <c r="H153" i="8"/>
  <c r="J153" i="8"/>
  <c r="Q153" i="8"/>
  <c r="T153" i="8"/>
  <c r="S153" i="8"/>
  <c r="V153" i="8"/>
  <c r="F153" i="8"/>
  <c r="M153" i="8"/>
  <c r="P153" i="8"/>
  <c r="Y153" i="8"/>
  <c r="I153" i="8"/>
  <c r="L153" i="8"/>
  <c r="S114" i="8"/>
  <c r="V114" i="8"/>
  <c r="X114" i="8"/>
  <c r="X248" i="8"/>
  <c r="P248" i="8"/>
  <c r="L248" i="8"/>
  <c r="H248" i="8"/>
  <c r="K248" i="8"/>
  <c r="N248" i="8"/>
  <c r="U248" i="8"/>
  <c r="T248" i="8"/>
  <c r="S248" i="8"/>
  <c r="V248" i="8"/>
  <c r="F248" i="8"/>
  <c r="M248" i="8"/>
  <c r="R248" i="8"/>
  <c r="I248" i="8"/>
  <c r="W248" i="8"/>
  <c r="J248" i="8"/>
  <c r="O248" i="8"/>
  <c r="Y248" i="8"/>
  <c r="L182" i="8"/>
  <c r="Q182" i="8"/>
  <c r="S182" i="8"/>
  <c r="R182" i="8"/>
  <c r="H182" i="8"/>
  <c r="M182" i="8"/>
  <c r="O182" i="8"/>
  <c r="J182" i="8"/>
  <c r="V182" i="8"/>
  <c r="T182" i="8"/>
  <c r="Y182" i="8"/>
  <c r="I182" i="8"/>
  <c r="K182" i="8"/>
  <c r="X182" i="8"/>
  <c r="N182" i="8"/>
  <c r="W182" i="8"/>
  <c r="G182" i="8"/>
  <c r="P182" i="8"/>
  <c r="U182" i="8"/>
  <c r="F182" i="8"/>
  <c r="L86" i="8"/>
  <c r="R86" i="8"/>
  <c r="R354" i="8"/>
  <c r="J354" i="8"/>
  <c r="N354" i="8"/>
  <c r="F354" i="8"/>
  <c r="H354" i="8"/>
  <c r="Y354" i="8"/>
  <c r="I354" i="8"/>
  <c r="K354" i="8"/>
  <c r="U354" i="8"/>
  <c r="W354" i="8"/>
  <c r="G354" i="8"/>
  <c r="P354" i="8"/>
  <c r="Q354" i="8"/>
  <c r="S354" i="8"/>
  <c r="L354" i="8"/>
  <c r="X404" i="8"/>
  <c r="P404" i="8"/>
  <c r="L404" i="8"/>
  <c r="H404" i="8"/>
  <c r="S404" i="8"/>
  <c r="V404" i="8"/>
  <c r="F404" i="8"/>
  <c r="M404" i="8"/>
  <c r="O404" i="8"/>
  <c r="R404" i="8"/>
  <c r="Y404" i="8"/>
  <c r="I404" i="8"/>
  <c r="K404" i="8"/>
  <c r="N404" i="8"/>
  <c r="U404" i="8"/>
  <c r="T404" i="8"/>
  <c r="U373" i="8"/>
  <c r="X373" i="8"/>
  <c r="S373" i="8"/>
  <c r="L373" i="8"/>
  <c r="G491" i="8"/>
  <c r="S491" i="8"/>
  <c r="T491" i="8"/>
  <c r="U491" i="8"/>
  <c r="T490" i="8"/>
  <c r="V490" i="8"/>
  <c r="W490" i="8"/>
  <c r="U490" i="8"/>
  <c r="U489" i="8"/>
  <c r="H489" i="8"/>
  <c r="R471" i="8"/>
  <c r="R451" i="8"/>
  <c r="P465" i="8"/>
  <c r="P454" i="8"/>
  <c r="Y454" i="8"/>
  <c r="J454" i="8"/>
  <c r="G454" i="8"/>
  <c r="W454" i="8"/>
  <c r="L449" i="8"/>
  <c r="U449" i="8"/>
  <c r="N449" i="8"/>
  <c r="K449" i="8"/>
  <c r="U473" i="8"/>
  <c r="F424" i="8"/>
  <c r="J444" i="8"/>
  <c r="R440" i="8"/>
  <c r="W440" i="8"/>
  <c r="L483" i="8"/>
  <c r="X483" i="8"/>
  <c r="F483" i="8"/>
  <c r="P444" i="8"/>
  <c r="W444" i="8"/>
  <c r="I417" i="8"/>
  <c r="S417" i="8"/>
  <c r="Q404" i="8"/>
  <c r="O411" i="8"/>
  <c r="P392" i="8"/>
  <c r="U375" i="8"/>
  <c r="O354" i="8"/>
  <c r="G340" i="8"/>
  <c r="R360" i="8"/>
  <c r="J353" i="8"/>
  <c r="K273" i="8"/>
  <c r="X302" i="8"/>
  <c r="M440" i="8"/>
  <c r="Q440" i="8"/>
  <c r="I440" i="8"/>
  <c r="P440" i="8"/>
  <c r="S440" i="8"/>
  <c r="V440" i="8"/>
  <c r="F440" i="8"/>
  <c r="H424" i="8"/>
  <c r="Y424" i="8"/>
  <c r="Q424" i="8"/>
  <c r="I424" i="8"/>
  <c r="T424" i="8"/>
  <c r="P424" i="8"/>
  <c r="W424" i="8"/>
  <c r="G424" i="8"/>
  <c r="J424" i="8"/>
  <c r="I310" i="8"/>
  <c r="R310" i="8"/>
  <c r="K216" i="8"/>
  <c r="U216" i="8"/>
  <c r="M147" i="8"/>
  <c r="P147" i="8"/>
  <c r="S147" i="8"/>
  <c r="V147" i="8"/>
  <c r="F147" i="8"/>
  <c r="L147" i="8"/>
  <c r="O147" i="8"/>
  <c r="R147" i="8"/>
  <c r="U147" i="8"/>
  <c r="I147" i="8"/>
  <c r="X147" i="8"/>
  <c r="H147" i="8"/>
  <c r="K147" i="8"/>
  <c r="N147" i="8"/>
  <c r="Y147" i="8"/>
  <c r="G147" i="8"/>
  <c r="J147" i="8"/>
  <c r="T147" i="8"/>
  <c r="Q147" i="8"/>
  <c r="W147" i="8"/>
  <c r="M405" i="8"/>
  <c r="I405" i="8"/>
  <c r="Y405" i="8"/>
  <c r="T405" i="8"/>
  <c r="W405" i="8"/>
  <c r="G405" i="8"/>
  <c r="J405" i="8"/>
  <c r="Q405" i="8"/>
  <c r="P405" i="8"/>
  <c r="S405" i="8"/>
  <c r="V405" i="8"/>
  <c r="F405" i="8"/>
  <c r="L405" i="8"/>
  <c r="O405" i="8"/>
  <c r="R405" i="8"/>
  <c r="U405" i="8"/>
  <c r="S337" i="8"/>
  <c r="L337" i="8"/>
  <c r="N337" i="8"/>
  <c r="T337" i="8"/>
  <c r="R337" i="8"/>
  <c r="Q337" i="8"/>
  <c r="G337" i="8"/>
  <c r="P337" i="8"/>
  <c r="J337" i="8"/>
  <c r="I337" i="8"/>
  <c r="U337" i="8"/>
  <c r="K337" i="8"/>
  <c r="H337" i="8"/>
  <c r="F337" i="8"/>
  <c r="W337" i="8"/>
  <c r="M337" i="8"/>
  <c r="Q491" i="8"/>
  <c r="L491" i="8"/>
  <c r="V325" i="8"/>
  <c r="M325" i="8"/>
  <c r="L325" i="8"/>
  <c r="R325" i="8"/>
  <c r="T196" i="8"/>
  <c r="O196" i="8"/>
  <c r="R196" i="8"/>
  <c r="Y196" i="8"/>
  <c r="I196" i="8"/>
  <c r="H196" i="8"/>
  <c r="K196" i="8"/>
  <c r="N196" i="8"/>
  <c r="U196" i="8"/>
  <c r="P196" i="8"/>
  <c r="W196" i="8"/>
  <c r="G196" i="8"/>
  <c r="J196" i="8"/>
  <c r="Q196" i="8"/>
  <c r="L196" i="8"/>
  <c r="V196" i="8"/>
  <c r="F196" i="8"/>
  <c r="M196" i="8"/>
  <c r="L138" i="8"/>
  <c r="W138" i="8"/>
  <c r="G138" i="8"/>
  <c r="J138" i="8"/>
  <c r="Q138" i="8"/>
  <c r="S138" i="8"/>
  <c r="V138" i="8"/>
  <c r="F138" i="8"/>
  <c r="M138" i="8"/>
  <c r="P138" i="8"/>
  <c r="O138" i="8"/>
  <c r="R138" i="8"/>
  <c r="Y138" i="8"/>
  <c r="I138" i="8"/>
  <c r="K138" i="8"/>
  <c r="H138" i="8"/>
  <c r="N138" i="8"/>
  <c r="X138" i="8"/>
  <c r="U138" i="8"/>
  <c r="T138" i="8"/>
  <c r="S445" i="8"/>
  <c r="P445" i="8"/>
  <c r="O334" i="8"/>
  <c r="T334" i="8"/>
  <c r="Y136" i="8"/>
  <c r="I136" i="8"/>
  <c r="L136" i="8"/>
  <c r="O136" i="8"/>
  <c r="U136" i="8"/>
  <c r="X136" i="8"/>
  <c r="H136" i="8"/>
  <c r="K136" i="8"/>
  <c r="Q136" i="8"/>
  <c r="T136" i="8"/>
  <c r="W136" i="8"/>
  <c r="G136" i="8"/>
  <c r="S136" i="8"/>
  <c r="R136" i="8"/>
  <c r="M136" i="8"/>
  <c r="P136" i="8"/>
  <c r="U393" i="8"/>
  <c r="T393" i="8"/>
  <c r="W393" i="8"/>
  <c r="G393" i="8"/>
  <c r="J393" i="8"/>
  <c r="Y393" i="8"/>
  <c r="P393" i="8"/>
  <c r="S393" i="8"/>
  <c r="V393" i="8"/>
  <c r="F393" i="8"/>
  <c r="I393" i="8"/>
  <c r="L393" i="8"/>
  <c r="O393" i="8"/>
  <c r="R393" i="8"/>
  <c r="Q393" i="8"/>
  <c r="O319" i="8"/>
  <c r="R319" i="8"/>
  <c r="Y319" i="8"/>
  <c r="I319" i="8"/>
  <c r="H319" i="8"/>
  <c r="T319" i="8"/>
  <c r="K319" i="8"/>
  <c r="N319" i="8"/>
  <c r="U319" i="8"/>
  <c r="P319" i="8"/>
  <c r="W319" i="8"/>
  <c r="G319" i="8"/>
  <c r="J319" i="8"/>
  <c r="Q319" i="8"/>
  <c r="L319" i="8"/>
  <c r="F319" i="8"/>
  <c r="M319" i="8"/>
  <c r="S319" i="8"/>
  <c r="X319" i="8"/>
  <c r="U257" i="8"/>
  <c r="L257" i="8"/>
  <c r="O257" i="8"/>
  <c r="R257" i="8"/>
  <c r="Q257" i="8"/>
  <c r="X257" i="8"/>
  <c r="H257" i="8"/>
  <c r="K257" i="8"/>
  <c r="N257" i="8"/>
  <c r="M257" i="8"/>
  <c r="T257" i="8"/>
  <c r="W257" i="8"/>
  <c r="G257" i="8"/>
  <c r="J257" i="8"/>
  <c r="Y257" i="8"/>
  <c r="P257" i="8"/>
  <c r="I257" i="8"/>
  <c r="S257" i="8"/>
  <c r="V257" i="8"/>
  <c r="O243" i="8"/>
  <c r="N243" i="8"/>
  <c r="U243" i="8"/>
  <c r="X243" i="8"/>
  <c r="H243" i="8"/>
  <c r="K243" i="8"/>
  <c r="J243" i="8"/>
  <c r="Q243" i="8"/>
  <c r="T243" i="8"/>
  <c r="S243" i="8"/>
  <c r="V243" i="8"/>
  <c r="F243" i="8"/>
  <c r="M243" i="8"/>
  <c r="P243" i="8"/>
  <c r="G243" i="8"/>
  <c r="I243" i="8"/>
  <c r="L243" i="8"/>
  <c r="R243" i="8"/>
  <c r="T444" i="8"/>
  <c r="U444" i="8"/>
  <c r="X444" i="8"/>
  <c r="M444" i="8"/>
  <c r="N444" i="8"/>
  <c r="L444" i="8"/>
  <c r="K444" i="8"/>
  <c r="K496" i="8"/>
  <c r="N490" i="8"/>
  <c r="W491" i="8"/>
  <c r="X491" i="8"/>
  <c r="Y491" i="8"/>
  <c r="F491" i="8"/>
  <c r="V491" i="8"/>
  <c r="X490" i="8"/>
  <c r="F490" i="8"/>
  <c r="G490" i="8"/>
  <c r="I490" i="8"/>
  <c r="Y490" i="8"/>
  <c r="O489" i="8"/>
  <c r="X489" i="8"/>
  <c r="T471" i="8"/>
  <c r="O451" i="8"/>
  <c r="Y465" i="8"/>
  <c r="X454" i="8"/>
  <c r="L454" i="8"/>
  <c r="N454" i="8"/>
  <c r="K454" i="8"/>
  <c r="W449" i="8"/>
  <c r="P449" i="8"/>
  <c r="Y449" i="8"/>
  <c r="R449" i="8"/>
  <c r="V473" i="8"/>
  <c r="N424" i="8"/>
  <c r="O424" i="8"/>
  <c r="U440" i="8"/>
  <c r="G440" i="8"/>
  <c r="H440" i="8"/>
  <c r="U483" i="8"/>
  <c r="W483" i="8"/>
  <c r="I483" i="8"/>
  <c r="J483" i="8"/>
  <c r="Q445" i="8"/>
  <c r="V444" i="8"/>
  <c r="H444" i="8"/>
  <c r="Y444" i="8"/>
  <c r="P417" i="8"/>
  <c r="K405" i="8"/>
  <c r="J404" i="8"/>
  <c r="K393" i="8"/>
  <c r="M354" i="8"/>
  <c r="W340" i="8"/>
  <c r="H360" i="8"/>
  <c r="V337" i="8"/>
  <c r="N302" i="8"/>
  <c r="V319" i="8"/>
  <c r="T167" i="8"/>
  <c r="R153" i="8"/>
  <c r="J136" i="8"/>
  <c r="Y118" i="8"/>
  <c r="S380" i="8"/>
  <c r="V380" i="8"/>
  <c r="F380" i="8"/>
  <c r="M380" i="8"/>
  <c r="O380" i="8"/>
  <c r="R380" i="8"/>
  <c r="Y380" i="8"/>
  <c r="I380" i="8"/>
  <c r="K380" i="8"/>
  <c r="N380" i="8"/>
  <c r="U380" i="8"/>
  <c r="T380" i="8"/>
  <c r="Y440" i="8"/>
  <c r="X424" i="8"/>
  <c r="T392" i="8"/>
  <c r="W392" i="8"/>
  <c r="G392" i="8"/>
  <c r="J392" i="8"/>
  <c r="Q392" i="8"/>
  <c r="L392" i="8"/>
  <c r="S392" i="8"/>
  <c r="V392" i="8"/>
  <c r="F392" i="8"/>
  <c r="M392" i="8"/>
  <c r="X392" i="8"/>
  <c r="O392" i="8"/>
  <c r="R392" i="8"/>
  <c r="Y392" i="8"/>
  <c r="I392" i="8"/>
  <c r="H392" i="8"/>
  <c r="Q375" i="8"/>
  <c r="S375" i="8"/>
  <c r="R375" i="8"/>
  <c r="P375" i="8"/>
  <c r="M375" i="8"/>
  <c r="N375" i="8"/>
  <c r="L375" i="8"/>
  <c r="K375" i="8"/>
  <c r="Y375" i="8"/>
  <c r="I375" i="8"/>
  <c r="H375" i="8"/>
  <c r="G375" i="8"/>
  <c r="F375" i="8"/>
  <c r="K360" i="8"/>
  <c r="N360" i="8"/>
  <c r="U360" i="8"/>
  <c r="P360" i="8"/>
  <c r="W360" i="8"/>
  <c r="G360" i="8"/>
  <c r="J360" i="8"/>
  <c r="Q360" i="8"/>
  <c r="L360" i="8"/>
  <c r="S360" i="8"/>
  <c r="V360" i="8"/>
  <c r="F360" i="8"/>
  <c r="M360" i="8"/>
  <c r="X360" i="8"/>
  <c r="T360" i="8"/>
  <c r="X273" i="8"/>
  <c r="M273" i="8"/>
  <c r="Y273" i="8"/>
  <c r="R273" i="8"/>
  <c r="T273" i="8"/>
  <c r="O273" i="8"/>
  <c r="P273" i="8"/>
  <c r="H273" i="8"/>
  <c r="I273" i="8"/>
  <c r="W273" i="8"/>
  <c r="G273" i="8"/>
  <c r="J273" i="8"/>
  <c r="L273" i="8"/>
  <c r="N273" i="8"/>
  <c r="U273" i="8"/>
  <c r="Q273" i="8"/>
  <c r="S273" i="8"/>
  <c r="V273" i="8"/>
  <c r="N250" i="8"/>
  <c r="Q250" i="8"/>
  <c r="T250" i="8"/>
  <c r="W250" i="8"/>
  <c r="G250" i="8"/>
  <c r="M250" i="8"/>
  <c r="P250" i="8"/>
  <c r="S250" i="8"/>
  <c r="R250" i="8"/>
  <c r="F250" i="8"/>
  <c r="Y250" i="8"/>
  <c r="I250" i="8"/>
  <c r="L250" i="8"/>
  <c r="O250" i="8"/>
  <c r="V250" i="8"/>
  <c r="H250" i="8"/>
  <c r="K250" i="8"/>
  <c r="J250" i="8"/>
  <c r="U250" i="8"/>
  <c r="S234" i="8"/>
  <c r="R234" i="8"/>
  <c r="Y128" i="8"/>
  <c r="I128" i="8"/>
  <c r="L128" i="8"/>
  <c r="O128" i="8"/>
  <c r="U128" i="8"/>
  <c r="X128" i="8"/>
  <c r="H128" i="8"/>
  <c r="K128" i="8"/>
  <c r="Q128" i="8"/>
  <c r="T128" i="8"/>
  <c r="W128" i="8"/>
  <c r="G128" i="8"/>
  <c r="M128" i="8"/>
  <c r="P128" i="8"/>
  <c r="S128" i="8"/>
  <c r="Y112" i="8"/>
  <c r="I112" i="8"/>
  <c r="V194" i="8"/>
  <c r="J194" i="8"/>
  <c r="F194" i="8"/>
  <c r="M194" i="8"/>
  <c r="P194" i="8"/>
  <c r="S194" i="8"/>
  <c r="R194" i="8"/>
  <c r="Y194" i="8"/>
  <c r="I194" i="8"/>
  <c r="L194" i="8"/>
  <c r="O194" i="8"/>
  <c r="N194" i="8"/>
  <c r="U194" i="8"/>
  <c r="X194" i="8"/>
  <c r="H194" i="8"/>
  <c r="K194" i="8"/>
  <c r="G194" i="8"/>
  <c r="Q194" i="8"/>
  <c r="T194" i="8"/>
  <c r="U409" i="8"/>
  <c r="L409" i="8"/>
  <c r="O409" i="8"/>
  <c r="R409" i="8"/>
  <c r="O394" i="8"/>
  <c r="Y394" i="8"/>
  <c r="I394" i="8"/>
  <c r="S353" i="8"/>
  <c r="T353" i="8"/>
  <c r="V353" i="8"/>
  <c r="F353" i="8"/>
  <c r="W353" i="8"/>
  <c r="M353" i="8"/>
  <c r="P353" i="8"/>
  <c r="R353" i="8"/>
  <c r="Y353" i="8"/>
  <c r="O353" i="8"/>
  <c r="L353" i="8"/>
  <c r="N353" i="8"/>
  <c r="Q353" i="8"/>
  <c r="G353" i="8"/>
  <c r="O260" i="8"/>
  <c r="R260" i="8"/>
  <c r="K99" i="8"/>
  <c r="X99" i="8"/>
  <c r="T365" i="8"/>
  <c r="W365" i="8"/>
  <c r="X365" i="8"/>
  <c r="Q365" i="8"/>
  <c r="I228" i="8"/>
  <c r="O228" i="8"/>
  <c r="H228" i="8"/>
  <c r="S411" i="8"/>
  <c r="V411" i="8"/>
  <c r="F411" i="8"/>
  <c r="M411" i="8"/>
  <c r="P411" i="8"/>
  <c r="K411" i="8"/>
  <c r="R411" i="8"/>
  <c r="Y411" i="8"/>
  <c r="I411" i="8"/>
  <c r="L411" i="8"/>
  <c r="W411" i="8"/>
  <c r="N411" i="8"/>
  <c r="U411" i="8"/>
  <c r="X411" i="8"/>
  <c r="H411" i="8"/>
  <c r="G411" i="8"/>
  <c r="G315" i="8"/>
  <c r="V315" i="8"/>
  <c r="W315" i="8"/>
  <c r="P208" i="8"/>
  <c r="O208" i="8"/>
  <c r="R208" i="8"/>
  <c r="Y208" i="8"/>
  <c r="I208" i="8"/>
  <c r="X208" i="8"/>
  <c r="K208" i="8"/>
  <c r="N208" i="8"/>
  <c r="U208" i="8"/>
  <c r="T208" i="8"/>
  <c r="W208" i="8"/>
  <c r="G208" i="8"/>
  <c r="J208" i="8"/>
  <c r="Q208" i="8"/>
  <c r="S208" i="8"/>
  <c r="V208" i="8"/>
  <c r="H208" i="8"/>
  <c r="F208" i="8"/>
  <c r="L208" i="8"/>
  <c r="Y313" i="8"/>
  <c r="O313" i="8"/>
  <c r="U313" i="8"/>
  <c r="T313" i="8"/>
  <c r="V313" i="8"/>
  <c r="H491" i="8"/>
  <c r="I491" i="8"/>
  <c r="K491" i="8"/>
  <c r="J491" i="8"/>
  <c r="H490" i="8"/>
  <c r="J490" i="8"/>
  <c r="K490" i="8"/>
  <c r="L490" i="8"/>
  <c r="M490" i="8"/>
  <c r="K489" i="8"/>
  <c r="L451" i="8"/>
  <c r="Q465" i="8"/>
  <c r="I454" i="8"/>
  <c r="T454" i="8"/>
  <c r="R454" i="8"/>
  <c r="O454" i="8"/>
  <c r="M449" i="8"/>
  <c r="T449" i="8"/>
  <c r="F449" i="8"/>
  <c r="T473" i="8"/>
  <c r="U424" i="8"/>
  <c r="R424" i="8"/>
  <c r="S424" i="8"/>
  <c r="J440" i="8"/>
  <c r="K440" i="8"/>
  <c r="L440" i="8"/>
  <c r="P483" i="8"/>
  <c r="H483" i="8"/>
  <c r="O483" i="8"/>
  <c r="R483" i="8"/>
  <c r="J445" i="8"/>
  <c r="G444" i="8"/>
  <c r="S444" i="8"/>
  <c r="F417" i="8"/>
  <c r="L394" i="8"/>
  <c r="H405" i="8"/>
  <c r="G404" i="8"/>
  <c r="Q411" i="8"/>
  <c r="H393" i="8"/>
  <c r="N392" i="8"/>
  <c r="P365" i="8"/>
  <c r="W375" i="8"/>
  <c r="K353" i="8"/>
  <c r="I360" i="8"/>
  <c r="U353" i="8"/>
  <c r="X353" i="8"/>
  <c r="X337" i="8"/>
  <c r="Q248" i="8"/>
  <c r="W194" i="8"/>
  <c r="J204" i="8"/>
  <c r="X250" i="8"/>
  <c r="M208" i="8"/>
  <c r="F257" i="8"/>
  <c r="Q221" i="8"/>
  <c r="X221" i="8"/>
  <c r="H221" i="8"/>
  <c r="K221" i="8"/>
  <c r="N221" i="8"/>
  <c r="Y221" i="8"/>
  <c r="T221" i="8"/>
  <c r="W221" i="8"/>
  <c r="G221" i="8"/>
  <c r="J221" i="8"/>
  <c r="I221" i="8"/>
  <c r="P221" i="8"/>
  <c r="S221" i="8"/>
  <c r="V221" i="8"/>
  <c r="F221" i="8"/>
  <c r="U221" i="8"/>
  <c r="K157" i="8"/>
  <c r="N157" i="8"/>
  <c r="U157" i="8"/>
  <c r="X157" i="8"/>
  <c r="H157" i="8"/>
  <c r="J157" i="8"/>
  <c r="Q157" i="8"/>
  <c r="T157" i="8"/>
  <c r="S157" i="8"/>
  <c r="V157" i="8"/>
  <c r="F157" i="8"/>
  <c r="M157" i="8"/>
  <c r="P157" i="8"/>
  <c r="J148" i="8"/>
  <c r="M148" i="8"/>
  <c r="P148" i="8"/>
  <c r="S148" i="8"/>
  <c r="R148" i="8"/>
  <c r="Y148" i="8"/>
  <c r="I148" i="8"/>
  <c r="L148" i="8"/>
  <c r="O148" i="8"/>
  <c r="U148" i="8"/>
  <c r="X148" i="8"/>
  <c r="H148" i="8"/>
  <c r="K148" i="8"/>
  <c r="K125" i="8"/>
  <c r="R125" i="8"/>
  <c r="Y125" i="8"/>
  <c r="I125" i="8"/>
  <c r="L125" i="8"/>
  <c r="N125" i="8"/>
  <c r="U125" i="8"/>
  <c r="X125" i="8"/>
  <c r="H125" i="8"/>
  <c r="J125" i="8"/>
  <c r="Q125" i="8"/>
  <c r="T125" i="8"/>
  <c r="S125" i="8"/>
  <c r="V390" i="8"/>
  <c r="F390" i="8"/>
  <c r="N390" i="8"/>
  <c r="S82" i="8"/>
  <c r="V82" i="8"/>
  <c r="F82" i="8"/>
  <c r="M82" i="8"/>
  <c r="O82" i="8"/>
  <c r="R82" i="8"/>
  <c r="Y82" i="8"/>
  <c r="I82" i="8"/>
  <c r="L82" i="8"/>
  <c r="K82" i="8"/>
  <c r="N82" i="8"/>
  <c r="U82" i="8"/>
  <c r="J116" i="8"/>
  <c r="Q116" i="8"/>
  <c r="T116" i="8"/>
  <c r="W116" i="8"/>
  <c r="G116" i="8"/>
  <c r="M116" i="8"/>
  <c r="P116" i="8"/>
  <c r="S116" i="8"/>
  <c r="R116" i="8"/>
  <c r="Y116" i="8"/>
  <c r="I116" i="8"/>
  <c r="L116" i="8"/>
  <c r="O116" i="8"/>
  <c r="I213" i="8"/>
  <c r="Y213" i="8"/>
  <c r="K109" i="8"/>
  <c r="J109" i="8"/>
  <c r="Q109" i="8"/>
  <c r="T109" i="8"/>
  <c r="S109" i="8"/>
  <c r="V109" i="8"/>
  <c r="F109" i="8"/>
  <c r="M109" i="8"/>
  <c r="P109" i="8"/>
  <c r="R109" i="8"/>
  <c r="Y109" i="8"/>
  <c r="I109" i="8"/>
  <c r="L109" i="8"/>
  <c r="F93" i="8"/>
  <c r="M93" i="8"/>
  <c r="P93" i="8"/>
  <c r="V93" i="8"/>
  <c r="W93" i="8"/>
  <c r="G93" i="8"/>
  <c r="P312" i="8"/>
  <c r="S312" i="8"/>
  <c r="V312" i="8"/>
  <c r="F312" i="8"/>
  <c r="U312" i="8"/>
  <c r="L312" i="8"/>
  <c r="O312" i="8"/>
  <c r="R312" i="8"/>
  <c r="M312" i="8"/>
  <c r="Q312" i="8"/>
  <c r="X312" i="8"/>
  <c r="H312" i="8"/>
  <c r="K312" i="8"/>
  <c r="N312" i="8"/>
  <c r="Y312" i="8"/>
  <c r="G312" i="8"/>
  <c r="J312" i="8"/>
  <c r="T312" i="8"/>
  <c r="I312" i="8"/>
  <c r="W312" i="8"/>
  <c r="J226" i="8"/>
  <c r="V226" i="8"/>
  <c r="F226" i="8"/>
  <c r="N226" i="8"/>
  <c r="Q226" i="8"/>
  <c r="T226" i="8"/>
  <c r="W226" i="8"/>
  <c r="G226" i="8"/>
  <c r="M226" i="8"/>
  <c r="P226" i="8"/>
  <c r="S226" i="8"/>
  <c r="R226" i="8"/>
  <c r="Y226" i="8"/>
  <c r="I226" i="8"/>
  <c r="L226" i="8"/>
  <c r="O226" i="8"/>
  <c r="N218" i="8"/>
  <c r="Y218" i="8"/>
  <c r="I218" i="8"/>
  <c r="L218" i="8"/>
  <c r="O218" i="8"/>
  <c r="F218" i="8"/>
  <c r="J218" i="8"/>
  <c r="U218" i="8"/>
  <c r="X218" i="8"/>
  <c r="H218" i="8"/>
  <c r="K218" i="8"/>
  <c r="V218" i="8"/>
  <c r="Q218" i="8"/>
  <c r="T218" i="8"/>
  <c r="W218" i="8"/>
  <c r="G218" i="8"/>
  <c r="M462" i="8"/>
  <c r="U462" i="8"/>
  <c r="V460" i="8"/>
  <c r="N460" i="8"/>
  <c r="R460" i="8"/>
  <c r="J460" i="8"/>
  <c r="G460" i="8"/>
  <c r="W460" i="8"/>
  <c r="O460" i="8"/>
  <c r="F460" i="8"/>
  <c r="R437" i="8"/>
  <c r="Y437" i="8"/>
  <c r="N437" i="8"/>
  <c r="J437" i="8"/>
  <c r="F374" i="8"/>
  <c r="Q374" i="8"/>
  <c r="X374" i="8"/>
  <c r="H374" i="8"/>
  <c r="Y374" i="8"/>
  <c r="W374" i="8"/>
  <c r="V374" i="8"/>
  <c r="T374" i="8"/>
  <c r="U374" i="8"/>
  <c r="S374" i="8"/>
  <c r="R374" i="8"/>
  <c r="K374" i="8"/>
  <c r="P374" i="8"/>
  <c r="O374" i="8"/>
  <c r="N374" i="8"/>
  <c r="M374" i="8"/>
  <c r="J272" i="8"/>
  <c r="O272" i="8"/>
  <c r="M272" i="8"/>
  <c r="L272" i="8"/>
  <c r="K272" i="8"/>
  <c r="V272" i="8"/>
  <c r="F272" i="8"/>
  <c r="I272" i="8"/>
  <c r="H272" i="8"/>
  <c r="G272" i="8"/>
  <c r="R272" i="8"/>
  <c r="Y272" i="8"/>
  <c r="X272" i="8"/>
  <c r="W272" i="8"/>
  <c r="U272" i="8"/>
  <c r="X253" i="8"/>
  <c r="H253" i="8"/>
  <c r="K253" i="8"/>
  <c r="N253" i="8"/>
  <c r="Y253" i="8"/>
  <c r="T253" i="8"/>
  <c r="W253" i="8"/>
  <c r="G253" i="8"/>
  <c r="J253" i="8"/>
  <c r="I253" i="8"/>
  <c r="P253" i="8"/>
  <c r="S253" i="8"/>
  <c r="V253" i="8"/>
  <c r="F253" i="8"/>
  <c r="U253" i="8"/>
  <c r="O253" i="8"/>
  <c r="R253" i="8"/>
  <c r="Q253" i="8"/>
  <c r="M253" i="8"/>
  <c r="L253" i="8"/>
  <c r="T244" i="8"/>
  <c r="O244" i="8"/>
  <c r="R244" i="8"/>
  <c r="Y244" i="8"/>
  <c r="I244" i="8"/>
  <c r="H244" i="8"/>
  <c r="K244" i="8"/>
  <c r="N244" i="8"/>
  <c r="U244" i="8"/>
  <c r="P244" i="8"/>
  <c r="W244" i="8"/>
  <c r="G244" i="8"/>
  <c r="J244" i="8"/>
  <c r="Q244" i="8"/>
  <c r="L244" i="8"/>
  <c r="V244" i="8"/>
  <c r="F244" i="8"/>
  <c r="M244" i="8"/>
  <c r="S244" i="8"/>
  <c r="X244" i="8"/>
  <c r="R239" i="8"/>
  <c r="Y239" i="8"/>
  <c r="I239" i="8"/>
  <c r="L239" i="8"/>
  <c r="N239" i="8"/>
  <c r="U239" i="8"/>
  <c r="X239" i="8"/>
  <c r="H239" i="8"/>
  <c r="J239" i="8"/>
  <c r="Q239" i="8"/>
  <c r="T239" i="8"/>
  <c r="S239" i="8"/>
  <c r="G239" i="8"/>
  <c r="T212" i="8"/>
  <c r="O212" i="8"/>
  <c r="R212" i="8"/>
  <c r="Y212" i="8"/>
  <c r="I212" i="8"/>
  <c r="H212" i="8"/>
  <c r="K212" i="8"/>
  <c r="N212" i="8"/>
  <c r="U212" i="8"/>
  <c r="P212" i="8"/>
  <c r="W212" i="8"/>
  <c r="G212" i="8"/>
  <c r="J212" i="8"/>
  <c r="Q212" i="8"/>
  <c r="L212" i="8"/>
  <c r="V212" i="8"/>
  <c r="F212" i="8"/>
  <c r="M212" i="8"/>
  <c r="S212" i="8"/>
  <c r="H146" i="8"/>
  <c r="L146" i="8"/>
  <c r="X146" i="8"/>
  <c r="W146" i="8"/>
  <c r="G146" i="8"/>
  <c r="J146" i="8"/>
  <c r="Q146" i="8"/>
  <c r="S146" i="8"/>
  <c r="V146" i="8"/>
  <c r="F146" i="8"/>
  <c r="M146" i="8"/>
  <c r="O146" i="8"/>
  <c r="R146" i="8"/>
  <c r="Y146" i="8"/>
  <c r="I146" i="8"/>
  <c r="P146" i="8"/>
  <c r="K146" i="8"/>
  <c r="N146" i="8"/>
  <c r="U146" i="8"/>
  <c r="W89" i="8"/>
  <c r="V89" i="8"/>
  <c r="F89" i="8"/>
  <c r="M89" i="8"/>
  <c r="P89" i="8"/>
  <c r="R89" i="8"/>
  <c r="Y89" i="8"/>
  <c r="I89" i="8"/>
  <c r="L89" i="8"/>
  <c r="N89" i="8"/>
  <c r="U89" i="8"/>
  <c r="X89" i="8"/>
  <c r="H89" i="8"/>
  <c r="J89" i="8"/>
  <c r="Q89" i="8"/>
  <c r="T89" i="8"/>
  <c r="O497" i="8"/>
  <c r="S497" i="8"/>
  <c r="X497" i="8"/>
  <c r="H497" i="8"/>
  <c r="P497" i="8"/>
  <c r="W288" i="8"/>
  <c r="O288" i="8"/>
  <c r="G288" i="8"/>
  <c r="T288" i="8"/>
  <c r="V288" i="8"/>
  <c r="F288" i="8"/>
  <c r="K288" i="8"/>
  <c r="P288" i="8"/>
  <c r="R288" i="8"/>
  <c r="U288" i="8"/>
  <c r="Y288" i="8"/>
  <c r="L288" i="8"/>
  <c r="N288" i="8"/>
  <c r="M288" i="8"/>
  <c r="Q288" i="8"/>
  <c r="P261" i="8"/>
  <c r="S261" i="8"/>
  <c r="V261" i="8"/>
  <c r="F261" i="8"/>
  <c r="L261" i="8"/>
  <c r="O261" i="8"/>
  <c r="R261" i="8"/>
  <c r="U261" i="8"/>
  <c r="X261" i="8"/>
  <c r="H261" i="8"/>
  <c r="K261" i="8"/>
  <c r="N261" i="8"/>
  <c r="Q261" i="8"/>
  <c r="T261" i="8"/>
  <c r="M261" i="8"/>
  <c r="W261" i="8"/>
  <c r="G261" i="8"/>
  <c r="J261" i="8"/>
  <c r="O235" i="8"/>
  <c r="W235" i="8"/>
  <c r="J235" i="8"/>
  <c r="Q235" i="8"/>
  <c r="T235" i="8"/>
  <c r="S235" i="8"/>
  <c r="V235" i="8"/>
  <c r="F235" i="8"/>
  <c r="M235" i="8"/>
  <c r="P235" i="8"/>
  <c r="R235" i="8"/>
  <c r="Y235" i="8"/>
  <c r="I235" i="8"/>
  <c r="L235" i="8"/>
  <c r="V210" i="8"/>
  <c r="J210" i="8"/>
  <c r="F210" i="8"/>
  <c r="N210" i="8"/>
  <c r="U210" i="8"/>
  <c r="X210" i="8"/>
  <c r="H210" i="8"/>
  <c r="K210" i="8"/>
  <c r="Q210" i="8"/>
  <c r="T210" i="8"/>
  <c r="W210" i="8"/>
  <c r="G210" i="8"/>
  <c r="M210" i="8"/>
  <c r="P210" i="8"/>
  <c r="S210" i="8"/>
  <c r="R210" i="8"/>
  <c r="M191" i="8"/>
  <c r="J191" i="8"/>
  <c r="P191" i="8"/>
  <c r="K191" i="8"/>
  <c r="W191" i="8"/>
  <c r="U191" i="8"/>
  <c r="V191" i="8"/>
  <c r="F191" i="8"/>
  <c r="L191" i="8"/>
  <c r="Y191" i="8"/>
  <c r="O191" i="8"/>
  <c r="R191" i="8"/>
  <c r="X191" i="8"/>
  <c r="H191" i="8"/>
  <c r="Q191" i="8"/>
  <c r="G191" i="8"/>
  <c r="N191" i="8"/>
  <c r="T191" i="8"/>
  <c r="S191" i="8"/>
  <c r="H342" i="8"/>
  <c r="X342" i="8"/>
  <c r="R342" i="8"/>
  <c r="P342" i="8"/>
  <c r="J342" i="8"/>
  <c r="V342" i="8"/>
  <c r="F342" i="8"/>
  <c r="N342" i="8"/>
  <c r="M342" i="8"/>
  <c r="O342" i="8"/>
  <c r="T342" i="8"/>
  <c r="Y342" i="8"/>
  <c r="I342" i="8"/>
  <c r="K342" i="8"/>
  <c r="U342" i="8"/>
  <c r="W342" i="8"/>
  <c r="G342" i="8"/>
  <c r="N198" i="8"/>
  <c r="J198" i="8"/>
  <c r="M198" i="8"/>
  <c r="P198" i="8"/>
  <c r="S198" i="8"/>
  <c r="R198" i="8"/>
  <c r="V198" i="8"/>
  <c r="Y198" i="8"/>
  <c r="I198" i="8"/>
  <c r="L198" i="8"/>
  <c r="O198" i="8"/>
  <c r="U198" i="8"/>
  <c r="X198" i="8"/>
  <c r="H198" i="8"/>
  <c r="K198" i="8"/>
  <c r="S192" i="8"/>
  <c r="Y192" i="8"/>
  <c r="I192" i="8"/>
  <c r="P192" i="8"/>
  <c r="F192" i="8"/>
  <c r="O192" i="8"/>
  <c r="U192" i="8"/>
  <c r="R192" i="8"/>
  <c r="H192" i="8"/>
  <c r="K192" i="8"/>
  <c r="Q192" i="8"/>
  <c r="J192" i="8"/>
  <c r="V192" i="8"/>
  <c r="G192" i="8"/>
  <c r="M192" i="8"/>
  <c r="T192" i="8"/>
  <c r="X192" i="8"/>
  <c r="N192" i="8"/>
  <c r="L192" i="8"/>
  <c r="O176" i="8"/>
  <c r="U176" i="8"/>
  <c r="R176" i="8"/>
  <c r="H176" i="8"/>
  <c r="K176" i="8"/>
  <c r="Q176" i="8"/>
  <c r="J176" i="8"/>
  <c r="V176" i="8"/>
  <c r="W176" i="8"/>
  <c r="G176" i="8"/>
  <c r="M176" i="8"/>
  <c r="X176" i="8"/>
  <c r="N176" i="8"/>
  <c r="Y176" i="8"/>
  <c r="I176" i="8"/>
  <c r="P176" i="8"/>
  <c r="L176" i="8"/>
  <c r="S176" i="8"/>
  <c r="F176" i="8"/>
  <c r="T176" i="8"/>
  <c r="T83" i="8"/>
  <c r="W83" i="8"/>
  <c r="G83" i="8"/>
  <c r="J83" i="8"/>
  <c r="P83" i="8"/>
  <c r="S83" i="8"/>
  <c r="V83" i="8"/>
  <c r="F83" i="8"/>
  <c r="I83" i="8"/>
  <c r="L83" i="8"/>
  <c r="O83" i="8"/>
  <c r="R83" i="8"/>
  <c r="U83" i="8"/>
  <c r="Y83" i="8"/>
  <c r="K83" i="8"/>
  <c r="M83" i="8"/>
  <c r="N83" i="8"/>
  <c r="X83" i="8"/>
  <c r="Q83" i="8"/>
  <c r="H83" i="8"/>
  <c r="Q79" i="8"/>
  <c r="X79" i="8"/>
  <c r="H79" i="8"/>
  <c r="K79" i="8"/>
  <c r="N79" i="8"/>
  <c r="Y79" i="8"/>
  <c r="T79" i="8"/>
  <c r="W79" i="8"/>
  <c r="G79" i="8"/>
  <c r="J79" i="8"/>
  <c r="I79" i="8"/>
  <c r="P79" i="8"/>
  <c r="S79" i="8"/>
  <c r="V79" i="8"/>
  <c r="F79" i="8"/>
  <c r="R79" i="8"/>
  <c r="U79" i="8"/>
  <c r="L79" i="8"/>
  <c r="O79" i="8"/>
  <c r="M79" i="8"/>
  <c r="N496" i="8"/>
  <c r="W496" i="8"/>
  <c r="G496" i="8"/>
  <c r="R496" i="8"/>
  <c r="O496" i="8"/>
  <c r="U324" i="8"/>
  <c r="X324" i="8"/>
  <c r="W324" i="8"/>
  <c r="V324" i="8"/>
  <c r="T324" i="8"/>
  <c r="Q324" i="8"/>
  <c r="S324" i="8"/>
  <c r="R324" i="8"/>
  <c r="P324" i="8"/>
  <c r="O324" i="8"/>
  <c r="M324" i="8"/>
  <c r="N324" i="8"/>
  <c r="L324" i="8"/>
  <c r="K324" i="8"/>
  <c r="J324" i="8"/>
  <c r="X336" i="8"/>
  <c r="J336" i="8"/>
  <c r="V336" i="8"/>
  <c r="N336" i="8"/>
  <c r="F336" i="8"/>
  <c r="K336" i="8"/>
  <c r="Q336" i="8"/>
  <c r="T336" i="8"/>
  <c r="W336" i="8"/>
  <c r="G336" i="8"/>
  <c r="M336" i="8"/>
  <c r="S336" i="8"/>
  <c r="Y336" i="8"/>
  <c r="I336" i="8"/>
  <c r="Q297" i="8"/>
  <c r="T297" i="8"/>
  <c r="W297" i="8"/>
  <c r="G297" i="8"/>
  <c r="F297" i="8"/>
  <c r="M297" i="8"/>
  <c r="P297" i="8"/>
  <c r="S297" i="8"/>
  <c r="N297" i="8"/>
  <c r="Y297" i="8"/>
  <c r="I297" i="8"/>
  <c r="L297" i="8"/>
  <c r="O297" i="8"/>
  <c r="J297" i="8"/>
  <c r="S188" i="8"/>
  <c r="Y188" i="8"/>
  <c r="I188" i="8"/>
  <c r="P188" i="8"/>
  <c r="F188" i="8"/>
  <c r="O188" i="8"/>
  <c r="U188" i="8"/>
  <c r="R188" i="8"/>
  <c r="H188" i="8"/>
  <c r="K188" i="8"/>
  <c r="Q188" i="8"/>
  <c r="J188" i="8"/>
  <c r="V188" i="8"/>
  <c r="W188" i="8"/>
  <c r="N188" i="8"/>
  <c r="G188" i="8"/>
  <c r="L188" i="8"/>
  <c r="T188" i="8"/>
  <c r="M188" i="8"/>
  <c r="X188" i="8"/>
  <c r="I497" i="8"/>
  <c r="Y497" i="8"/>
  <c r="R497" i="8"/>
  <c r="H496" i="8"/>
  <c r="X496" i="8"/>
  <c r="U496" i="8"/>
  <c r="J496" i="8"/>
  <c r="N492" i="8"/>
  <c r="K492" i="8"/>
  <c r="H492" i="8"/>
  <c r="N499" i="8"/>
  <c r="J499" i="8"/>
  <c r="O499" i="8"/>
  <c r="L499" i="8"/>
  <c r="T487" i="8"/>
  <c r="I479" i="8"/>
  <c r="K479" i="8"/>
  <c r="L479" i="8"/>
  <c r="W469" i="8"/>
  <c r="S469" i="8"/>
  <c r="U469" i="8"/>
  <c r="T469" i="8"/>
  <c r="S460" i="8"/>
  <c r="P460" i="8"/>
  <c r="M460" i="8"/>
  <c r="I489" i="8"/>
  <c r="Q489" i="8"/>
  <c r="R489" i="8"/>
  <c r="L489" i="8"/>
  <c r="M487" i="8"/>
  <c r="H487" i="8"/>
  <c r="U487" i="8"/>
  <c r="W487" i="8"/>
  <c r="R487" i="8"/>
  <c r="G477" i="8"/>
  <c r="I477" i="8"/>
  <c r="J477" i="8"/>
  <c r="L477" i="8"/>
  <c r="F451" i="8"/>
  <c r="V451" i="8"/>
  <c r="S451" i="8"/>
  <c r="P451" i="8"/>
  <c r="U437" i="8"/>
  <c r="J465" i="8"/>
  <c r="O465" i="8"/>
  <c r="V465" i="8"/>
  <c r="W465" i="8"/>
  <c r="X462" i="8"/>
  <c r="L462" i="8"/>
  <c r="N462" i="8"/>
  <c r="K462" i="8"/>
  <c r="I455" i="8"/>
  <c r="R455" i="8"/>
  <c r="S455" i="8"/>
  <c r="P455" i="8"/>
  <c r="M447" i="8"/>
  <c r="R447" i="8"/>
  <c r="P447" i="8"/>
  <c r="X437" i="8"/>
  <c r="H437" i="8"/>
  <c r="K447" i="8"/>
  <c r="S437" i="8"/>
  <c r="M436" i="8"/>
  <c r="H445" i="8"/>
  <c r="W467" i="8"/>
  <c r="K467" i="8"/>
  <c r="S467" i="8"/>
  <c r="T467" i="8"/>
  <c r="N467" i="8"/>
  <c r="O445" i="8"/>
  <c r="U445" i="8"/>
  <c r="W445" i="8"/>
  <c r="N445" i="8"/>
  <c r="U436" i="8"/>
  <c r="R436" i="8"/>
  <c r="O436" i="8"/>
  <c r="L436" i="8"/>
  <c r="Q377" i="8"/>
  <c r="G377" i="8"/>
  <c r="G374" i="8"/>
  <c r="S342" i="8"/>
  <c r="O336" i="8"/>
  <c r="L310" i="8"/>
  <c r="I288" i="8"/>
  <c r="X288" i="8"/>
  <c r="M276" i="8"/>
  <c r="O267" i="8"/>
  <c r="V246" i="8"/>
  <c r="N235" i="8"/>
  <c r="H226" i="8"/>
  <c r="N216" i="8"/>
  <c r="L210" i="8"/>
  <c r="L203" i="8"/>
  <c r="I324" i="8"/>
  <c r="R297" i="8"/>
  <c r="M239" i="8"/>
  <c r="K230" i="8"/>
  <c r="G198" i="8"/>
  <c r="G195" i="8"/>
  <c r="H303" i="8"/>
  <c r="X297" i="8"/>
  <c r="K276" i="8"/>
  <c r="N224" i="8"/>
  <c r="P218" i="8"/>
  <c r="Q211" i="8"/>
  <c r="Q195" i="8"/>
  <c r="S272" i="8"/>
  <c r="H260" i="8"/>
  <c r="X254" i="8"/>
  <c r="U241" i="8"/>
  <c r="T146" i="8"/>
  <c r="W184" i="8"/>
  <c r="G184" i="8"/>
  <c r="M184" i="8"/>
  <c r="X184" i="8"/>
  <c r="N184" i="8"/>
  <c r="S184" i="8"/>
  <c r="Y184" i="8"/>
  <c r="I184" i="8"/>
  <c r="P184" i="8"/>
  <c r="F184" i="8"/>
  <c r="O184" i="8"/>
  <c r="U184" i="8"/>
  <c r="R184" i="8"/>
  <c r="H184" i="8"/>
  <c r="K184" i="8"/>
  <c r="Q184" i="8"/>
  <c r="J184" i="8"/>
  <c r="S130" i="8"/>
  <c r="V130" i="8"/>
  <c r="F130" i="8"/>
  <c r="M130" i="8"/>
  <c r="O130" i="8"/>
  <c r="R130" i="8"/>
  <c r="Y130" i="8"/>
  <c r="I130" i="8"/>
  <c r="K130" i="8"/>
  <c r="N130" i="8"/>
  <c r="U130" i="8"/>
  <c r="T130" i="8"/>
  <c r="G130" i="8"/>
  <c r="J130" i="8"/>
  <c r="Q130" i="8"/>
  <c r="M308" i="8"/>
  <c r="Q308" i="8"/>
  <c r="P308" i="8"/>
  <c r="S308" i="8"/>
  <c r="V308" i="8"/>
  <c r="F308" i="8"/>
  <c r="I308" i="8"/>
  <c r="L308" i="8"/>
  <c r="O308" i="8"/>
  <c r="R308" i="8"/>
  <c r="U308" i="8"/>
  <c r="Y308" i="8"/>
  <c r="X308" i="8"/>
  <c r="H308" i="8"/>
  <c r="K308" i="8"/>
  <c r="N308" i="8"/>
  <c r="L229" i="8"/>
  <c r="O229" i="8"/>
  <c r="R229" i="8"/>
  <c r="U229" i="8"/>
  <c r="X229" i="8"/>
  <c r="H229" i="8"/>
  <c r="K229" i="8"/>
  <c r="N229" i="8"/>
  <c r="Q229" i="8"/>
  <c r="T229" i="8"/>
  <c r="W229" i="8"/>
  <c r="G229" i="8"/>
  <c r="J229" i="8"/>
  <c r="M229" i="8"/>
  <c r="P229" i="8"/>
  <c r="S229" i="8"/>
  <c r="V229" i="8"/>
  <c r="F229" i="8"/>
  <c r="R222" i="8"/>
  <c r="U222" i="8"/>
  <c r="X222" i="8"/>
  <c r="H222" i="8"/>
  <c r="K222" i="8"/>
  <c r="V222" i="8"/>
  <c r="M222" i="8"/>
  <c r="L222" i="8"/>
  <c r="G222" i="8"/>
  <c r="I222" i="8"/>
  <c r="W222" i="8"/>
  <c r="N222" i="8"/>
  <c r="Y222" i="8"/>
  <c r="T222" i="8"/>
  <c r="S222" i="8"/>
  <c r="J222" i="8"/>
  <c r="I465" i="8"/>
  <c r="S465" i="8"/>
  <c r="J278" i="8"/>
  <c r="P278" i="8"/>
  <c r="M278" i="8"/>
  <c r="Q278" i="8"/>
  <c r="G278" i="8"/>
  <c r="V278" i="8"/>
  <c r="F278" i="8"/>
  <c r="L278" i="8"/>
  <c r="S278" i="8"/>
  <c r="I278" i="8"/>
  <c r="R278" i="8"/>
  <c r="X278" i="8"/>
  <c r="H278" i="8"/>
  <c r="K278" i="8"/>
  <c r="W278" i="8"/>
  <c r="T260" i="8"/>
  <c r="K260" i="8"/>
  <c r="N260" i="8"/>
  <c r="U260" i="8"/>
  <c r="P260" i="8"/>
  <c r="W260" i="8"/>
  <c r="G260" i="8"/>
  <c r="J260" i="8"/>
  <c r="Q260" i="8"/>
  <c r="L260" i="8"/>
  <c r="S260" i="8"/>
  <c r="V260" i="8"/>
  <c r="F260" i="8"/>
  <c r="M260" i="8"/>
  <c r="X260" i="8"/>
  <c r="P249" i="8"/>
  <c r="S249" i="8"/>
  <c r="V249" i="8"/>
  <c r="F249" i="8"/>
  <c r="Q249" i="8"/>
  <c r="L249" i="8"/>
  <c r="O249" i="8"/>
  <c r="R249" i="8"/>
  <c r="Y249" i="8"/>
  <c r="X249" i="8"/>
  <c r="H249" i="8"/>
  <c r="K249" i="8"/>
  <c r="N249" i="8"/>
  <c r="I249" i="8"/>
  <c r="T249" i="8"/>
  <c r="U249" i="8"/>
  <c r="W249" i="8"/>
  <c r="G249" i="8"/>
  <c r="M249" i="8"/>
  <c r="X241" i="8"/>
  <c r="H241" i="8"/>
  <c r="K241" i="8"/>
  <c r="N241" i="8"/>
  <c r="M241" i="8"/>
  <c r="T241" i="8"/>
  <c r="W241" i="8"/>
  <c r="G241" i="8"/>
  <c r="J241" i="8"/>
  <c r="Y241" i="8"/>
  <c r="P241" i="8"/>
  <c r="S241" i="8"/>
  <c r="V241" i="8"/>
  <c r="F241" i="8"/>
  <c r="I241" i="8"/>
  <c r="O241" i="8"/>
  <c r="R241" i="8"/>
  <c r="Q241" i="8"/>
  <c r="R215" i="8"/>
  <c r="Y215" i="8"/>
  <c r="I215" i="8"/>
  <c r="L215" i="8"/>
  <c r="W215" i="8"/>
  <c r="N215" i="8"/>
  <c r="U215" i="8"/>
  <c r="X215" i="8"/>
  <c r="H215" i="8"/>
  <c r="G215" i="8"/>
  <c r="J215" i="8"/>
  <c r="Q215" i="8"/>
  <c r="T215" i="8"/>
  <c r="O215" i="8"/>
  <c r="M215" i="8"/>
  <c r="S215" i="8"/>
  <c r="P215" i="8"/>
  <c r="V215" i="8"/>
  <c r="K215" i="8"/>
  <c r="R206" i="8"/>
  <c r="U206" i="8"/>
  <c r="X206" i="8"/>
  <c r="H206" i="8"/>
  <c r="K206" i="8"/>
  <c r="V206" i="8"/>
  <c r="Q206" i="8"/>
  <c r="T206" i="8"/>
  <c r="W206" i="8"/>
  <c r="G206" i="8"/>
  <c r="F206" i="8"/>
  <c r="M206" i="8"/>
  <c r="P206" i="8"/>
  <c r="S206" i="8"/>
  <c r="N206" i="8"/>
  <c r="L206" i="8"/>
  <c r="O206" i="8"/>
  <c r="Y206" i="8"/>
  <c r="J206" i="8"/>
  <c r="I206" i="8"/>
  <c r="X150" i="8"/>
  <c r="P150" i="8"/>
  <c r="S150" i="8"/>
  <c r="V150" i="8"/>
  <c r="F150" i="8"/>
  <c r="M150" i="8"/>
  <c r="K150" i="8"/>
  <c r="N150" i="8"/>
  <c r="U150" i="8"/>
  <c r="T150" i="8"/>
  <c r="W150" i="8"/>
  <c r="J150" i="8"/>
  <c r="O150" i="8"/>
  <c r="Y150" i="8"/>
  <c r="G150" i="8"/>
  <c r="Q150" i="8"/>
  <c r="S458" i="8"/>
  <c r="V458" i="8"/>
  <c r="F458" i="8"/>
  <c r="Q458" i="8"/>
  <c r="H458" i="8"/>
  <c r="O458" i="8"/>
  <c r="R458" i="8"/>
  <c r="T458" i="8"/>
  <c r="I458" i="8"/>
  <c r="U458" i="8"/>
  <c r="K458" i="8"/>
  <c r="N458" i="8"/>
  <c r="L458" i="8"/>
  <c r="X458" i="8"/>
  <c r="M458" i="8"/>
  <c r="W458" i="8"/>
  <c r="P458" i="8"/>
  <c r="G458" i="8"/>
  <c r="J458" i="8"/>
  <c r="Y458" i="8"/>
  <c r="R492" i="8"/>
  <c r="J492" i="8"/>
  <c r="M479" i="8"/>
  <c r="H479" i="8"/>
  <c r="S479" i="8"/>
  <c r="R453" i="8"/>
  <c r="Y453" i="8"/>
  <c r="I453" i="8"/>
  <c r="K453" i="8"/>
  <c r="W453" i="8"/>
  <c r="N453" i="8"/>
  <c r="U453" i="8"/>
  <c r="T453" i="8"/>
  <c r="X453" i="8"/>
  <c r="O453" i="8"/>
  <c r="J453" i="8"/>
  <c r="Q453" i="8"/>
  <c r="L453" i="8"/>
  <c r="P453" i="8"/>
  <c r="G453" i="8"/>
  <c r="V453" i="8"/>
  <c r="H453" i="8"/>
  <c r="F453" i="8"/>
  <c r="M453" i="8"/>
  <c r="S453" i="8"/>
  <c r="K303" i="8"/>
  <c r="N303" i="8"/>
  <c r="U303" i="8"/>
  <c r="P303" i="8"/>
  <c r="T303" i="8"/>
  <c r="W303" i="8"/>
  <c r="G303" i="8"/>
  <c r="J303" i="8"/>
  <c r="Q303" i="8"/>
  <c r="L303" i="8"/>
  <c r="S303" i="8"/>
  <c r="V303" i="8"/>
  <c r="F303" i="8"/>
  <c r="M303" i="8"/>
  <c r="X303" i="8"/>
  <c r="T267" i="8"/>
  <c r="M267" i="8"/>
  <c r="N267" i="8"/>
  <c r="L267" i="8"/>
  <c r="K267" i="8"/>
  <c r="Y267" i="8"/>
  <c r="I267" i="8"/>
  <c r="H267" i="8"/>
  <c r="G267" i="8"/>
  <c r="F267" i="8"/>
  <c r="J267" i="8"/>
  <c r="U267" i="8"/>
  <c r="X267" i="8"/>
  <c r="W267" i="8"/>
  <c r="V267" i="8"/>
  <c r="F242" i="8"/>
  <c r="J242" i="8"/>
  <c r="N242" i="8"/>
  <c r="V242" i="8"/>
  <c r="M242" i="8"/>
  <c r="P242" i="8"/>
  <c r="S242" i="8"/>
  <c r="R242" i="8"/>
  <c r="Y242" i="8"/>
  <c r="I242" i="8"/>
  <c r="L242" i="8"/>
  <c r="O242" i="8"/>
  <c r="U242" i="8"/>
  <c r="X242" i="8"/>
  <c r="H242" i="8"/>
  <c r="K242" i="8"/>
  <c r="N223" i="8"/>
  <c r="U223" i="8"/>
  <c r="X223" i="8"/>
  <c r="H223" i="8"/>
  <c r="W223" i="8"/>
  <c r="J223" i="8"/>
  <c r="Q223" i="8"/>
  <c r="T223" i="8"/>
  <c r="S223" i="8"/>
  <c r="V223" i="8"/>
  <c r="F223" i="8"/>
  <c r="M223" i="8"/>
  <c r="P223" i="8"/>
  <c r="M175" i="8"/>
  <c r="J175" i="8"/>
  <c r="P175" i="8"/>
  <c r="K175" i="8"/>
  <c r="W175" i="8"/>
  <c r="V175" i="8"/>
  <c r="F175" i="8"/>
  <c r="L175" i="8"/>
  <c r="Y175" i="8"/>
  <c r="O175" i="8"/>
  <c r="U175" i="8"/>
  <c r="R175" i="8"/>
  <c r="X175" i="8"/>
  <c r="H175" i="8"/>
  <c r="Q175" i="8"/>
  <c r="G175" i="8"/>
  <c r="S175" i="8"/>
  <c r="I175" i="8"/>
  <c r="N175" i="8"/>
  <c r="T175" i="8"/>
  <c r="P217" i="8"/>
  <c r="S217" i="8"/>
  <c r="V217" i="8"/>
  <c r="F217" i="8"/>
  <c r="Q217" i="8"/>
  <c r="L217" i="8"/>
  <c r="O217" i="8"/>
  <c r="R217" i="8"/>
  <c r="Y217" i="8"/>
  <c r="X217" i="8"/>
  <c r="H217" i="8"/>
  <c r="K217" i="8"/>
  <c r="N217" i="8"/>
  <c r="I217" i="8"/>
  <c r="W217" i="8"/>
  <c r="G217" i="8"/>
  <c r="M217" i="8"/>
  <c r="J217" i="8"/>
  <c r="P205" i="8"/>
  <c r="S205" i="8"/>
  <c r="V205" i="8"/>
  <c r="L205" i="8"/>
  <c r="O205" i="8"/>
  <c r="R205" i="8"/>
  <c r="M205" i="8"/>
  <c r="H205" i="8"/>
  <c r="N205" i="8"/>
  <c r="I205" i="8"/>
  <c r="W205" i="8"/>
  <c r="J205" i="8"/>
  <c r="U205" i="8"/>
  <c r="X205" i="8"/>
  <c r="K205" i="8"/>
  <c r="F205" i="8"/>
  <c r="G205" i="8"/>
  <c r="Q205" i="8"/>
  <c r="Y205" i="8"/>
  <c r="R183" i="8"/>
  <c r="X183" i="8"/>
  <c r="H183" i="8"/>
  <c r="Q183" i="8"/>
  <c r="G183" i="8"/>
  <c r="N183" i="8"/>
  <c r="T183" i="8"/>
  <c r="S183" i="8"/>
  <c r="I183" i="8"/>
  <c r="J183" i="8"/>
  <c r="P183" i="8"/>
  <c r="K183" i="8"/>
  <c r="W183" i="8"/>
  <c r="Y183" i="8"/>
  <c r="V183" i="8"/>
  <c r="O183" i="8"/>
  <c r="F183" i="8"/>
  <c r="L183" i="8"/>
  <c r="U183" i="8"/>
  <c r="W172" i="8"/>
  <c r="G172" i="8"/>
  <c r="M172" i="8"/>
  <c r="X172" i="8"/>
  <c r="N172" i="8"/>
  <c r="S172" i="8"/>
  <c r="Y172" i="8"/>
  <c r="I172" i="8"/>
  <c r="P172" i="8"/>
  <c r="F172" i="8"/>
  <c r="O172" i="8"/>
  <c r="U172" i="8"/>
  <c r="R172" i="8"/>
  <c r="H172" i="8"/>
  <c r="Q172" i="8"/>
  <c r="J172" i="8"/>
  <c r="V172" i="8"/>
  <c r="L172" i="8"/>
  <c r="K172" i="8"/>
  <c r="T172" i="8"/>
  <c r="U377" i="8"/>
  <c r="M377" i="8"/>
  <c r="F377" i="8"/>
  <c r="Y377" i="8"/>
  <c r="T377" i="8"/>
  <c r="I377" i="8"/>
  <c r="L377" i="8"/>
  <c r="O377" i="8"/>
  <c r="R377" i="8"/>
  <c r="X356" i="8"/>
  <c r="P356" i="8"/>
  <c r="L356" i="8"/>
  <c r="H356" i="8"/>
  <c r="K356" i="8"/>
  <c r="N356" i="8"/>
  <c r="U356" i="8"/>
  <c r="T356" i="8"/>
  <c r="W356" i="8"/>
  <c r="G356" i="8"/>
  <c r="J356" i="8"/>
  <c r="Q356" i="8"/>
  <c r="S356" i="8"/>
  <c r="V356" i="8"/>
  <c r="F356" i="8"/>
  <c r="M356" i="8"/>
  <c r="Y373" i="8"/>
  <c r="R373" i="8"/>
  <c r="M373" i="8"/>
  <c r="H373" i="8"/>
  <c r="T373" i="8"/>
  <c r="W373" i="8"/>
  <c r="G373" i="8"/>
  <c r="F373" i="8"/>
  <c r="I373" i="8"/>
  <c r="O373" i="8"/>
  <c r="P373" i="8"/>
  <c r="Q373" i="8"/>
  <c r="N246" i="8"/>
  <c r="J246" i="8"/>
  <c r="U246" i="8"/>
  <c r="X246" i="8"/>
  <c r="H246" i="8"/>
  <c r="K246" i="8"/>
  <c r="Q246" i="8"/>
  <c r="T246" i="8"/>
  <c r="W246" i="8"/>
  <c r="G246" i="8"/>
  <c r="M246" i="8"/>
  <c r="P246" i="8"/>
  <c r="S246" i="8"/>
  <c r="R246" i="8"/>
  <c r="F246" i="8"/>
  <c r="V75" i="8"/>
  <c r="K75" i="8"/>
  <c r="N75" i="8"/>
  <c r="P75" i="8"/>
  <c r="M75" i="8"/>
  <c r="X75" i="8"/>
  <c r="G75" i="8"/>
  <c r="J75" i="8"/>
  <c r="H75" i="8"/>
  <c r="I75" i="8"/>
  <c r="S75" i="8"/>
  <c r="W75" i="8"/>
  <c r="F75" i="8"/>
  <c r="U75" i="8"/>
  <c r="T75" i="8"/>
  <c r="R75" i="8"/>
  <c r="Y75" i="8"/>
  <c r="Q75" i="8"/>
  <c r="O75" i="8"/>
  <c r="L75" i="8"/>
  <c r="Y492" i="8"/>
  <c r="M497" i="8"/>
  <c r="F497" i="8"/>
  <c r="V497" i="8"/>
  <c r="L496" i="8"/>
  <c r="I496" i="8"/>
  <c r="Y496" i="8"/>
  <c r="Q492" i="8"/>
  <c r="F492" i="8"/>
  <c r="U492" i="8"/>
  <c r="O492" i="8"/>
  <c r="L492" i="8"/>
  <c r="F499" i="8"/>
  <c r="I499" i="8"/>
  <c r="R499" i="8"/>
  <c r="S499" i="8"/>
  <c r="P499" i="8"/>
  <c r="O479" i="8"/>
  <c r="P479" i="8"/>
  <c r="Q479" i="8"/>
  <c r="N479" i="8"/>
  <c r="K477" i="8"/>
  <c r="M469" i="8"/>
  <c r="Y469" i="8"/>
  <c r="H469" i="8"/>
  <c r="K460" i="8"/>
  <c r="T460" i="8"/>
  <c r="Q460" i="8"/>
  <c r="S489" i="8"/>
  <c r="V489" i="8"/>
  <c r="W489" i="8"/>
  <c r="P489" i="8"/>
  <c r="X487" i="8"/>
  <c r="S487" i="8"/>
  <c r="G487" i="8"/>
  <c r="F487" i="8"/>
  <c r="V487" i="8"/>
  <c r="M477" i="8"/>
  <c r="N477" i="8"/>
  <c r="O477" i="8"/>
  <c r="P477" i="8"/>
  <c r="J451" i="8"/>
  <c r="G451" i="8"/>
  <c r="W451" i="8"/>
  <c r="T451" i="8"/>
  <c r="Q437" i="8"/>
  <c r="U465" i="8"/>
  <c r="F465" i="8"/>
  <c r="G465" i="8"/>
  <c r="H465" i="8"/>
  <c r="X465" i="8"/>
  <c r="I462" i="8"/>
  <c r="T462" i="8"/>
  <c r="R462" i="8"/>
  <c r="O462" i="8"/>
  <c r="F455" i="8"/>
  <c r="Q455" i="8"/>
  <c r="G455" i="8"/>
  <c r="W455" i="8"/>
  <c r="T455" i="8"/>
  <c r="F447" i="8"/>
  <c r="V447" i="8"/>
  <c r="T447" i="8"/>
  <c r="T437" i="8"/>
  <c r="M451" i="8"/>
  <c r="O437" i="8"/>
  <c r="P467" i="8"/>
  <c r="U467" i="8"/>
  <c r="X467" i="8"/>
  <c r="Y467" i="8"/>
  <c r="R467" i="8"/>
  <c r="T445" i="8"/>
  <c r="G445" i="8"/>
  <c r="X445" i="8"/>
  <c r="R445" i="8"/>
  <c r="F436" i="8"/>
  <c r="V436" i="8"/>
  <c r="S436" i="8"/>
  <c r="P436" i="8"/>
  <c r="J377" i="8"/>
  <c r="K377" i="8"/>
  <c r="P377" i="8"/>
  <c r="J373" i="8"/>
  <c r="I374" i="8"/>
  <c r="R356" i="8"/>
  <c r="Q342" i="8"/>
  <c r="T308" i="8"/>
  <c r="S288" i="8"/>
  <c r="Q242" i="8"/>
  <c r="H235" i="8"/>
  <c r="F230" i="8"/>
  <c r="X226" i="8"/>
  <c r="I210" i="8"/>
  <c r="F198" i="8"/>
  <c r="F324" i="8"/>
  <c r="Y324" i="8"/>
  <c r="I246" i="8"/>
  <c r="F239" i="8"/>
  <c r="Y223" i="8"/>
  <c r="W198" i="8"/>
  <c r="I303" i="8"/>
  <c r="V297" i="8"/>
  <c r="U297" i="8"/>
  <c r="P267" i="8"/>
  <c r="M218" i="8"/>
  <c r="O278" i="8"/>
  <c r="N278" i="8"/>
  <c r="T272" i="8"/>
  <c r="I260" i="8"/>
  <c r="V254" i="8"/>
  <c r="O222" i="8"/>
  <c r="I150" i="8"/>
  <c r="S89" i="8"/>
  <c r="J249" i="8"/>
  <c r="T217" i="8"/>
  <c r="X212" i="8"/>
  <c r="K310" i="8"/>
  <c r="O310" i="8"/>
  <c r="N310" i="8"/>
  <c r="U310" i="8"/>
  <c r="X310" i="8"/>
  <c r="H310" i="8"/>
  <c r="J310" i="8"/>
  <c r="Q310" i="8"/>
  <c r="T310" i="8"/>
  <c r="S310" i="8"/>
  <c r="V310" i="8"/>
  <c r="F310" i="8"/>
  <c r="M310" i="8"/>
  <c r="P310" i="8"/>
  <c r="P224" i="8"/>
  <c r="W224" i="8"/>
  <c r="G224" i="8"/>
  <c r="J224" i="8"/>
  <c r="Q224" i="8"/>
  <c r="S224" i="8"/>
  <c r="V224" i="8"/>
  <c r="F224" i="8"/>
  <c r="M224" i="8"/>
  <c r="L224" i="8"/>
  <c r="O224" i="8"/>
  <c r="R224" i="8"/>
  <c r="Y224" i="8"/>
  <c r="I224" i="8"/>
  <c r="H224" i="8"/>
  <c r="P216" i="8"/>
  <c r="L216" i="8"/>
  <c r="H216" i="8"/>
  <c r="X216" i="8"/>
  <c r="W216" i="8"/>
  <c r="G216" i="8"/>
  <c r="J216" i="8"/>
  <c r="Q216" i="8"/>
  <c r="S216" i="8"/>
  <c r="V216" i="8"/>
  <c r="F216" i="8"/>
  <c r="M216" i="8"/>
  <c r="O216" i="8"/>
  <c r="R216" i="8"/>
  <c r="Y216" i="8"/>
  <c r="I216" i="8"/>
  <c r="M91" i="8"/>
  <c r="P91" i="8"/>
  <c r="S91" i="8"/>
  <c r="V91" i="8"/>
  <c r="F91" i="8"/>
  <c r="L91" i="8"/>
  <c r="O91" i="8"/>
  <c r="R91" i="8"/>
  <c r="U91" i="8"/>
  <c r="X91" i="8"/>
  <c r="H91" i="8"/>
  <c r="K91" i="8"/>
  <c r="N91" i="8"/>
  <c r="W91" i="8"/>
  <c r="G91" i="8"/>
  <c r="J91" i="8"/>
  <c r="I91" i="8"/>
  <c r="Y91" i="8"/>
  <c r="V469" i="8"/>
  <c r="G469" i="8"/>
  <c r="K469" i="8"/>
  <c r="K269" i="8"/>
  <c r="N269" i="8"/>
  <c r="M269" i="8"/>
  <c r="L269" i="8"/>
  <c r="J269" i="8"/>
  <c r="W269" i="8"/>
  <c r="G269" i="8"/>
  <c r="I269" i="8"/>
  <c r="H269" i="8"/>
  <c r="F269" i="8"/>
  <c r="S269" i="8"/>
  <c r="Y269" i="8"/>
  <c r="X269" i="8"/>
  <c r="V269" i="8"/>
  <c r="U269" i="8"/>
  <c r="R269" i="8"/>
  <c r="Q269" i="8"/>
  <c r="O269" i="8"/>
  <c r="P269" i="8"/>
  <c r="T269" i="8"/>
  <c r="R247" i="8"/>
  <c r="Y247" i="8"/>
  <c r="I247" i="8"/>
  <c r="L247" i="8"/>
  <c r="W247" i="8"/>
  <c r="N247" i="8"/>
  <c r="U247" i="8"/>
  <c r="X247" i="8"/>
  <c r="H247" i="8"/>
  <c r="G247" i="8"/>
  <c r="J247" i="8"/>
  <c r="Q247" i="8"/>
  <c r="T247" i="8"/>
  <c r="O247" i="8"/>
  <c r="S247" i="8"/>
  <c r="F247" i="8"/>
  <c r="M247" i="8"/>
  <c r="P247" i="8"/>
  <c r="N230" i="8"/>
  <c r="J230" i="8"/>
  <c r="Q230" i="8"/>
  <c r="T230" i="8"/>
  <c r="W230" i="8"/>
  <c r="G230" i="8"/>
  <c r="V230" i="8"/>
  <c r="M230" i="8"/>
  <c r="P230" i="8"/>
  <c r="S230" i="8"/>
  <c r="R230" i="8"/>
  <c r="Y230" i="8"/>
  <c r="I230" i="8"/>
  <c r="L230" i="8"/>
  <c r="O230" i="8"/>
  <c r="X209" i="8"/>
  <c r="H209" i="8"/>
  <c r="L209" i="8"/>
  <c r="K209" i="8"/>
  <c r="N209" i="8"/>
  <c r="M209" i="8"/>
  <c r="W209" i="8"/>
  <c r="G209" i="8"/>
  <c r="J209" i="8"/>
  <c r="Y209" i="8"/>
  <c r="T209" i="8"/>
  <c r="S209" i="8"/>
  <c r="V209" i="8"/>
  <c r="F209" i="8"/>
  <c r="I209" i="8"/>
  <c r="R209" i="8"/>
  <c r="Q209" i="8"/>
  <c r="U209" i="8"/>
  <c r="P209" i="8"/>
  <c r="Q152" i="8"/>
  <c r="T152" i="8"/>
  <c r="M152" i="8"/>
  <c r="P152" i="8"/>
  <c r="S152" i="8"/>
  <c r="X152" i="8"/>
  <c r="O152" i="8"/>
  <c r="Y152" i="8"/>
  <c r="L152" i="8"/>
  <c r="K152" i="8"/>
  <c r="U152" i="8"/>
  <c r="H152" i="8"/>
  <c r="G152" i="8"/>
  <c r="W152" i="8"/>
  <c r="R152" i="8"/>
  <c r="J152" i="8"/>
  <c r="I152" i="8"/>
  <c r="Y87" i="8"/>
  <c r="Q87" i="8"/>
  <c r="X87" i="8"/>
  <c r="H87" i="8"/>
  <c r="K87" i="8"/>
  <c r="N87" i="8"/>
  <c r="T87" i="8"/>
  <c r="W87" i="8"/>
  <c r="G87" i="8"/>
  <c r="J87" i="8"/>
  <c r="P87" i="8"/>
  <c r="S87" i="8"/>
  <c r="V87" i="8"/>
  <c r="F87" i="8"/>
  <c r="L87" i="8"/>
  <c r="O87" i="8"/>
  <c r="R87" i="8"/>
  <c r="S276" i="8"/>
  <c r="V276" i="8"/>
  <c r="F276" i="8"/>
  <c r="G276" i="8"/>
  <c r="Y276" i="8"/>
  <c r="X276" i="8"/>
  <c r="H276" i="8"/>
  <c r="R276" i="8"/>
  <c r="W276" i="8"/>
  <c r="U276" i="8"/>
  <c r="T276" i="8"/>
  <c r="N276" i="8"/>
  <c r="Q276" i="8"/>
  <c r="P276" i="8"/>
  <c r="O276" i="8"/>
  <c r="R254" i="8"/>
  <c r="Q254" i="8"/>
  <c r="U254" i="8"/>
  <c r="T254" i="8"/>
  <c r="W254" i="8"/>
  <c r="G254" i="8"/>
  <c r="F254" i="8"/>
  <c r="M254" i="8"/>
  <c r="P254" i="8"/>
  <c r="S254" i="8"/>
  <c r="N254" i="8"/>
  <c r="I254" i="8"/>
  <c r="L254" i="8"/>
  <c r="O254" i="8"/>
  <c r="J254" i="8"/>
  <c r="W203" i="8"/>
  <c r="O203" i="8"/>
  <c r="K203" i="8"/>
  <c r="G203" i="8"/>
  <c r="N203" i="8"/>
  <c r="U203" i="8"/>
  <c r="X203" i="8"/>
  <c r="H203" i="8"/>
  <c r="J203" i="8"/>
  <c r="Q203" i="8"/>
  <c r="T203" i="8"/>
  <c r="S203" i="8"/>
  <c r="V203" i="8"/>
  <c r="F203" i="8"/>
  <c r="M203" i="8"/>
  <c r="P203" i="8"/>
  <c r="O211" i="8"/>
  <c r="V211" i="8"/>
  <c r="F211" i="8"/>
  <c r="M211" i="8"/>
  <c r="P211" i="8"/>
  <c r="R211" i="8"/>
  <c r="Y211" i="8"/>
  <c r="I211" i="8"/>
  <c r="L211" i="8"/>
  <c r="G211" i="8"/>
  <c r="N211" i="8"/>
  <c r="U211" i="8"/>
  <c r="X211" i="8"/>
  <c r="H211" i="8"/>
  <c r="W211" i="8"/>
  <c r="O195" i="8"/>
  <c r="V195" i="8"/>
  <c r="F195" i="8"/>
  <c r="M195" i="8"/>
  <c r="P195" i="8"/>
  <c r="W195" i="8"/>
  <c r="R195" i="8"/>
  <c r="Y195" i="8"/>
  <c r="I195" i="8"/>
  <c r="L195" i="8"/>
  <c r="N195" i="8"/>
  <c r="U195" i="8"/>
  <c r="X195" i="8"/>
  <c r="H195" i="8"/>
  <c r="K195" i="8"/>
  <c r="W180" i="8"/>
  <c r="G180" i="8"/>
  <c r="M180" i="8"/>
  <c r="X180" i="8"/>
  <c r="N180" i="8"/>
  <c r="S180" i="8"/>
  <c r="Y180" i="8"/>
  <c r="I180" i="8"/>
  <c r="P180" i="8"/>
  <c r="F180" i="8"/>
  <c r="O180" i="8"/>
  <c r="U180" i="8"/>
  <c r="R180" i="8"/>
  <c r="H180" i="8"/>
  <c r="K180" i="8"/>
  <c r="T180" i="8"/>
  <c r="Q180" i="8"/>
  <c r="J180" i="8"/>
  <c r="L180" i="8"/>
  <c r="V180" i="8"/>
  <c r="T497" i="8"/>
  <c r="Q497" i="8"/>
  <c r="J497" i="8"/>
  <c r="S496" i="8"/>
  <c r="P496" i="8"/>
  <c r="M496" i="8"/>
  <c r="I492" i="8"/>
  <c r="M492" i="8"/>
  <c r="S492" i="8"/>
  <c r="P492" i="8"/>
  <c r="V499" i="8"/>
  <c r="Q499" i="8"/>
  <c r="G499" i="8"/>
  <c r="W499" i="8"/>
  <c r="T499" i="8"/>
  <c r="T479" i="8"/>
  <c r="U479" i="8"/>
  <c r="W479" i="8"/>
  <c r="R479" i="8"/>
  <c r="I469" i="8"/>
  <c r="J469" i="8"/>
  <c r="L469" i="8"/>
  <c r="H460" i="8"/>
  <c r="X460" i="8"/>
  <c r="U460" i="8"/>
  <c r="N489" i="8"/>
  <c r="F489" i="8"/>
  <c r="G489" i="8"/>
  <c r="Y489" i="8"/>
  <c r="T489" i="8"/>
  <c r="O487" i="8"/>
  <c r="K487" i="8"/>
  <c r="L487" i="8"/>
  <c r="J487" i="8"/>
  <c r="R477" i="8"/>
  <c r="S477" i="8"/>
  <c r="U477" i="8"/>
  <c r="N451" i="8"/>
  <c r="K451" i="8"/>
  <c r="H451" i="8"/>
  <c r="M437" i="8"/>
  <c r="N465" i="8"/>
  <c r="K465" i="8"/>
  <c r="M465" i="8"/>
  <c r="L465" i="8"/>
  <c r="H462" i="8"/>
  <c r="Q462" i="8"/>
  <c r="F462" i="8"/>
  <c r="V462" i="8"/>
  <c r="S462" i="8"/>
  <c r="N455" i="8"/>
  <c r="Y455" i="8"/>
  <c r="K455" i="8"/>
  <c r="H455" i="8"/>
  <c r="J447" i="8"/>
  <c r="H447" i="8"/>
  <c r="P437" i="8"/>
  <c r="K437" i="8"/>
  <c r="M445" i="8"/>
  <c r="Y436" i="8"/>
  <c r="G467" i="8"/>
  <c r="H467" i="8"/>
  <c r="I467" i="8"/>
  <c r="F467" i="8"/>
  <c r="Y445" i="8"/>
  <c r="K445" i="8"/>
  <c r="L445" i="8"/>
  <c r="F445" i="8"/>
  <c r="V445" i="8"/>
  <c r="J436" i="8"/>
  <c r="G436" i="8"/>
  <c r="W436" i="8"/>
  <c r="T436" i="8"/>
  <c r="N377" i="8"/>
  <c r="S377" i="8"/>
  <c r="X377" i="8"/>
  <c r="V373" i="8"/>
  <c r="K373" i="8"/>
  <c r="N373" i="8"/>
  <c r="J374" i="8"/>
  <c r="O356" i="8"/>
  <c r="L336" i="8"/>
  <c r="Y310" i="8"/>
  <c r="J308" i="8"/>
  <c r="J288" i="8"/>
  <c r="G242" i="8"/>
  <c r="X235" i="8"/>
  <c r="U226" i="8"/>
  <c r="T216" i="8"/>
  <c r="K211" i="8"/>
  <c r="Y210" i="8"/>
  <c r="Y203" i="8"/>
  <c r="G324" i="8"/>
  <c r="Y246" i="8"/>
  <c r="V239" i="8"/>
  <c r="X230" i="8"/>
  <c r="X224" i="8"/>
  <c r="R223" i="8"/>
  <c r="T198" i="8"/>
  <c r="Y303" i="8"/>
  <c r="K297" i="8"/>
  <c r="J276" i="8"/>
  <c r="R267" i="8"/>
  <c r="T224" i="8"/>
  <c r="R218" i="8"/>
  <c r="S211" i="8"/>
  <c r="S195" i="8"/>
  <c r="Y278" i="8"/>
  <c r="P272" i="8"/>
  <c r="N272" i="8"/>
  <c r="Y260" i="8"/>
  <c r="K254" i="8"/>
  <c r="P222" i="8"/>
  <c r="R150" i="8"/>
  <c r="U87" i="8"/>
  <c r="W130" i="8"/>
  <c r="K247" i="8"/>
  <c r="F215" i="8"/>
  <c r="W192" i="8"/>
  <c r="L174" i="8"/>
  <c r="U174" i="8"/>
  <c r="W174" i="8"/>
  <c r="G174" i="8"/>
  <c r="P174" i="8"/>
  <c r="F174" i="8"/>
  <c r="T174" i="8"/>
  <c r="Q174" i="8"/>
  <c r="S174" i="8"/>
  <c r="R174" i="8"/>
  <c r="H174" i="8"/>
  <c r="M174" i="8"/>
  <c r="O174" i="8"/>
  <c r="J174" i="8"/>
  <c r="V174" i="8"/>
  <c r="X82" i="8"/>
  <c r="H82" i="8"/>
  <c r="T82" i="8"/>
  <c r="V358" i="8"/>
  <c r="F358" i="8"/>
  <c r="N358" i="8"/>
  <c r="W168" i="6"/>
  <c r="G168" i="6"/>
  <c r="M168" i="6"/>
  <c r="K155" i="6"/>
  <c r="Q155" i="6"/>
  <c r="O133" i="6"/>
  <c r="M123" i="6"/>
  <c r="R123" i="6"/>
  <c r="P123" i="6"/>
  <c r="Y123" i="6"/>
  <c r="U116" i="6"/>
  <c r="N116" i="6"/>
  <c r="L116" i="6"/>
  <c r="Q72" i="6"/>
  <c r="M91" i="6"/>
  <c r="T91" i="6"/>
  <c r="N91" i="6"/>
  <c r="S91" i="6"/>
  <c r="K72" i="6"/>
  <c r="Y69" i="6"/>
  <c r="I69" i="6"/>
  <c r="Y53" i="6"/>
  <c r="I53" i="6"/>
  <c r="Q28" i="6"/>
  <c r="Q21" i="6"/>
  <c r="J28" i="6"/>
  <c r="R168" i="6"/>
  <c r="F155" i="6"/>
  <c r="O123" i="6"/>
  <c r="P69" i="6"/>
  <c r="L53" i="6"/>
  <c r="P72" i="6"/>
  <c r="R21" i="6"/>
  <c r="I91" i="6"/>
  <c r="K88" i="6"/>
  <c r="X53" i="6"/>
  <c r="L148" i="6"/>
  <c r="L69" i="6"/>
  <c r="S168" i="6"/>
  <c r="U161" i="6"/>
  <c r="Y168" i="6"/>
  <c r="I168" i="6"/>
  <c r="W155" i="6"/>
  <c r="G155" i="6"/>
  <c r="M155" i="6"/>
  <c r="F123" i="6"/>
  <c r="V123" i="6"/>
  <c r="T123" i="6"/>
  <c r="W116" i="6"/>
  <c r="M116" i="6"/>
  <c r="R116" i="6"/>
  <c r="P116" i="6"/>
  <c r="W91" i="6"/>
  <c r="M72" i="6"/>
  <c r="H91" i="6"/>
  <c r="X91" i="6"/>
  <c r="R91" i="6"/>
  <c r="K91" i="6"/>
  <c r="W72" i="6"/>
  <c r="G72" i="6"/>
  <c r="U69" i="6"/>
  <c r="U53" i="6"/>
  <c r="L28" i="6"/>
  <c r="M21" i="6"/>
  <c r="M13" i="6"/>
  <c r="G28" i="6"/>
  <c r="T28" i="6"/>
  <c r="W21" i="6"/>
  <c r="J168" i="6"/>
  <c r="N155" i="6"/>
  <c r="S69" i="6"/>
  <c r="F21" i="6"/>
  <c r="R72" i="6"/>
  <c r="K123" i="6"/>
  <c r="H53" i="6"/>
  <c r="O168" i="6"/>
  <c r="U168" i="6"/>
  <c r="S155" i="6"/>
  <c r="Y155" i="6"/>
  <c r="I155" i="6"/>
  <c r="F133" i="6"/>
  <c r="J123" i="6"/>
  <c r="H123" i="6"/>
  <c r="X123" i="6"/>
  <c r="O116" i="6"/>
  <c r="F116" i="6"/>
  <c r="V116" i="6"/>
  <c r="T116" i="6"/>
  <c r="S116" i="6"/>
  <c r="O91" i="6"/>
  <c r="Y72" i="6"/>
  <c r="I72" i="6"/>
  <c r="L91" i="6"/>
  <c r="F91" i="6"/>
  <c r="V91" i="6"/>
  <c r="S72" i="6"/>
  <c r="Q69" i="6"/>
  <c r="Q53" i="6"/>
  <c r="F28" i="6"/>
  <c r="Y21" i="6"/>
  <c r="I21" i="6"/>
  <c r="S28" i="6"/>
  <c r="N28" i="6"/>
  <c r="K21" i="6"/>
  <c r="W13" i="6"/>
  <c r="N161" i="6"/>
  <c r="L155" i="6"/>
  <c r="P155" i="6"/>
  <c r="O69" i="6"/>
  <c r="N69" i="6"/>
  <c r="J53" i="6"/>
  <c r="F72" i="6"/>
  <c r="T21" i="6"/>
  <c r="U28" i="6"/>
  <c r="K28" i="6"/>
  <c r="I28" i="6"/>
  <c r="S21" i="6"/>
  <c r="T168" i="6"/>
  <c r="J149" i="6"/>
  <c r="V155" i="6"/>
  <c r="J155" i="6"/>
  <c r="J145" i="6"/>
  <c r="S123" i="6"/>
  <c r="K69" i="6"/>
  <c r="O57" i="6"/>
  <c r="H69" i="6"/>
  <c r="T53" i="6"/>
  <c r="V21" i="6"/>
  <c r="N72" i="6"/>
  <c r="X72" i="6"/>
  <c r="L21" i="6"/>
  <c r="K55" i="6"/>
  <c r="R41" i="6"/>
  <c r="O37" i="6"/>
  <c r="J21" i="6"/>
  <c r="L161" i="6"/>
  <c r="H21" i="6"/>
  <c r="V53" i="6"/>
  <c r="S53" i="6"/>
  <c r="N145" i="6"/>
  <c r="H145" i="6"/>
  <c r="F145" i="6"/>
  <c r="P53" i="6"/>
  <c r="P28" i="6"/>
  <c r="O28" i="6"/>
  <c r="Y28" i="6"/>
  <c r="O21" i="6"/>
  <c r="L168" i="6"/>
  <c r="V149" i="6"/>
  <c r="T149" i="6"/>
  <c r="T145" i="6"/>
  <c r="H155" i="6"/>
  <c r="R155" i="6"/>
  <c r="S109" i="6"/>
  <c r="I123" i="6"/>
  <c r="N76" i="6"/>
  <c r="F69" i="6"/>
  <c r="W53" i="6"/>
  <c r="T69" i="6"/>
  <c r="X69" i="6"/>
  <c r="O53" i="6"/>
  <c r="L72" i="6"/>
  <c r="T41" i="6"/>
  <c r="W37" i="6"/>
  <c r="N21" i="6"/>
  <c r="V72" i="6"/>
  <c r="J72" i="6"/>
  <c r="L41" i="6"/>
  <c r="J37" i="6"/>
  <c r="R28" i="6"/>
  <c r="V161" i="6"/>
  <c r="P145" i="6"/>
  <c r="W69" i="6"/>
  <c r="Y91" i="6"/>
  <c r="P37" i="6"/>
  <c r="P41" i="6"/>
  <c r="F53" i="6"/>
  <c r="V37" i="6"/>
  <c r="F57" i="6"/>
  <c r="O109" i="6"/>
  <c r="G53" i="6"/>
  <c r="R129" i="6"/>
  <c r="V145" i="6"/>
  <c r="G123" i="6"/>
  <c r="H41" i="6"/>
  <c r="N41" i="6"/>
  <c r="X21" i="6"/>
  <c r="H37" i="6"/>
  <c r="G109" i="6"/>
  <c r="X37" i="6"/>
  <c r="N37" i="6"/>
  <c r="Q156" i="6"/>
  <c r="O147" i="6"/>
  <c r="U147" i="6"/>
  <c r="Y125" i="6"/>
  <c r="J125" i="6"/>
  <c r="H125" i="6"/>
  <c r="X125" i="6"/>
  <c r="W108" i="6"/>
  <c r="U108" i="6"/>
  <c r="N108" i="6"/>
  <c r="L108" i="6"/>
  <c r="L115" i="6"/>
  <c r="F115" i="6"/>
  <c r="V115" i="6"/>
  <c r="S108" i="6"/>
  <c r="W87" i="6"/>
  <c r="U68" i="6"/>
  <c r="H87" i="6"/>
  <c r="X87" i="6"/>
  <c r="I87" i="6"/>
  <c r="W68" i="6"/>
  <c r="G68" i="6"/>
  <c r="M49" i="6"/>
  <c r="U25" i="6"/>
  <c r="O25" i="6"/>
  <c r="U24" i="6"/>
  <c r="V156" i="6"/>
  <c r="O156" i="6"/>
  <c r="N156" i="6"/>
  <c r="T147" i="6"/>
  <c r="J147" i="6"/>
  <c r="K125" i="6"/>
  <c r="G87" i="6"/>
  <c r="Y115" i="6"/>
  <c r="O49" i="6"/>
  <c r="W49" i="6"/>
  <c r="F25" i="6"/>
  <c r="F24" i="6"/>
  <c r="V9" i="6"/>
  <c r="T25" i="6"/>
  <c r="J24" i="6"/>
  <c r="V68" i="6"/>
  <c r="J68" i="6"/>
  <c r="S24" i="6"/>
  <c r="Q115" i="6"/>
  <c r="K53" i="6"/>
  <c r="P49" i="6"/>
  <c r="S49" i="6"/>
  <c r="F41" i="6"/>
  <c r="R24" i="6"/>
  <c r="F37" i="6"/>
  <c r="G115" i="6"/>
  <c r="G69" i="6"/>
  <c r="X25" i="6"/>
  <c r="M156" i="6"/>
  <c r="K147" i="6"/>
  <c r="Q147" i="6"/>
  <c r="Q125" i="6"/>
  <c r="U125" i="6"/>
  <c r="N125" i="6"/>
  <c r="L125" i="6"/>
  <c r="O108" i="6"/>
  <c r="M108" i="6"/>
  <c r="R108" i="6"/>
  <c r="P108" i="6"/>
  <c r="U115" i="6"/>
  <c r="P115" i="6"/>
  <c r="J115" i="6"/>
  <c r="K108" i="6"/>
  <c r="Q87" i="6"/>
  <c r="Q68" i="6"/>
  <c r="U87" i="6"/>
  <c r="L87" i="6"/>
  <c r="V87" i="6"/>
  <c r="S68" i="6"/>
  <c r="Y49" i="6"/>
  <c r="I49" i="6"/>
  <c r="Q25" i="6"/>
  <c r="K25" i="6"/>
  <c r="Q24" i="6"/>
  <c r="P156" i="6"/>
  <c r="J156" i="6"/>
  <c r="H156" i="6"/>
  <c r="F147" i="6"/>
  <c r="R147" i="6"/>
  <c r="Y87" i="6"/>
  <c r="O115" i="6"/>
  <c r="J49" i="6"/>
  <c r="R49" i="6"/>
  <c r="V24" i="6"/>
  <c r="L25" i="6"/>
  <c r="H68" i="6"/>
  <c r="R68" i="6"/>
  <c r="N24" i="6"/>
  <c r="R9" i="6"/>
  <c r="H49" i="6"/>
  <c r="K49" i="6"/>
  <c r="G156" i="6"/>
  <c r="F33" i="6"/>
  <c r="Y156" i="6"/>
  <c r="I156" i="6"/>
  <c r="W147" i="6"/>
  <c r="G147" i="6"/>
  <c r="M147" i="6"/>
  <c r="I125" i="6"/>
  <c r="M125" i="6"/>
  <c r="R125" i="6"/>
  <c r="P125" i="6"/>
  <c r="G108" i="6"/>
  <c r="F108" i="6"/>
  <c r="V108" i="6"/>
  <c r="T108" i="6"/>
  <c r="M115" i="6"/>
  <c r="T115" i="6"/>
  <c r="N115" i="6"/>
  <c r="K87" i="6"/>
  <c r="M68" i="6"/>
  <c r="O87" i="6"/>
  <c r="P87" i="6"/>
  <c r="S87" i="6"/>
  <c r="O68" i="6"/>
  <c r="U49" i="6"/>
  <c r="U33" i="6"/>
  <c r="M25" i="6"/>
  <c r="M9" i="6"/>
  <c r="W25" i="6"/>
  <c r="G25" i="6"/>
  <c r="M24" i="6"/>
  <c r="K156" i="6"/>
  <c r="X156" i="6"/>
  <c r="N147" i="6"/>
  <c r="L49" i="6"/>
  <c r="T68" i="6"/>
  <c r="V25" i="6"/>
  <c r="P24" i="6"/>
  <c r="T24" i="6"/>
  <c r="F68" i="6"/>
  <c r="P68" i="6"/>
  <c r="J25" i="6"/>
  <c r="H24" i="6"/>
  <c r="X147" i="6"/>
  <c r="Y108" i="6"/>
  <c r="G24" i="6"/>
  <c r="W24" i="6"/>
  <c r="I115" i="6"/>
  <c r="S471" i="8"/>
  <c r="H471" i="8"/>
  <c r="O113" i="8"/>
  <c r="W113" i="8"/>
  <c r="N113" i="8"/>
  <c r="U113" i="8"/>
  <c r="X113" i="8"/>
  <c r="H113" i="8"/>
  <c r="G113" i="8"/>
  <c r="J113" i="8"/>
  <c r="Q113" i="8"/>
  <c r="T113" i="8"/>
  <c r="S113" i="8"/>
  <c r="V113" i="8"/>
  <c r="F113" i="8"/>
  <c r="M113" i="8"/>
  <c r="P113" i="8"/>
  <c r="Y113" i="8"/>
  <c r="I113" i="8"/>
  <c r="L113" i="8"/>
  <c r="W121" i="8"/>
  <c r="K121" i="8"/>
  <c r="O121" i="8"/>
  <c r="G121" i="8"/>
  <c r="N121" i="8"/>
  <c r="U121" i="8"/>
  <c r="X121" i="8"/>
  <c r="H121" i="8"/>
  <c r="J121" i="8"/>
  <c r="Q121" i="8"/>
  <c r="T121" i="8"/>
  <c r="S121" i="8"/>
  <c r="V121" i="8"/>
  <c r="F121" i="8"/>
  <c r="M121" i="8"/>
  <c r="P121" i="8"/>
  <c r="I103" i="8"/>
  <c r="Y103" i="8"/>
  <c r="M103" i="8"/>
  <c r="Q103" i="8"/>
  <c r="L103" i="8"/>
  <c r="O103" i="8"/>
  <c r="R103" i="8"/>
  <c r="U103" i="8"/>
  <c r="X103" i="8"/>
  <c r="H103" i="8"/>
  <c r="K103" i="8"/>
  <c r="N103" i="8"/>
  <c r="T103" i="8"/>
  <c r="W103" i="8"/>
  <c r="G103" i="8"/>
  <c r="J103" i="8"/>
  <c r="N406" i="8"/>
  <c r="V406" i="8"/>
  <c r="F406" i="8"/>
  <c r="J406" i="8"/>
  <c r="J394" i="8"/>
  <c r="N394" i="8"/>
  <c r="I320" i="8"/>
  <c r="Y320" i="8"/>
  <c r="X320" i="8"/>
  <c r="H320" i="8"/>
  <c r="K320" i="8"/>
  <c r="N320" i="8"/>
  <c r="Q320" i="8"/>
  <c r="Q292" i="8"/>
  <c r="M292" i="8"/>
  <c r="P292" i="8"/>
  <c r="S292" i="8"/>
  <c r="V292" i="8"/>
  <c r="F292" i="8"/>
  <c r="P181" i="8"/>
  <c r="R181" i="8"/>
  <c r="S181" i="8"/>
  <c r="I181" i="8"/>
  <c r="M181" i="8"/>
  <c r="L181" i="8"/>
  <c r="N181" i="8"/>
  <c r="K181" i="8"/>
  <c r="W181" i="8"/>
  <c r="U181" i="8"/>
  <c r="X181" i="8"/>
  <c r="H181" i="8"/>
  <c r="J181" i="8"/>
  <c r="Y181" i="8"/>
  <c r="O181" i="8"/>
  <c r="V181" i="8"/>
  <c r="F181" i="8"/>
  <c r="Q181" i="8"/>
  <c r="U169" i="8"/>
  <c r="M169" i="8"/>
  <c r="L169" i="8"/>
  <c r="N169" i="8"/>
  <c r="K169" i="8"/>
  <c r="W169" i="8"/>
  <c r="X169" i="8"/>
  <c r="H169" i="8"/>
  <c r="J169" i="8"/>
  <c r="Y169" i="8"/>
  <c r="O169" i="8"/>
  <c r="T169" i="8"/>
  <c r="V169" i="8"/>
  <c r="F169" i="8"/>
  <c r="Q169" i="8"/>
  <c r="G169" i="8"/>
  <c r="V160" i="8"/>
  <c r="J160" i="8"/>
  <c r="F160" i="8"/>
  <c r="U160" i="8"/>
  <c r="X160" i="8"/>
  <c r="H160" i="8"/>
  <c r="K160" i="8"/>
  <c r="Q160" i="8"/>
  <c r="T160" i="8"/>
  <c r="W160" i="8"/>
  <c r="G160" i="8"/>
  <c r="M160" i="8"/>
  <c r="P160" i="8"/>
  <c r="S160" i="8"/>
  <c r="R160" i="8"/>
  <c r="L106" i="8"/>
  <c r="P106" i="8"/>
  <c r="K106" i="8"/>
  <c r="N106" i="8"/>
  <c r="U106" i="8"/>
  <c r="T106" i="8"/>
  <c r="W106" i="8"/>
  <c r="G106" i="8"/>
  <c r="J106" i="8"/>
  <c r="Q106" i="8"/>
  <c r="S106" i="8"/>
  <c r="V106" i="8"/>
  <c r="F106" i="8"/>
  <c r="M106" i="8"/>
  <c r="R106" i="8"/>
  <c r="Y106" i="8"/>
  <c r="I106" i="8"/>
  <c r="H106" i="8"/>
  <c r="O97" i="8"/>
  <c r="G97" i="8"/>
  <c r="R97" i="8"/>
  <c r="Y97" i="8"/>
  <c r="I97" i="8"/>
  <c r="L97" i="8"/>
  <c r="N97" i="8"/>
  <c r="U97" i="8"/>
  <c r="X97" i="8"/>
  <c r="H97" i="8"/>
  <c r="W97" i="8"/>
  <c r="J97" i="8"/>
  <c r="Q97" i="8"/>
  <c r="T97" i="8"/>
  <c r="S97" i="8"/>
  <c r="F97" i="8"/>
  <c r="M97" i="8"/>
  <c r="P97" i="8"/>
  <c r="F334" i="8"/>
  <c r="H334" i="8"/>
  <c r="R334" i="8"/>
  <c r="X334" i="8"/>
  <c r="J334" i="8"/>
  <c r="V334" i="8"/>
  <c r="N334" i="8"/>
  <c r="W500" i="8"/>
  <c r="G500" i="8"/>
  <c r="O500" i="8"/>
  <c r="F500" i="8"/>
  <c r="R500" i="8"/>
  <c r="N500" i="8"/>
  <c r="V500" i="8"/>
  <c r="M365" i="8"/>
  <c r="R365" i="8"/>
  <c r="Q127" i="8"/>
  <c r="I127" i="8"/>
  <c r="L127" i="8"/>
  <c r="O127" i="8"/>
  <c r="R127" i="8"/>
  <c r="U127" i="8"/>
  <c r="Y127" i="8"/>
  <c r="X127" i="8"/>
  <c r="H127" i="8"/>
  <c r="K127" i="8"/>
  <c r="N127" i="8"/>
  <c r="T127" i="8"/>
  <c r="W127" i="8"/>
  <c r="G127" i="8"/>
  <c r="J127" i="8"/>
  <c r="P127" i="8"/>
  <c r="S127" i="8"/>
  <c r="V127" i="8"/>
  <c r="M127" i="8"/>
  <c r="Q111" i="8"/>
  <c r="I111" i="8"/>
  <c r="P111" i="8"/>
  <c r="S111" i="8"/>
  <c r="V111" i="8"/>
  <c r="F111" i="8"/>
  <c r="L111" i="8"/>
  <c r="O111" i="8"/>
  <c r="R111" i="8"/>
  <c r="U111" i="8"/>
  <c r="X111" i="8"/>
  <c r="H111" i="8"/>
  <c r="K111" i="8"/>
  <c r="N111" i="8"/>
  <c r="W111" i="8"/>
  <c r="G111" i="8"/>
  <c r="Y111" i="8"/>
  <c r="J111" i="8"/>
  <c r="M111" i="8"/>
  <c r="R101" i="8"/>
  <c r="Y101" i="8"/>
  <c r="I101" i="8"/>
  <c r="L101" i="8"/>
  <c r="K101" i="8"/>
  <c r="N101" i="8"/>
  <c r="U101" i="8"/>
  <c r="X101" i="8"/>
  <c r="H101" i="8"/>
  <c r="J101" i="8"/>
  <c r="Q101" i="8"/>
  <c r="T101" i="8"/>
  <c r="S101" i="8"/>
  <c r="G101" i="8"/>
  <c r="V101" i="8"/>
  <c r="W101" i="8"/>
  <c r="O101" i="8"/>
  <c r="F101" i="8"/>
  <c r="M101" i="8"/>
  <c r="X361" i="8"/>
  <c r="H361" i="8"/>
  <c r="K361" i="8"/>
  <c r="N361" i="8"/>
  <c r="Q361" i="8"/>
  <c r="R330" i="8"/>
  <c r="X330" i="8"/>
  <c r="Y330" i="8"/>
  <c r="M330" i="8"/>
  <c r="H330" i="8"/>
  <c r="R306" i="8"/>
  <c r="Y306" i="8"/>
  <c r="I306" i="8"/>
  <c r="L306" i="8"/>
  <c r="W306" i="8"/>
  <c r="S306" i="8"/>
  <c r="N306" i="8"/>
  <c r="U306" i="8"/>
  <c r="X306" i="8"/>
  <c r="H306" i="8"/>
  <c r="G306" i="8"/>
  <c r="J306" i="8"/>
  <c r="Q306" i="8"/>
  <c r="T306" i="8"/>
  <c r="O306" i="8"/>
  <c r="X86" i="8"/>
  <c r="H86" i="8"/>
  <c r="P86" i="8"/>
  <c r="K86" i="8"/>
  <c r="N86" i="8"/>
  <c r="U86" i="8"/>
  <c r="T86" i="8"/>
  <c r="W86" i="8"/>
  <c r="G86" i="8"/>
  <c r="J86" i="8"/>
  <c r="Q86" i="8"/>
  <c r="S86" i="8"/>
  <c r="V86" i="8"/>
  <c r="F86" i="8"/>
  <c r="M86" i="8"/>
  <c r="R429" i="8"/>
  <c r="J429" i="8"/>
  <c r="N214" i="8"/>
  <c r="J214" i="8"/>
  <c r="M214" i="8"/>
  <c r="P214" i="8"/>
  <c r="S214" i="8"/>
  <c r="R214" i="8"/>
  <c r="Y214" i="8"/>
  <c r="I214" i="8"/>
  <c r="L214" i="8"/>
  <c r="O214" i="8"/>
  <c r="U214" i="8"/>
  <c r="X214" i="8"/>
  <c r="H214" i="8"/>
  <c r="K214" i="8"/>
  <c r="V214" i="8"/>
  <c r="Y135" i="8"/>
  <c r="M135" i="8"/>
  <c r="Q135" i="8"/>
  <c r="I135" i="8"/>
  <c r="L135" i="8"/>
  <c r="O135" i="8"/>
  <c r="R135" i="8"/>
  <c r="U135" i="8"/>
  <c r="X135" i="8"/>
  <c r="H135" i="8"/>
  <c r="K135" i="8"/>
  <c r="N135" i="8"/>
  <c r="T135" i="8"/>
  <c r="W135" i="8"/>
  <c r="G135" i="8"/>
  <c r="J135" i="8"/>
  <c r="J367" i="8"/>
  <c r="O367" i="8"/>
  <c r="T367" i="8"/>
  <c r="L122" i="8"/>
  <c r="S122" i="8"/>
  <c r="V122" i="8"/>
  <c r="F122" i="8"/>
  <c r="M122" i="8"/>
  <c r="O122" i="8"/>
  <c r="R122" i="8"/>
  <c r="Y122" i="8"/>
  <c r="I122" i="8"/>
  <c r="P122" i="8"/>
  <c r="K122" i="8"/>
  <c r="N122" i="8"/>
  <c r="U122" i="8"/>
  <c r="T122" i="8"/>
  <c r="Q122" i="8"/>
  <c r="W122" i="8"/>
  <c r="G122" i="8"/>
  <c r="H122" i="8"/>
  <c r="R441" i="8"/>
  <c r="J441" i="8"/>
  <c r="Y441" i="8"/>
  <c r="N441" i="8"/>
  <c r="V441" i="8"/>
  <c r="F441" i="8"/>
  <c r="K500" i="8"/>
  <c r="T500" i="8"/>
  <c r="Q500" i="8"/>
  <c r="M471" i="8"/>
  <c r="J466" i="8"/>
  <c r="K466" i="8"/>
  <c r="K493" i="8"/>
  <c r="V493" i="8"/>
  <c r="J493" i="8"/>
  <c r="P493" i="8"/>
  <c r="M493" i="8"/>
  <c r="X471" i="8"/>
  <c r="Y471" i="8"/>
  <c r="G471" i="8"/>
  <c r="F471" i="8"/>
  <c r="V471" i="8"/>
  <c r="Q441" i="8"/>
  <c r="I463" i="8"/>
  <c r="R463" i="8"/>
  <c r="S463" i="8"/>
  <c r="P463" i="8"/>
  <c r="T441" i="8"/>
  <c r="O441" i="8"/>
  <c r="S473" i="8"/>
  <c r="F473" i="8"/>
  <c r="G473" i="8"/>
  <c r="H473" i="8"/>
  <c r="X473" i="8"/>
  <c r="I439" i="8"/>
  <c r="Y439" i="8"/>
  <c r="R439" i="8"/>
  <c r="N429" i="8"/>
  <c r="M429" i="8"/>
  <c r="S429" i="8"/>
  <c r="P429" i="8"/>
  <c r="X431" i="8"/>
  <c r="M431" i="8"/>
  <c r="F431" i="8"/>
  <c r="V431" i="8"/>
  <c r="S431" i="8"/>
  <c r="K406" i="8"/>
  <c r="H406" i="8"/>
  <c r="X406" i="8"/>
  <c r="U406" i="8"/>
  <c r="Y401" i="8"/>
  <c r="U397" i="8"/>
  <c r="R397" i="8"/>
  <c r="O397" i="8"/>
  <c r="V394" i="8"/>
  <c r="Y385" i="8"/>
  <c r="V378" i="8"/>
  <c r="U401" i="8"/>
  <c r="R401" i="8"/>
  <c r="O401" i="8"/>
  <c r="L401" i="8"/>
  <c r="R394" i="8"/>
  <c r="S394" i="8"/>
  <c r="P394" i="8"/>
  <c r="M394" i="8"/>
  <c r="U385" i="8"/>
  <c r="R385" i="8"/>
  <c r="O385" i="8"/>
  <c r="R378" i="8"/>
  <c r="S378" i="8"/>
  <c r="P378" i="8"/>
  <c r="Q388" i="8"/>
  <c r="J388" i="8"/>
  <c r="G388" i="8"/>
  <c r="W388" i="8"/>
  <c r="O382" i="8"/>
  <c r="L382" i="8"/>
  <c r="I382" i="8"/>
  <c r="I409" i="8"/>
  <c r="F409" i="8"/>
  <c r="V409" i="8"/>
  <c r="S409" i="8"/>
  <c r="P409" i="8"/>
  <c r="I365" i="8"/>
  <c r="Q330" i="8"/>
  <c r="F365" i="8"/>
  <c r="Y365" i="8"/>
  <c r="U365" i="8"/>
  <c r="V365" i="8"/>
  <c r="R362" i="8"/>
  <c r="S362" i="8"/>
  <c r="P362" i="8"/>
  <c r="U330" i="8"/>
  <c r="K330" i="8"/>
  <c r="P367" i="8"/>
  <c r="R367" i="8"/>
  <c r="S367" i="8"/>
  <c r="Q367" i="8"/>
  <c r="L334" i="8"/>
  <c r="S334" i="8"/>
  <c r="Q334" i="8"/>
  <c r="N330" i="8"/>
  <c r="G314" i="8"/>
  <c r="I292" i="8"/>
  <c r="O345" i="8"/>
  <c r="F345" i="8"/>
  <c r="S314" i="8"/>
  <c r="I314" i="8"/>
  <c r="U292" i="8"/>
  <c r="G292" i="8"/>
  <c r="H292" i="8"/>
  <c r="V418" i="8"/>
  <c r="R418" i="8"/>
  <c r="Y418" i="8"/>
  <c r="L418" i="8"/>
  <c r="O351" i="8"/>
  <c r="H351" i="8"/>
  <c r="F351" i="8"/>
  <c r="I315" i="8"/>
  <c r="F315" i="8"/>
  <c r="U361" i="8"/>
  <c r="V361" i="8"/>
  <c r="W361" i="8"/>
  <c r="S325" i="8"/>
  <c r="K325" i="8"/>
  <c r="W325" i="8"/>
  <c r="J320" i="8"/>
  <c r="O320" i="8"/>
  <c r="P320" i="8"/>
  <c r="J313" i="8"/>
  <c r="W313" i="8"/>
  <c r="X313" i="8"/>
  <c r="G290" i="8"/>
  <c r="H236" i="8"/>
  <c r="S322" i="8"/>
  <c r="O290" i="8"/>
  <c r="I236" i="8"/>
  <c r="F234" i="8"/>
  <c r="W214" i="8"/>
  <c r="N322" i="8"/>
  <c r="P306" i="8"/>
  <c r="I166" i="8"/>
  <c r="Y160" i="8"/>
  <c r="V135" i="8"/>
  <c r="I121" i="8"/>
  <c r="K113" i="8"/>
  <c r="S103" i="8"/>
  <c r="I96" i="8"/>
  <c r="O86" i="8"/>
  <c r="R169" i="8"/>
  <c r="N99" i="8"/>
  <c r="U349" i="8"/>
  <c r="R113" i="8"/>
  <c r="T181" i="8"/>
  <c r="E15" i="8"/>
  <c r="I15" i="8" s="1"/>
  <c r="AQ15" i="8"/>
  <c r="AR15" i="8"/>
  <c r="AP15" i="8"/>
  <c r="X446" i="8"/>
  <c r="F446" i="8"/>
  <c r="H446" i="8"/>
  <c r="J378" i="8"/>
  <c r="N378" i="8"/>
  <c r="L466" i="8"/>
  <c r="G466" i="8"/>
  <c r="R466" i="8"/>
  <c r="S466" i="8"/>
  <c r="H466" i="8"/>
  <c r="W466" i="8"/>
  <c r="N234" i="8"/>
  <c r="Y234" i="8"/>
  <c r="I234" i="8"/>
  <c r="L234" i="8"/>
  <c r="O234" i="8"/>
  <c r="V234" i="8"/>
  <c r="J234" i="8"/>
  <c r="U234" i="8"/>
  <c r="X234" i="8"/>
  <c r="H234" i="8"/>
  <c r="K234" i="8"/>
  <c r="Q234" i="8"/>
  <c r="T234" i="8"/>
  <c r="W234" i="8"/>
  <c r="G234" i="8"/>
  <c r="V112" i="8"/>
  <c r="F112" i="8"/>
  <c r="N112" i="8"/>
  <c r="J112" i="8"/>
  <c r="U112" i="8"/>
  <c r="X112" i="8"/>
  <c r="H112" i="8"/>
  <c r="K112" i="8"/>
  <c r="Q112" i="8"/>
  <c r="T112" i="8"/>
  <c r="W112" i="8"/>
  <c r="G112" i="8"/>
  <c r="M112" i="8"/>
  <c r="P112" i="8"/>
  <c r="S112" i="8"/>
  <c r="R112" i="8"/>
  <c r="Q107" i="8"/>
  <c r="M107" i="8"/>
  <c r="L107" i="8"/>
  <c r="O107" i="8"/>
  <c r="R107" i="8"/>
  <c r="U107" i="8"/>
  <c r="X107" i="8"/>
  <c r="H107" i="8"/>
  <c r="K107" i="8"/>
  <c r="N107" i="8"/>
  <c r="T107" i="8"/>
  <c r="W107" i="8"/>
  <c r="G107" i="8"/>
  <c r="J107" i="8"/>
  <c r="S107" i="8"/>
  <c r="I107" i="8"/>
  <c r="V107" i="8"/>
  <c r="Y107" i="8"/>
  <c r="F107" i="8"/>
  <c r="X78" i="8"/>
  <c r="W78" i="8"/>
  <c r="G78" i="8"/>
  <c r="J78" i="8"/>
  <c r="Q78" i="8"/>
  <c r="H78" i="8"/>
  <c r="S78" i="8"/>
  <c r="V78" i="8"/>
  <c r="F78" i="8"/>
  <c r="M78" i="8"/>
  <c r="O78" i="8"/>
  <c r="R78" i="8"/>
  <c r="Y78" i="8"/>
  <c r="I78" i="8"/>
  <c r="T78" i="8"/>
  <c r="K78" i="8"/>
  <c r="L78" i="8"/>
  <c r="N78" i="8"/>
  <c r="Q397" i="8"/>
  <c r="I397" i="8"/>
  <c r="M397" i="8"/>
  <c r="Y397" i="8"/>
  <c r="Q385" i="8"/>
  <c r="M385" i="8"/>
  <c r="X325" i="8"/>
  <c r="N325" i="8"/>
  <c r="Q325" i="8"/>
  <c r="P325" i="8"/>
  <c r="O325" i="8"/>
  <c r="H325" i="8"/>
  <c r="K314" i="8"/>
  <c r="O314" i="8"/>
  <c r="N314" i="8"/>
  <c r="U314" i="8"/>
  <c r="X314" i="8"/>
  <c r="H314" i="8"/>
  <c r="U173" i="8"/>
  <c r="L173" i="8"/>
  <c r="N173" i="8"/>
  <c r="K173" i="8"/>
  <c r="W173" i="8"/>
  <c r="X173" i="8"/>
  <c r="H173" i="8"/>
  <c r="J173" i="8"/>
  <c r="Y173" i="8"/>
  <c r="O173" i="8"/>
  <c r="M173" i="8"/>
  <c r="T173" i="8"/>
  <c r="V173" i="8"/>
  <c r="F173" i="8"/>
  <c r="Q173" i="8"/>
  <c r="G173" i="8"/>
  <c r="Y163" i="8"/>
  <c r="X163" i="8"/>
  <c r="H163" i="8"/>
  <c r="K163" i="8"/>
  <c r="N163" i="8"/>
  <c r="M163" i="8"/>
  <c r="I163" i="8"/>
  <c r="T163" i="8"/>
  <c r="W163" i="8"/>
  <c r="G163" i="8"/>
  <c r="J163" i="8"/>
  <c r="P163" i="8"/>
  <c r="S163" i="8"/>
  <c r="V163" i="8"/>
  <c r="F163" i="8"/>
  <c r="U163" i="8"/>
  <c r="L163" i="8"/>
  <c r="Q163" i="8"/>
  <c r="O163" i="8"/>
  <c r="Y95" i="8"/>
  <c r="I95" i="8"/>
  <c r="Q95" i="8"/>
  <c r="T95" i="8"/>
  <c r="W95" i="8"/>
  <c r="G95" i="8"/>
  <c r="J95" i="8"/>
  <c r="P95" i="8"/>
  <c r="S95" i="8"/>
  <c r="V95" i="8"/>
  <c r="F95" i="8"/>
  <c r="L95" i="8"/>
  <c r="O95" i="8"/>
  <c r="R95" i="8"/>
  <c r="U95" i="8"/>
  <c r="H95" i="8"/>
  <c r="K95" i="8"/>
  <c r="N95" i="8"/>
  <c r="M95" i="8"/>
  <c r="T341" i="8"/>
  <c r="V341" i="8"/>
  <c r="F341" i="8"/>
  <c r="W341" i="8"/>
  <c r="M341" i="8"/>
  <c r="P341" i="8"/>
  <c r="R341" i="8"/>
  <c r="Y341" i="8"/>
  <c r="O341" i="8"/>
  <c r="S341" i="8"/>
  <c r="L341" i="8"/>
  <c r="N341" i="8"/>
  <c r="Q341" i="8"/>
  <c r="G341" i="8"/>
  <c r="K341" i="8"/>
  <c r="H341" i="8"/>
  <c r="J341" i="8"/>
  <c r="I341" i="8"/>
  <c r="J382" i="8"/>
  <c r="N382" i="8"/>
  <c r="F382" i="8"/>
  <c r="V382" i="8"/>
  <c r="T228" i="8"/>
  <c r="K228" i="8"/>
  <c r="N228" i="8"/>
  <c r="U228" i="8"/>
  <c r="P228" i="8"/>
  <c r="W228" i="8"/>
  <c r="G228" i="8"/>
  <c r="J228" i="8"/>
  <c r="Q228" i="8"/>
  <c r="L228" i="8"/>
  <c r="S228" i="8"/>
  <c r="V228" i="8"/>
  <c r="F228" i="8"/>
  <c r="M228" i="8"/>
  <c r="X228" i="8"/>
  <c r="L114" i="8"/>
  <c r="H114" i="8"/>
  <c r="O114" i="8"/>
  <c r="R114" i="8"/>
  <c r="Y114" i="8"/>
  <c r="I114" i="8"/>
  <c r="P114" i="8"/>
  <c r="K114" i="8"/>
  <c r="N114" i="8"/>
  <c r="U114" i="8"/>
  <c r="T114" i="8"/>
  <c r="W114" i="8"/>
  <c r="G114" i="8"/>
  <c r="J114" i="8"/>
  <c r="Q114" i="8"/>
  <c r="F104" i="8"/>
  <c r="V104" i="8"/>
  <c r="N104" i="8"/>
  <c r="Y104" i="8"/>
  <c r="I104" i="8"/>
  <c r="L104" i="8"/>
  <c r="O104" i="8"/>
  <c r="U104" i="8"/>
  <c r="X104" i="8"/>
  <c r="H104" i="8"/>
  <c r="K104" i="8"/>
  <c r="Q104" i="8"/>
  <c r="T104" i="8"/>
  <c r="W104" i="8"/>
  <c r="G104" i="8"/>
  <c r="R104" i="8"/>
  <c r="M104" i="8"/>
  <c r="J104" i="8"/>
  <c r="P104" i="8"/>
  <c r="N96" i="8"/>
  <c r="J96" i="8"/>
  <c r="V96" i="8"/>
  <c r="U96" i="8"/>
  <c r="X96" i="8"/>
  <c r="H96" i="8"/>
  <c r="K96" i="8"/>
  <c r="Q96" i="8"/>
  <c r="T96" i="8"/>
  <c r="W96" i="8"/>
  <c r="G96" i="8"/>
  <c r="M96" i="8"/>
  <c r="P96" i="8"/>
  <c r="S96" i="8"/>
  <c r="R96" i="8"/>
  <c r="S345" i="8"/>
  <c r="P345" i="8"/>
  <c r="R345" i="8"/>
  <c r="Y345" i="8"/>
  <c r="H315" i="8"/>
  <c r="X315" i="8"/>
  <c r="K315" i="8"/>
  <c r="N315" i="8"/>
  <c r="U315" i="8"/>
  <c r="T315" i="8"/>
  <c r="P315" i="8"/>
  <c r="L439" i="8"/>
  <c r="H439" i="8"/>
  <c r="X439" i="8"/>
  <c r="P439" i="8"/>
  <c r="J362" i="8"/>
  <c r="N362" i="8"/>
  <c r="U186" i="8"/>
  <c r="W186" i="8"/>
  <c r="G186" i="8"/>
  <c r="P186" i="8"/>
  <c r="F186" i="8"/>
  <c r="Q186" i="8"/>
  <c r="S186" i="8"/>
  <c r="R186" i="8"/>
  <c r="H186" i="8"/>
  <c r="T186" i="8"/>
  <c r="L186" i="8"/>
  <c r="M186" i="8"/>
  <c r="O186" i="8"/>
  <c r="J186" i="8"/>
  <c r="V186" i="8"/>
  <c r="X186" i="8"/>
  <c r="Y186" i="8"/>
  <c r="N186" i="8"/>
  <c r="I186" i="8"/>
  <c r="H94" i="8"/>
  <c r="P94" i="8"/>
  <c r="X94" i="8"/>
  <c r="S94" i="8"/>
  <c r="V94" i="8"/>
  <c r="F94" i="8"/>
  <c r="M94" i="8"/>
  <c r="O94" i="8"/>
  <c r="R94" i="8"/>
  <c r="Y94" i="8"/>
  <c r="I94" i="8"/>
  <c r="K94" i="8"/>
  <c r="N94" i="8"/>
  <c r="U94" i="8"/>
  <c r="T94" i="8"/>
  <c r="G94" i="8"/>
  <c r="J94" i="8"/>
  <c r="L94" i="8"/>
  <c r="Q94" i="8"/>
  <c r="R313" i="8"/>
  <c r="M313" i="8"/>
  <c r="P313" i="8"/>
  <c r="S313" i="8"/>
  <c r="N313" i="8"/>
  <c r="H500" i="8"/>
  <c r="X500" i="8"/>
  <c r="U500" i="8"/>
  <c r="O466" i="8"/>
  <c r="P466" i="8"/>
  <c r="Q466" i="8"/>
  <c r="S493" i="8"/>
  <c r="G493" i="8"/>
  <c r="R493" i="8"/>
  <c r="T493" i="8"/>
  <c r="Q493" i="8"/>
  <c r="I471" i="8"/>
  <c r="K471" i="8"/>
  <c r="L471" i="8"/>
  <c r="J471" i="8"/>
  <c r="M441" i="8"/>
  <c r="F463" i="8"/>
  <c r="Q463" i="8"/>
  <c r="G463" i="8"/>
  <c r="W463" i="8"/>
  <c r="P441" i="8"/>
  <c r="K441" i="8"/>
  <c r="Y473" i="8"/>
  <c r="J473" i="8"/>
  <c r="K473" i="8"/>
  <c r="M473" i="8"/>
  <c r="L473" i="8"/>
  <c r="Y429" i="8"/>
  <c r="M439" i="8"/>
  <c r="F439" i="8"/>
  <c r="V439" i="8"/>
  <c r="S439" i="8"/>
  <c r="F429" i="8"/>
  <c r="G429" i="8"/>
  <c r="W429" i="8"/>
  <c r="T429" i="8"/>
  <c r="L431" i="8"/>
  <c r="Q431" i="8"/>
  <c r="J431" i="8"/>
  <c r="G431" i="8"/>
  <c r="W431" i="8"/>
  <c r="O406" i="8"/>
  <c r="L406" i="8"/>
  <c r="I406" i="8"/>
  <c r="Y406" i="8"/>
  <c r="I401" i="8"/>
  <c r="F397" i="8"/>
  <c r="V397" i="8"/>
  <c r="S397" i="8"/>
  <c r="P397" i="8"/>
  <c r="F394" i="8"/>
  <c r="I385" i="8"/>
  <c r="F378" i="8"/>
  <c r="F401" i="8"/>
  <c r="V401" i="8"/>
  <c r="S401" i="8"/>
  <c r="G394" i="8"/>
  <c r="W394" i="8"/>
  <c r="T394" i="8"/>
  <c r="Q394" i="8"/>
  <c r="F385" i="8"/>
  <c r="V385" i="8"/>
  <c r="S385" i="8"/>
  <c r="P385" i="8"/>
  <c r="G378" i="8"/>
  <c r="W378" i="8"/>
  <c r="T378" i="8"/>
  <c r="Q378" i="8"/>
  <c r="T388" i="8"/>
  <c r="U388" i="8"/>
  <c r="N388" i="8"/>
  <c r="R382" i="8"/>
  <c r="S382" i="8"/>
  <c r="P382" i="8"/>
  <c r="M382" i="8"/>
  <c r="Y409" i="8"/>
  <c r="J409" i="8"/>
  <c r="G409" i="8"/>
  <c r="W409" i="8"/>
  <c r="T409" i="8"/>
  <c r="V362" i="8"/>
  <c r="L330" i="8"/>
  <c r="J365" i="8"/>
  <c r="G365" i="8"/>
  <c r="H365" i="8"/>
  <c r="O365" i="8"/>
  <c r="G362" i="8"/>
  <c r="W362" i="8"/>
  <c r="T362" i="8"/>
  <c r="Q362" i="8"/>
  <c r="P330" i="8"/>
  <c r="O330" i="8"/>
  <c r="V367" i="8"/>
  <c r="W367" i="8"/>
  <c r="X367" i="8"/>
  <c r="U367" i="8"/>
  <c r="G334" i="8"/>
  <c r="W334" i="8"/>
  <c r="U334" i="8"/>
  <c r="I330" i="8"/>
  <c r="M345" i="8"/>
  <c r="W345" i="8"/>
  <c r="J345" i="8"/>
  <c r="L345" i="8"/>
  <c r="L314" i="8"/>
  <c r="M314" i="8"/>
  <c r="J314" i="8"/>
  <c r="J292" i="8"/>
  <c r="K292" i="8"/>
  <c r="L292" i="8"/>
  <c r="K418" i="8"/>
  <c r="W418" i="8"/>
  <c r="J418" i="8"/>
  <c r="W351" i="8"/>
  <c r="L351" i="8"/>
  <c r="M315" i="8"/>
  <c r="J315" i="8"/>
  <c r="O315" i="8"/>
  <c r="I361" i="8"/>
  <c r="F361" i="8"/>
  <c r="G361" i="8"/>
  <c r="L361" i="8"/>
  <c r="I325" i="8"/>
  <c r="U325" i="8"/>
  <c r="F325" i="8"/>
  <c r="M320" i="8"/>
  <c r="R320" i="8"/>
  <c r="S320" i="8"/>
  <c r="T320" i="8"/>
  <c r="G313" i="8"/>
  <c r="H313" i="8"/>
  <c r="I313" i="8"/>
  <c r="T214" i="8"/>
  <c r="M306" i="8"/>
  <c r="P234" i="8"/>
  <c r="Y228" i="8"/>
  <c r="O160" i="8"/>
  <c r="S135" i="8"/>
  <c r="Y121" i="8"/>
  <c r="O112" i="8"/>
  <c r="X106" i="8"/>
  <c r="P103" i="8"/>
  <c r="K97" i="8"/>
  <c r="Y96" i="8"/>
  <c r="I86" i="8"/>
  <c r="S173" i="8"/>
  <c r="P169" i="8"/>
  <c r="M114" i="8"/>
  <c r="J122" i="8"/>
  <c r="O106" i="8"/>
  <c r="R163" i="8"/>
  <c r="T111" i="8"/>
  <c r="V446" i="8"/>
  <c r="N160" i="8"/>
  <c r="P78" i="8"/>
  <c r="M463" i="8"/>
  <c r="U463" i="8"/>
  <c r="P236" i="8"/>
  <c r="L236" i="8"/>
  <c r="K236" i="8"/>
  <c r="N236" i="8"/>
  <c r="U236" i="8"/>
  <c r="T236" i="8"/>
  <c r="W236" i="8"/>
  <c r="G236" i="8"/>
  <c r="J236" i="8"/>
  <c r="Q236" i="8"/>
  <c r="S236" i="8"/>
  <c r="V236" i="8"/>
  <c r="F236" i="8"/>
  <c r="M236" i="8"/>
  <c r="F88" i="8"/>
  <c r="N88" i="8"/>
  <c r="M88" i="8"/>
  <c r="P88" i="8"/>
  <c r="S88" i="8"/>
  <c r="R88" i="8"/>
  <c r="V88" i="8"/>
  <c r="Y88" i="8"/>
  <c r="I88" i="8"/>
  <c r="L88" i="8"/>
  <c r="O88" i="8"/>
  <c r="U88" i="8"/>
  <c r="X88" i="8"/>
  <c r="H88" i="8"/>
  <c r="K88" i="8"/>
  <c r="G88" i="8"/>
  <c r="Q88" i="8"/>
  <c r="J88" i="8"/>
  <c r="T88" i="8"/>
  <c r="Q401" i="8"/>
  <c r="M401" i="8"/>
  <c r="P388" i="8"/>
  <c r="H388" i="8"/>
  <c r="X388" i="8"/>
  <c r="L388" i="8"/>
  <c r="W322" i="8"/>
  <c r="J322" i="8"/>
  <c r="M322" i="8"/>
  <c r="P322" i="8"/>
  <c r="K322" i="8"/>
  <c r="V322" i="8"/>
  <c r="F322" i="8"/>
  <c r="I322" i="8"/>
  <c r="L322" i="8"/>
  <c r="X322" i="8"/>
  <c r="R322" i="8"/>
  <c r="U322" i="8"/>
  <c r="Y322" i="8"/>
  <c r="H322" i="8"/>
  <c r="G322" i="8"/>
  <c r="S290" i="8"/>
  <c r="J290" i="8"/>
  <c r="Q290" i="8"/>
  <c r="P290" i="8"/>
  <c r="K290" i="8"/>
  <c r="V290" i="8"/>
  <c r="F290" i="8"/>
  <c r="M290" i="8"/>
  <c r="L290" i="8"/>
  <c r="W290" i="8"/>
  <c r="R290" i="8"/>
  <c r="Y290" i="8"/>
  <c r="X290" i="8"/>
  <c r="H290" i="8"/>
  <c r="I290" i="8"/>
  <c r="M177" i="8"/>
  <c r="T177" i="8"/>
  <c r="V177" i="8"/>
  <c r="F177" i="8"/>
  <c r="Q177" i="8"/>
  <c r="G177" i="8"/>
  <c r="P177" i="8"/>
  <c r="R177" i="8"/>
  <c r="S177" i="8"/>
  <c r="I177" i="8"/>
  <c r="L177" i="8"/>
  <c r="N177" i="8"/>
  <c r="K177" i="8"/>
  <c r="W177" i="8"/>
  <c r="J177" i="8"/>
  <c r="Y177" i="8"/>
  <c r="X177" i="8"/>
  <c r="O177" i="8"/>
  <c r="P166" i="8"/>
  <c r="L166" i="8"/>
  <c r="H166" i="8"/>
  <c r="K166" i="8"/>
  <c r="N166" i="8"/>
  <c r="U166" i="8"/>
  <c r="T166" i="8"/>
  <c r="W166" i="8"/>
  <c r="G166" i="8"/>
  <c r="J166" i="8"/>
  <c r="Q166" i="8"/>
  <c r="S166" i="8"/>
  <c r="V166" i="8"/>
  <c r="F166" i="8"/>
  <c r="M166" i="8"/>
  <c r="M99" i="8"/>
  <c r="I99" i="8"/>
  <c r="Y99" i="8"/>
  <c r="T99" i="8"/>
  <c r="W99" i="8"/>
  <c r="G99" i="8"/>
  <c r="J99" i="8"/>
  <c r="P99" i="8"/>
  <c r="S99" i="8"/>
  <c r="V99" i="8"/>
  <c r="F99" i="8"/>
  <c r="Q99" i="8"/>
  <c r="L99" i="8"/>
  <c r="O99" i="8"/>
  <c r="R99" i="8"/>
  <c r="U99" i="8"/>
  <c r="K351" i="8"/>
  <c r="S351" i="8"/>
  <c r="J351" i="8"/>
  <c r="P351" i="8"/>
  <c r="Q351" i="8"/>
  <c r="G351" i="8"/>
  <c r="P418" i="8"/>
  <c r="O418" i="8"/>
  <c r="N418" i="8"/>
  <c r="M418" i="8"/>
  <c r="F418" i="8"/>
  <c r="T349" i="8"/>
  <c r="V349" i="8"/>
  <c r="F349" i="8"/>
  <c r="W349" i="8"/>
  <c r="M349" i="8"/>
  <c r="P349" i="8"/>
  <c r="R349" i="8"/>
  <c r="Y349" i="8"/>
  <c r="O349" i="8"/>
  <c r="S349" i="8"/>
  <c r="L349" i="8"/>
  <c r="N349" i="8"/>
  <c r="Q349" i="8"/>
  <c r="G349" i="8"/>
  <c r="K349" i="8"/>
  <c r="H349" i="8"/>
  <c r="J349" i="8"/>
  <c r="I349" i="8"/>
  <c r="Y124" i="8"/>
  <c r="I124" i="8"/>
  <c r="L124" i="8"/>
  <c r="O124" i="8"/>
  <c r="V124" i="8"/>
  <c r="U124" i="8"/>
  <c r="X124" i="8"/>
  <c r="H124" i="8"/>
  <c r="K124" i="8"/>
  <c r="Q124" i="8"/>
  <c r="T124" i="8"/>
  <c r="W124" i="8"/>
  <c r="G124" i="8"/>
  <c r="M124" i="8"/>
  <c r="J124" i="8"/>
  <c r="P124" i="8"/>
  <c r="N124" i="8"/>
  <c r="L500" i="8"/>
  <c r="I500" i="8"/>
  <c r="Y500" i="8"/>
  <c r="X466" i="8"/>
  <c r="T466" i="8"/>
  <c r="V466" i="8"/>
  <c r="U466" i="8"/>
  <c r="F493" i="8"/>
  <c r="O493" i="8"/>
  <c r="H493" i="8"/>
  <c r="X493" i="8"/>
  <c r="O471" i="8"/>
  <c r="P471" i="8"/>
  <c r="Q471" i="8"/>
  <c r="N471" i="8"/>
  <c r="I441" i="8"/>
  <c r="N463" i="8"/>
  <c r="Y463" i="8"/>
  <c r="K463" i="8"/>
  <c r="H463" i="8"/>
  <c r="X463" i="8"/>
  <c r="L441" i="8"/>
  <c r="W441" i="8"/>
  <c r="G441" i="8"/>
  <c r="I473" i="8"/>
  <c r="O473" i="8"/>
  <c r="Q473" i="8"/>
  <c r="R473" i="8"/>
  <c r="Q429" i="8"/>
  <c r="Q439" i="8"/>
  <c r="J439" i="8"/>
  <c r="G439" i="8"/>
  <c r="W439" i="8"/>
  <c r="K429" i="8"/>
  <c r="H429" i="8"/>
  <c r="X429" i="8"/>
  <c r="P431" i="8"/>
  <c r="U431" i="8"/>
  <c r="N431" i="8"/>
  <c r="K431" i="8"/>
  <c r="R406" i="8"/>
  <c r="S406" i="8"/>
  <c r="P406" i="8"/>
  <c r="M406" i="8"/>
  <c r="J397" i="8"/>
  <c r="G397" i="8"/>
  <c r="W397" i="8"/>
  <c r="T397" i="8"/>
  <c r="J401" i="8"/>
  <c r="G401" i="8"/>
  <c r="W401" i="8"/>
  <c r="T401" i="8"/>
  <c r="K394" i="8"/>
  <c r="H394" i="8"/>
  <c r="X394" i="8"/>
  <c r="U394" i="8"/>
  <c r="J385" i="8"/>
  <c r="G385" i="8"/>
  <c r="W385" i="8"/>
  <c r="T385" i="8"/>
  <c r="K378" i="8"/>
  <c r="H378" i="8"/>
  <c r="X378" i="8"/>
  <c r="U378" i="8"/>
  <c r="I388" i="8"/>
  <c r="Y388" i="8"/>
  <c r="R388" i="8"/>
  <c r="O388" i="8"/>
  <c r="G382" i="8"/>
  <c r="W382" i="8"/>
  <c r="T382" i="8"/>
  <c r="Q382" i="8"/>
  <c r="M409" i="8"/>
  <c r="N409" i="8"/>
  <c r="K409" i="8"/>
  <c r="H409" i="8"/>
  <c r="X409" i="8"/>
  <c r="F362" i="8"/>
  <c r="F330" i="8"/>
  <c r="N365" i="8"/>
  <c r="K365" i="8"/>
  <c r="L365" i="8"/>
  <c r="S365" i="8"/>
  <c r="K362" i="8"/>
  <c r="H362" i="8"/>
  <c r="X362" i="8"/>
  <c r="U362" i="8"/>
  <c r="J330" i="8"/>
  <c r="S330" i="8"/>
  <c r="F367" i="8"/>
  <c r="G367" i="8"/>
  <c r="H367" i="8"/>
  <c r="I367" i="8"/>
  <c r="Y367" i="8"/>
  <c r="K334" i="8"/>
  <c r="I334" i="8"/>
  <c r="Y334" i="8"/>
  <c r="L315" i="8"/>
  <c r="U345" i="8"/>
  <c r="I345" i="8"/>
  <c r="N345" i="8"/>
  <c r="T345" i="8"/>
  <c r="P314" i="8"/>
  <c r="Q314" i="8"/>
  <c r="R314" i="8"/>
  <c r="N292" i="8"/>
  <c r="O292" i="8"/>
  <c r="T292" i="8"/>
  <c r="Q418" i="8"/>
  <c r="I418" i="8"/>
  <c r="U418" i="8"/>
  <c r="X418" i="8"/>
  <c r="M351" i="8"/>
  <c r="I351" i="8"/>
  <c r="T351" i="8"/>
  <c r="R351" i="8"/>
  <c r="Q315" i="8"/>
  <c r="R315" i="8"/>
  <c r="S315" i="8"/>
  <c r="Y361" i="8"/>
  <c r="J361" i="8"/>
  <c r="O361" i="8"/>
  <c r="P361" i="8"/>
  <c r="T325" i="8"/>
  <c r="G325" i="8"/>
  <c r="J325" i="8"/>
  <c r="U320" i="8"/>
  <c r="V320" i="8"/>
  <c r="W320" i="8"/>
  <c r="F313" i="8"/>
  <c r="K313" i="8"/>
  <c r="L313" i="8"/>
  <c r="Q313" i="8"/>
  <c r="F214" i="8"/>
  <c r="U290" i="8"/>
  <c r="R236" i="8"/>
  <c r="Q214" i="8"/>
  <c r="T322" i="8"/>
  <c r="F306" i="8"/>
  <c r="M234" i="8"/>
  <c r="R228" i="8"/>
  <c r="R166" i="8"/>
  <c r="L160" i="8"/>
  <c r="P135" i="8"/>
  <c r="X122" i="8"/>
  <c r="R121" i="8"/>
  <c r="L112" i="8"/>
  <c r="F103" i="8"/>
  <c r="O96" i="8"/>
  <c r="Y86" i="8"/>
  <c r="R173" i="8"/>
  <c r="I169" i="8"/>
  <c r="F114" i="8"/>
  <c r="H99" i="8"/>
  <c r="H177" i="8"/>
  <c r="F127" i="8"/>
  <c r="V97" i="8"/>
  <c r="U341" i="8"/>
  <c r="P101" i="8"/>
  <c r="X166" i="8"/>
  <c r="J84" i="8"/>
  <c r="Q84" i="8"/>
  <c r="T84" i="8"/>
  <c r="W84" i="8"/>
  <c r="G84" i="8"/>
  <c r="M84" i="8"/>
  <c r="P84" i="8"/>
  <c r="S84" i="8"/>
  <c r="R84" i="8"/>
  <c r="Y84" i="8"/>
  <c r="I84" i="8"/>
  <c r="L84" i="8"/>
  <c r="O84" i="8"/>
  <c r="K84" i="8"/>
  <c r="U84" i="8"/>
  <c r="X84" i="8"/>
  <c r="F84" i="8"/>
  <c r="P334" i="8"/>
  <c r="M170" i="8"/>
  <c r="O170" i="8"/>
  <c r="J170" i="8"/>
  <c r="V170" i="8"/>
  <c r="Y170" i="8"/>
  <c r="I170" i="8"/>
  <c r="K170" i="8"/>
  <c r="X170" i="8"/>
  <c r="N170" i="8"/>
  <c r="L170" i="8"/>
  <c r="U170" i="8"/>
  <c r="W170" i="8"/>
  <c r="G170" i="8"/>
  <c r="P170" i="8"/>
  <c r="F170" i="8"/>
  <c r="T170" i="8"/>
  <c r="R170" i="8"/>
  <c r="H170" i="8"/>
  <c r="Q170" i="8"/>
  <c r="AR73" i="8"/>
  <c r="AQ73" i="8"/>
  <c r="AP73" i="8"/>
  <c r="AR69" i="8"/>
  <c r="AQ69" i="8"/>
  <c r="AP69" i="8"/>
  <c r="AR65" i="8"/>
  <c r="AQ65" i="8"/>
  <c r="AP65" i="8"/>
  <c r="AR61" i="8"/>
  <c r="AQ61" i="8"/>
  <c r="AP61" i="8"/>
  <c r="AR57" i="8"/>
  <c r="AQ57" i="8"/>
  <c r="AP57" i="8"/>
  <c r="AR53" i="8"/>
  <c r="AQ53" i="8"/>
  <c r="AP53" i="8"/>
  <c r="AR49" i="8"/>
  <c r="AQ49" i="8"/>
  <c r="AP49" i="8"/>
  <c r="AR45" i="8"/>
  <c r="AQ45" i="8"/>
  <c r="AP45" i="8"/>
  <c r="AR41" i="8"/>
  <c r="AQ41" i="8"/>
  <c r="AP41" i="8"/>
  <c r="AR37" i="8"/>
  <c r="AQ37" i="8"/>
  <c r="AP37" i="8"/>
  <c r="AR33" i="8"/>
  <c r="AQ33" i="8"/>
  <c r="AP33" i="8"/>
  <c r="AR29" i="8"/>
  <c r="AQ29" i="8"/>
  <c r="AP29" i="8"/>
  <c r="K403" i="8"/>
  <c r="O403" i="8"/>
  <c r="K85" i="8"/>
  <c r="W85" i="8"/>
  <c r="L190" i="8"/>
  <c r="U190" i="8"/>
  <c r="W190" i="8"/>
  <c r="G190" i="8"/>
  <c r="P190" i="8"/>
  <c r="F190" i="8"/>
  <c r="Q190" i="8"/>
  <c r="S190" i="8"/>
  <c r="R190" i="8"/>
  <c r="H190" i="8"/>
  <c r="M190" i="8"/>
  <c r="O190" i="8"/>
  <c r="J190" i="8"/>
  <c r="V190" i="8"/>
  <c r="E28" i="8"/>
  <c r="K28" i="8" s="1"/>
  <c r="AR28" i="8"/>
  <c r="AQ28" i="8"/>
  <c r="AP28" i="8"/>
  <c r="J164" i="8"/>
  <c r="M164" i="8"/>
  <c r="P164" i="8"/>
  <c r="S164" i="8"/>
  <c r="R164" i="8"/>
  <c r="Y164" i="8"/>
  <c r="I164" i="8"/>
  <c r="L164" i="8"/>
  <c r="O164" i="8"/>
  <c r="U164" i="8"/>
  <c r="X164" i="8"/>
  <c r="H164" i="8"/>
  <c r="K164" i="8"/>
  <c r="T184" i="8"/>
  <c r="L184" i="8"/>
  <c r="L130" i="8"/>
  <c r="H130" i="8"/>
  <c r="X130" i="8"/>
  <c r="K93" i="8"/>
  <c r="R93" i="8"/>
  <c r="Y93" i="8"/>
  <c r="I93" i="8"/>
  <c r="L93" i="8"/>
  <c r="N93" i="8"/>
  <c r="U93" i="8"/>
  <c r="X93" i="8"/>
  <c r="H93" i="8"/>
  <c r="O93" i="8"/>
  <c r="J93" i="8"/>
  <c r="Q93" i="8"/>
  <c r="T93" i="8"/>
  <c r="S93" i="8"/>
  <c r="E22" i="8"/>
  <c r="S22" i="8" s="1"/>
  <c r="AR22" i="8"/>
  <c r="AQ22" i="8"/>
  <c r="AP22" i="8"/>
  <c r="AR5" i="8"/>
  <c r="AQ5" i="8"/>
  <c r="AP5" i="8"/>
  <c r="AR72" i="8"/>
  <c r="AQ72" i="8"/>
  <c r="AP72" i="8"/>
  <c r="AR68" i="8"/>
  <c r="AQ68" i="8"/>
  <c r="AP68" i="8"/>
  <c r="AR64" i="8"/>
  <c r="AQ64" i="8"/>
  <c r="AP64" i="8"/>
  <c r="AR60" i="8"/>
  <c r="AQ60" i="8"/>
  <c r="AP60" i="8"/>
  <c r="AR56" i="8"/>
  <c r="AQ56" i="8"/>
  <c r="AP56" i="8"/>
  <c r="AR52" i="8"/>
  <c r="AQ52" i="8"/>
  <c r="AP52" i="8"/>
  <c r="AR48" i="8"/>
  <c r="AQ48" i="8"/>
  <c r="AP48" i="8"/>
  <c r="AR44" i="8"/>
  <c r="AQ44" i="8"/>
  <c r="AP44" i="8"/>
  <c r="AR40" i="8"/>
  <c r="AQ40" i="8"/>
  <c r="AP40" i="8"/>
  <c r="AR36" i="8"/>
  <c r="AQ36" i="8"/>
  <c r="AP36" i="8"/>
  <c r="AR32" i="8"/>
  <c r="AQ32" i="8"/>
  <c r="AP32" i="8"/>
  <c r="AQ27" i="8"/>
  <c r="AR27" i="8"/>
  <c r="AP27" i="8"/>
  <c r="E26" i="8"/>
  <c r="X26" i="8" s="1"/>
  <c r="AR26" i="8"/>
  <c r="AQ26" i="8"/>
  <c r="AP26" i="8"/>
  <c r="AR21" i="8"/>
  <c r="AQ21" i="8"/>
  <c r="AP21" i="8"/>
  <c r="AR10" i="8"/>
  <c r="AQ10" i="8"/>
  <c r="AP10" i="8"/>
  <c r="AQ11" i="8"/>
  <c r="AR11" i="8"/>
  <c r="AP11" i="8"/>
  <c r="E8" i="8"/>
  <c r="O8" i="8" s="1"/>
  <c r="AR8" i="8"/>
  <c r="AQ8" i="8"/>
  <c r="AP8" i="8"/>
  <c r="P352" i="8"/>
  <c r="H352" i="8"/>
  <c r="R352" i="8"/>
  <c r="X348" i="8"/>
  <c r="N348" i="8"/>
  <c r="V338" i="8"/>
  <c r="X338" i="8"/>
  <c r="M139" i="8"/>
  <c r="Q139" i="8"/>
  <c r="K137" i="8"/>
  <c r="O137" i="8"/>
  <c r="G137" i="8"/>
  <c r="V128" i="8"/>
  <c r="N128" i="8"/>
  <c r="J128" i="8"/>
  <c r="F128" i="8"/>
  <c r="I119" i="8"/>
  <c r="Q119" i="8"/>
  <c r="W219" i="8"/>
  <c r="O219" i="8"/>
  <c r="K219" i="8"/>
  <c r="G219" i="8"/>
  <c r="V144" i="8"/>
  <c r="N144" i="8"/>
  <c r="J144" i="8"/>
  <c r="F144" i="8"/>
  <c r="K391" i="8"/>
  <c r="O391" i="8"/>
  <c r="V433" i="8"/>
  <c r="F433" i="8"/>
  <c r="K266" i="8"/>
  <c r="Q266" i="8"/>
  <c r="O255" i="8"/>
  <c r="K255" i="8"/>
  <c r="W251" i="8"/>
  <c r="K251" i="8"/>
  <c r="G251" i="8"/>
  <c r="O251" i="8"/>
  <c r="Q143" i="8"/>
  <c r="Y143" i="8"/>
  <c r="I143" i="8"/>
  <c r="Y389" i="8"/>
  <c r="I389" i="8"/>
  <c r="P344" i="8"/>
  <c r="R344" i="8"/>
  <c r="H344" i="8"/>
  <c r="AR71" i="8"/>
  <c r="AQ71" i="8"/>
  <c r="AP71" i="8"/>
  <c r="AR67" i="8"/>
  <c r="AQ67" i="8"/>
  <c r="AP67" i="8"/>
  <c r="AR63" i="8"/>
  <c r="AQ63" i="8"/>
  <c r="AP63" i="8"/>
  <c r="AR59" i="8"/>
  <c r="AQ59" i="8"/>
  <c r="AP59" i="8"/>
  <c r="AQ55" i="8"/>
  <c r="AR55" i="8"/>
  <c r="AP55" i="8"/>
  <c r="AR51" i="8"/>
  <c r="AQ51" i="8"/>
  <c r="AP51" i="8"/>
  <c r="AQ47" i="8"/>
  <c r="AR47" i="8"/>
  <c r="AP47" i="8"/>
  <c r="AQ43" i="8"/>
  <c r="AR43" i="8"/>
  <c r="AP43" i="8"/>
  <c r="AQ39" i="8"/>
  <c r="AR39" i="8"/>
  <c r="AP39" i="8"/>
  <c r="AR35" i="8"/>
  <c r="AQ35" i="8"/>
  <c r="AP35" i="8"/>
  <c r="AQ31" i="8"/>
  <c r="AR31" i="8"/>
  <c r="AP31" i="8"/>
  <c r="AR25" i="8"/>
  <c r="AQ25" i="8"/>
  <c r="AP25" i="8"/>
  <c r="E24" i="8"/>
  <c r="Y24" i="8" s="1"/>
  <c r="AR24" i="8"/>
  <c r="AQ24" i="8"/>
  <c r="AP24" i="8"/>
  <c r="AR17" i="8"/>
  <c r="AQ17" i="8"/>
  <c r="AP17" i="8"/>
  <c r="AR18" i="8"/>
  <c r="AQ18" i="8"/>
  <c r="AP18" i="8"/>
  <c r="AR14" i="8"/>
  <c r="AQ14" i="8"/>
  <c r="AP14" i="8"/>
  <c r="E2" i="8"/>
  <c r="V2" i="8" s="1"/>
  <c r="AR2" i="8"/>
  <c r="AQ2" i="8"/>
  <c r="AP2" i="8"/>
  <c r="AR19" i="8"/>
  <c r="AQ19" i="8"/>
  <c r="AP19" i="8"/>
  <c r="AQ7" i="8"/>
  <c r="AR7" i="8"/>
  <c r="AP7" i="8"/>
  <c r="E20" i="8"/>
  <c r="N20" i="8" s="1"/>
  <c r="AR20" i="8"/>
  <c r="AQ20" i="8"/>
  <c r="AP20" i="8"/>
  <c r="E4" i="8"/>
  <c r="R4" i="8" s="1"/>
  <c r="AR4" i="8"/>
  <c r="AQ4" i="8"/>
  <c r="AP4" i="8"/>
  <c r="N148" i="8"/>
  <c r="Q376" i="8"/>
  <c r="T376" i="8"/>
  <c r="T375" i="8"/>
  <c r="O375" i="8"/>
  <c r="J375" i="8"/>
  <c r="W359" i="8"/>
  <c r="G359" i="8"/>
  <c r="O359" i="8"/>
  <c r="K359" i="8"/>
  <c r="W294" i="8"/>
  <c r="G294" i="8"/>
  <c r="L204" i="8"/>
  <c r="P204" i="8"/>
  <c r="Y197" i="8"/>
  <c r="I197" i="8"/>
  <c r="W456" i="8"/>
  <c r="J456" i="8"/>
  <c r="V456" i="8"/>
  <c r="G456" i="8"/>
  <c r="O456" i="8"/>
  <c r="R456" i="8"/>
  <c r="F456" i="8"/>
  <c r="O449" i="8"/>
  <c r="I449" i="8"/>
  <c r="G449" i="8"/>
  <c r="S449" i="8"/>
  <c r="Q449" i="8"/>
  <c r="H368" i="8"/>
  <c r="M368" i="8"/>
  <c r="X332" i="8"/>
  <c r="N332" i="8"/>
  <c r="K343" i="8"/>
  <c r="S343" i="8"/>
  <c r="K335" i="8"/>
  <c r="S335" i="8"/>
  <c r="P134" i="8"/>
  <c r="X134" i="8"/>
  <c r="R77" i="8"/>
  <c r="F77" i="8"/>
  <c r="V77" i="8"/>
  <c r="N77" i="8"/>
  <c r="J77" i="8"/>
  <c r="R76" i="8"/>
  <c r="I76" i="8"/>
  <c r="Q76" i="8"/>
  <c r="Y76" i="8"/>
  <c r="G407" i="8"/>
  <c r="O407" i="8"/>
  <c r="K407" i="8"/>
  <c r="O161" i="8"/>
  <c r="W161" i="8"/>
  <c r="G161" i="8"/>
  <c r="N136" i="8"/>
  <c r="V136" i="8"/>
  <c r="F136" i="8"/>
  <c r="K153" i="8"/>
  <c r="O153" i="8"/>
  <c r="G153" i="8"/>
  <c r="X423" i="8"/>
  <c r="H423" i="8"/>
  <c r="Q274" i="8"/>
  <c r="F274" i="8"/>
  <c r="V354" i="8"/>
  <c r="X354" i="8"/>
  <c r="F293" i="8"/>
  <c r="J293" i="8"/>
  <c r="Q155" i="8"/>
  <c r="M155" i="8"/>
  <c r="AR70" i="8"/>
  <c r="AQ70" i="8"/>
  <c r="AP70" i="8"/>
  <c r="AR66" i="8"/>
  <c r="AQ66" i="8"/>
  <c r="AP66" i="8"/>
  <c r="AR62" i="8"/>
  <c r="AQ62" i="8"/>
  <c r="AP62" i="8"/>
  <c r="AR58" i="8"/>
  <c r="AQ58" i="8"/>
  <c r="AP58" i="8"/>
  <c r="AR54" i="8"/>
  <c r="AQ54" i="8"/>
  <c r="AP54" i="8"/>
  <c r="AR50" i="8"/>
  <c r="AQ50" i="8"/>
  <c r="AP50" i="8"/>
  <c r="AR46" i="8"/>
  <c r="AQ46" i="8"/>
  <c r="AP46" i="8"/>
  <c r="AR42" i="8"/>
  <c r="AQ42" i="8"/>
  <c r="AP42" i="8"/>
  <c r="AR38" i="8"/>
  <c r="AQ38" i="8"/>
  <c r="AP38" i="8"/>
  <c r="AR34" i="8"/>
  <c r="AQ34" i="8"/>
  <c r="AP34" i="8"/>
  <c r="AR30" i="8"/>
  <c r="AQ30" i="8"/>
  <c r="AP30" i="8"/>
  <c r="AQ23" i="8"/>
  <c r="AR23" i="8"/>
  <c r="AP23" i="8"/>
  <c r="AR13" i="8"/>
  <c r="AQ13" i="8"/>
  <c r="AP13" i="8"/>
  <c r="E6" i="8"/>
  <c r="M6" i="8" s="1"/>
  <c r="AR6" i="8"/>
  <c r="AP6" i="8"/>
  <c r="AQ6" i="8"/>
  <c r="AR3" i="8"/>
  <c r="AQ3" i="8"/>
  <c r="AP3" i="8"/>
  <c r="E16" i="8"/>
  <c r="P16" i="8" s="1"/>
  <c r="AR16" i="8"/>
  <c r="AQ16" i="8"/>
  <c r="AP16" i="8"/>
  <c r="E12" i="8"/>
  <c r="H12" i="8" s="1"/>
  <c r="AR12" i="8"/>
  <c r="AQ12" i="8"/>
  <c r="AP12" i="8"/>
  <c r="AR9" i="8"/>
  <c r="AQ9" i="8"/>
  <c r="AP9" i="8"/>
  <c r="O447" i="8"/>
  <c r="Q447" i="8"/>
  <c r="I447" i="8"/>
  <c r="W447" i="8"/>
  <c r="Y447" i="8"/>
  <c r="G447" i="8"/>
  <c r="S447" i="8"/>
  <c r="W310" i="8"/>
  <c r="G310" i="8"/>
  <c r="I229" i="8"/>
  <c r="Y229" i="8"/>
  <c r="R469" i="8"/>
  <c r="F469" i="8"/>
  <c r="Q469" i="8"/>
  <c r="U455" i="8"/>
  <c r="M455" i="8"/>
  <c r="Q451" i="8"/>
  <c r="Y451" i="8"/>
  <c r="I451" i="8"/>
  <c r="V437" i="8"/>
  <c r="F437" i="8"/>
  <c r="K239" i="8"/>
  <c r="O239" i="8"/>
  <c r="N152" i="8"/>
  <c r="F152" i="8"/>
  <c r="V152" i="8"/>
  <c r="H150" i="8"/>
  <c r="L150" i="8"/>
  <c r="G89" i="8"/>
  <c r="K89" i="8"/>
  <c r="O89" i="8"/>
  <c r="M87" i="8"/>
  <c r="I87" i="8"/>
  <c r="W497" i="8"/>
  <c r="G497" i="8"/>
  <c r="Y261" i="8"/>
  <c r="I261" i="8"/>
  <c r="G235" i="8"/>
  <c r="K235" i="8"/>
  <c r="O223" i="8"/>
  <c r="K223" i="8"/>
  <c r="V496" i="8"/>
  <c r="F496" i="8"/>
  <c r="Q477" i="8"/>
  <c r="F477" i="8"/>
  <c r="P336" i="8"/>
  <c r="R336" i="8"/>
  <c r="H336" i="8"/>
  <c r="K172" i="6"/>
  <c r="Q161" i="6"/>
  <c r="U159" i="6"/>
  <c r="W153" i="6"/>
  <c r="V135" i="6"/>
  <c r="V133" i="6"/>
  <c r="J135" i="6"/>
  <c r="S135" i="6"/>
  <c r="J133" i="6"/>
  <c r="S133" i="6"/>
  <c r="T135" i="6"/>
  <c r="T133" i="6"/>
  <c r="O120" i="6"/>
  <c r="P120" i="6"/>
  <c r="O99" i="6"/>
  <c r="I76" i="6"/>
  <c r="M99" i="6"/>
  <c r="T99" i="6"/>
  <c r="N99" i="6"/>
  <c r="U77" i="6"/>
  <c r="W76" i="6"/>
  <c r="Q55" i="6"/>
  <c r="U45" i="6"/>
  <c r="Y13" i="6"/>
  <c r="I13" i="6"/>
  <c r="S40" i="6"/>
  <c r="S13" i="6"/>
  <c r="J161" i="6"/>
  <c r="H161" i="6"/>
  <c r="H172" i="6"/>
  <c r="N153" i="6"/>
  <c r="X135" i="6"/>
  <c r="X133" i="6"/>
  <c r="S77" i="6"/>
  <c r="P77" i="6"/>
  <c r="W77" i="6"/>
  <c r="V13" i="6"/>
  <c r="X40" i="6"/>
  <c r="S55" i="6"/>
  <c r="P55" i="6"/>
  <c r="J45" i="6"/>
  <c r="H28" i="6"/>
  <c r="N168" i="6"/>
  <c r="K161" i="6"/>
  <c r="P168" i="6"/>
  <c r="S159" i="6"/>
  <c r="O125" i="6"/>
  <c r="Q116" i="6"/>
  <c r="V45" i="6"/>
  <c r="X49" i="6"/>
  <c r="V49" i="6"/>
  <c r="P45" i="6"/>
  <c r="P13" i="6"/>
  <c r="F168" i="6"/>
  <c r="H149" i="6"/>
  <c r="H135" i="6"/>
  <c r="R161" i="6"/>
  <c r="W172" i="6"/>
  <c r="G172" i="6"/>
  <c r="M161" i="6"/>
  <c r="Q159" i="6"/>
  <c r="G153" i="6"/>
  <c r="Q135" i="6"/>
  <c r="Q133" i="6"/>
  <c r="G135" i="6"/>
  <c r="W135" i="6"/>
  <c r="G133" i="6"/>
  <c r="W133" i="6"/>
  <c r="N135" i="6"/>
  <c r="N133" i="6"/>
  <c r="S120" i="6"/>
  <c r="G99" i="6"/>
  <c r="H99" i="6"/>
  <c r="X99" i="6"/>
  <c r="R99" i="6"/>
  <c r="Q77" i="6"/>
  <c r="M55" i="6"/>
  <c r="Q45" i="6"/>
  <c r="U13" i="6"/>
  <c r="O13" i="6"/>
  <c r="V159" i="6"/>
  <c r="X161" i="6"/>
  <c r="T159" i="6"/>
  <c r="R172" i="6"/>
  <c r="H133" i="6"/>
  <c r="R77" i="6"/>
  <c r="O77" i="6"/>
  <c r="X77" i="6"/>
  <c r="V77" i="6"/>
  <c r="L77" i="6"/>
  <c r="T55" i="6"/>
  <c r="N13" i="6"/>
  <c r="T13" i="6"/>
  <c r="O55" i="6"/>
  <c r="X55" i="6"/>
  <c r="V55" i="6"/>
  <c r="R25" i="6"/>
  <c r="R13" i="6"/>
  <c r="M28" i="6"/>
  <c r="R159" i="6"/>
  <c r="X149" i="6"/>
  <c r="H159" i="6"/>
  <c r="G125" i="6"/>
  <c r="I116" i="6"/>
  <c r="Y99" i="6"/>
  <c r="L45" i="6"/>
  <c r="F49" i="6"/>
  <c r="S45" i="6"/>
  <c r="H45" i="6"/>
  <c r="H168" i="6"/>
  <c r="X168" i="6"/>
  <c r="Q123" i="6"/>
  <c r="N159" i="6"/>
  <c r="F161" i="6"/>
  <c r="S172" i="6"/>
  <c r="Y161" i="6"/>
  <c r="I161" i="6"/>
  <c r="M159" i="6"/>
  <c r="L135" i="6"/>
  <c r="L133" i="6"/>
  <c r="U135" i="6"/>
  <c r="K135" i="6"/>
  <c r="U133" i="6"/>
  <c r="K133" i="6"/>
  <c r="I135" i="6"/>
  <c r="I133" i="6"/>
  <c r="M120" i="6"/>
  <c r="L99" i="6"/>
  <c r="F99" i="6"/>
  <c r="V99" i="6"/>
  <c r="S99" i="6"/>
  <c r="M77" i="6"/>
  <c r="Y55" i="6"/>
  <c r="I55" i="6"/>
  <c r="M45" i="6"/>
  <c r="F40" i="6"/>
  <c r="Q13" i="6"/>
  <c r="K13" i="6"/>
  <c r="T161" i="6"/>
  <c r="P159" i="6"/>
  <c r="S161" i="6"/>
  <c r="O159" i="6"/>
  <c r="M133" i="6"/>
  <c r="G77" i="6"/>
  <c r="H77" i="6"/>
  <c r="F77" i="6"/>
  <c r="J55" i="6"/>
  <c r="W45" i="6"/>
  <c r="F13" i="6"/>
  <c r="L13" i="6"/>
  <c r="H55" i="6"/>
  <c r="F55" i="6"/>
  <c r="T45" i="6"/>
  <c r="J13" i="6"/>
  <c r="G159" i="6"/>
  <c r="R135" i="6"/>
  <c r="W159" i="6"/>
  <c r="W161" i="6"/>
  <c r="I99" i="6"/>
  <c r="F45" i="6"/>
  <c r="K45" i="6"/>
  <c r="G55" i="6"/>
  <c r="P161" i="6"/>
  <c r="F159" i="6"/>
  <c r="N45" i="6"/>
  <c r="E73" i="8"/>
  <c r="S73" i="8" s="1"/>
  <c r="E72" i="8"/>
  <c r="S72" i="8" s="1"/>
  <c r="E69" i="8"/>
  <c r="F69" i="8" s="1"/>
  <c r="E68" i="8"/>
  <c r="O68" i="8" s="1"/>
  <c r="E65" i="8"/>
  <c r="P65" i="8" s="1"/>
  <c r="E64" i="8"/>
  <c r="G64" i="8" s="1"/>
  <c r="E10" i="8"/>
  <c r="R10" i="8" s="1"/>
  <c r="H15" i="8"/>
  <c r="E3" i="8"/>
  <c r="J3" i="8" s="1"/>
  <c r="R484" i="8"/>
  <c r="W452" i="8"/>
  <c r="J452" i="8"/>
  <c r="F452" i="8"/>
  <c r="G383" i="8"/>
  <c r="W383" i="8"/>
  <c r="O383" i="8"/>
  <c r="H291" i="8"/>
  <c r="X291" i="8"/>
  <c r="P291" i="8"/>
  <c r="V285" i="8"/>
  <c r="F285" i="8"/>
  <c r="R285" i="8"/>
  <c r="N285" i="8"/>
  <c r="J285" i="8"/>
  <c r="G271" i="8"/>
  <c r="W271" i="8"/>
  <c r="R271" i="8"/>
  <c r="L271" i="8"/>
  <c r="S355" i="8"/>
  <c r="S347" i="8"/>
  <c r="S339" i="8"/>
  <c r="S331" i="8"/>
  <c r="O125" i="8"/>
  <c r="S481" i="8"/>
  <c r="J390" i="8"/>
  <c r="P90" i="8"/>
  <c r="T419" i="8"/>
  <c r="K366" i="8"/>
  <c r="N116" i="8"/>
  <c r="N84" i="8"/>
  <c r="N305" i="8"/>
  <c r="J281" i="8"/>
  <c r="V281" i="8"/>
  <c r="F281" i="8"/>
  <c r="R281" i="8"/>
  <c r="N281" i="8"/>
  <c r="P311" i="8"/>
  <c r="J289" i="8"/>
  <c r="V289" i="8"/>
  <c r="F289" i="8"/>
  <c r="R289" i="8"/>
  <c r="N289" i="8"/>
  <c r="E13" i="8"/>
  <c r="K13" i="8" s="1"/>
  <c r="E18" i="8"/>
  <c r="V18" i="8" s="1"/>
  <c r="E7" i="8"/>
  <c r="L7" i="8" s="1"/>
  <c r="W415" i="8"/>
  <c r="O415" i="8"/>
  <c r="G415" i="8"/>
  <c r="W371" i="8"/>
  <c r="G371" i="8"/>
  <c r="R371" i="8"/>
  <c r="L371" i="8"/>
  <c r="G328" i="8"/>
  <c r="W328" i="8"/>
  <c r="R328" i="8"/>
  <c r="L328" i="8"/>
  <c r="P364" i="8"/>
  <c r="H364" i="8"/>
  <c r="X364" i="8"/>
  <c r="X307" i="8"/>
  <c r="P307" i="8"/>
  <c r="H307" i="8"/>
  <c r="E71" i="8"/>
  <c r="G71" i="8" s="1"/>
  <c r="E70" i="8"/>
  <c r="H70" i="8" s="1"/>
  <c r="E67" i="8"/>
  <c r="W67" i="8" s="1"/>
  <c r="E66" i="8"/>
  <c r="K66" i="8" s="1"/>
  <c r="E27" i="8"/>
  <c r="N27" i="8" s="1"/>
  <c r="E25" i="8"/>
  <c r="S25" i="8" s="1"/>
  <c r="E23" i="8"/>
  <c r="K23" i="8" s="1"/>
  <c r="E21" i="8"/>
  <c r="V21" i="8" s="1"/>
  <c r="E5" i="8"/>
  <c r="K5" i="8" s="1"/>
  <c r="E9" i="8"/>
  <c r="S9" i="8" s="1"/>
  <c r="O457" i="8"/>
  <c r="G457" i="8"/>
  <c r="P448" i="8"/>
  <c r="N448" i="8"/>
  <c r="X448" i="8"/>
  <c r="H448" i="8"/>
  <c r="V448" i="8"/>
  <c r="F448" i="8"/>
  <c r="O399" i="8"/>
  <c r="G399" i="8"/>
  <c r="W399" i="8"/>
  <c r="T468" i="8"/>
  <c r="I468" i="8"/>
  <c r="N446" i="8"/>
  <c r="P446" i="8"/>
  <c r="K415" i="8"/>
  <c r="X380" i="8"/>
  <c r="P380" i="8"/>
  <c r="H380" i="8"/>
  <c r="Y420" i="8"/>
  <c r="I420" i="8"/>
  <c r="P396" i="8"/>
  <c r="H396" i="8"/>
  <c r="X396" i="8"/>
  <c r="X371" i="8"/>
  <c r="X328" i="8"/>
  <c r="N321" i="8"/>
  <c r="P295" i="8"/>
  <c r="V287" i="8"/>
  <c r="F287" i="8"/>
  <c r="R287" i="8"/>
  <c r="N287" i="8"/>
  <c r="J287" i="8"/>
  <c r="V279" i="8"/>
  <c r="F279" i="8"/>
  <c r="R279" i="8"/>
  <c r="N279" i="8"/>
  <c r="J279" i="8"/>
  <c r="N164" i="8"/>
  <c r="O157" i="8"/>
  <c r="Q323" i="8"/>
  <c r="N132" i="8"/>
  <c r="N410" i="8"/>
  <c r="J358" i="8"/>
  <c r="P416" i="8"/>
  <c r="L364" i="8"/>
  <c r="O109" i="8"/>
  <c r="L307" i="8"/>
  <c r="J283" i="8"/>
  <c r="V283" i="8"/>
  <c r="F283" i="8"/>
  <c r="R283" i="8"/>
  <c r="N283" i="8"/>
  <c r="E63" i="8"/>
  <c r="R63" i="8" s="1"/>
  <c r="E62" i="8"/>
  <c r="X62" i="8" s="1"/>
  <c r="E61" i="8"/>
  <c r="P61" i="8" s="1"/>
  <c r="E60" i="8"/>
  <c r="X60" i="8" s="1"/>
  <c r="E59" i="8"/>
  <c r="F59" i="8" s="1"/>
  <c r="E58" i="8"/>
  <c r="Y58" i="8" s="1"/>
  <c r="E57" i="8"/>
  <c r="S57" i="8" s="1"/>
  <c r="E56" i="8"/>
  <c r="S56" i="8" s="1"/>
  <c r="E55" i="8"/>
  <c r="V55" i="8" s="1"/>
  <c r="E54" i="8"/>
  <c r="O54" i="8" s="1"/>
  <c r="E53" i="8"/>
  <c r="P53" i="8" s="1"/>
  <c r="E52" i="8"/>
  <c r="N52" i="8" s="1"/>
  <c r="E51" i="8"/>
  <c r="L51" i="8" s="1"/>
  <c r="E50" i="8"/>
  <c r="F50" i="8" s="1"/>
  <c r="E49" i="8"/>
  <c r="K49" i="8" s="1"/>
  <c r="E48" i="8"/>
  <c r="G48" i="8" s="1"/>
  <c r="E47" i="8"/>
  <c r="V47" i="8" s="1"/>
  <c r="E46" i="8"/>
  <c r="F46" i="8" s="1"/>
  <c r="E45" i="8"/>
  <c r="P45" i="8" s="1"/>
  <c r="E44" i="8"/>
  <c r="Y44" i="8" s="1"/>
  <c r="E43" i="8"/>
  <c r="L43" i="8" s="1"/>
  <c r="E42" i="8"/>
  <c r="X42" i="8" s="1"/>
  <c r="E41" i="8"/>
  <c r="N41" i="8" s="1"/>
  <c r="E40" i="8"/>
  <c r="S40" i="8" s="1"/>
  <c r="E39" i="8"/>
  <c r="S39" i="8" s="1"/>
  <c r="E38" i="8"/>
  <c r="H38" i="8" s="1"/>
  <c r="E37" i="8"/>
  <c r="P37" i="8" s="1"/>
  <c r="E36" i="8"/>
  <c r="H36" i="8" s="1"/>
  <c r="E35" i="8"/>
  <c r="V35" i="8" s="1"/>
  <c r="E34" i="8"/>
  <c r="H34" i="8" s="1"/>
  <c r="E33" i="8"/>
  <c r="L33" i="8" s="1"/>
  <c r="E32" i="8"/>
  <c r="G32" i="8" s="1"/>
  <c r="E31" i="8"/>
  <c r="G31" i="8" s="1"/>
  <c r="E30" i="8"/>
  <c r="X30" i="8" s="1"/>
  <c r="E29" i="8"/>
  <c r="P29" i="8" s="1"/>
  <c r="X24" i="8"/>
  <c r="E17" i="8"/>
  <c r="J17" i="8" s="1"/>
  <c r="E14" i="8"/>
  <c r="G14" i="8" s="1"/>
  <c r="E19" i="8"/>
  <c r="K19" i="8" s="1"/>
  <c r="E11" i="8"/>
  <c r="M11" i="8" s="1"/>
  <c r="W457" i="8"/>
  <c r="R448" i="8"/>
  <c r="O387" i="8"/>
  <c r="K399" i="8"/>
  <c r="X468" i="8"/>
  <c r="R446" i="8"/>
  <c r="X412" i="8"/>
  <c r="P412" i="8"/>
  <c r="H412" i="8"/>
  <c r="L380" i="8"/>
  <c r="X427" i="8"/>
  <c r="H427" i="8"/>
  <c r="W427" i="8"/>
  <c r="G427" i="8"/>
  <c r="P427" i="8"/>
  <c r="O427" i="8"/>
  <c r="Q420" i="8"/>
  <c r="L396" i="8"/>
  <c r="I327" i="8"/>
  <c r="S327" i="8"/>
  <c r="F317" i="8"/>
  <c r="V317" i="8"/>
  <c r="N317" i="8"/>
  <c r="X287" i="8"/>
  <c r="X279" i="8"/>
  <c r="O141" i="8"/>
  <c r="V301" i="8"/>
  <c r="N301" i="8"/>
  <c r="F301" i="8"/>
  <c r="X283" i="8"/>
  <c r="N100" i="8"/>
  <c r="V69" i="8"/>
  <c r="V15" i="8"/>
  <c r="E17" i="6"/>
  <c r="H17" i="6" s="1"/>
  <c r="H40" i="6"/>
  <c r="Y40" i="6"/>
  <c r="O40" i="6"/>
  <c r="P40" i="6"/>
  <c r="L40" i="6"/>
  <c r="M40" i="6"/>
  <c r="I40" i="6"/>
  <c r="K40" i="6"/>
  <c r="U40" i="6"/>
  <c r="Q40" i="6"/>
  <c r="R40" i="6"/>
  <c r="N40" i="6"/>
  <c r="W40" i="6"/>
  <c r="G40" i="6"/>
  <c r="V40" i="6"/>
  <c r="X76" i="6"/>
  <c r="H76" i="6"/>
  <c r="L76" i="6"/>
  <c r="R76" i="6"/>
  <c r="F76" i="6"/>
  <c r="K76" i="6"/>
  <c r="M76" i="6"/>
  <c r="P76" i="6"/>
  <c r="J76" i="6"/>
  <c r="T76" i="6"/>
  <c r="O76" i="6"/>
  <c r="Q76" i="6"/>
  <c r="V76" i="6"/>
  <c r="S76" i="6"/>
  <c r="U76" i="6"/>
  <c r="I120" i="6"/>
  <c r="V120" i="6"/>
  <c r="L120" i="6"/>
  <c r="N120" i="6"/>
  <c r="U120" i="6"/>
  <c r="X120" i="6"/>
  <c r="Y120" i="6"/>
  <c r="H120" i="6"/>
  <c r="J120" i="6"/>
  <c r="K120" i="6"/>
  <c r="T120" i="6"/>
  <c r="W120" i="6"/>
  <c r="F120" i="6"/>
  <c r="G120" i="6"/>
  <c r="L172" i="6"/>
  <c r="T172" i="6"/>
  <c r="J172" i="6"/>
  <c r="V172" i="6"/>
  <c r="X172" i="6"/>
  <c r="Y172" i="6"/>
  <c r="N172" i="6"/>
  <c r="I172" i="6"/>
  <c r="P172" i="6"/>
  <c r="F172" i="6"/>
  <c r="M172" i="6"/>
  <c r="X153" i="6"/>
  <c r="P153" i="6"/>
  <c r="R153" i="6"/>
  <c r="V153" i="6"/>
  <c r="Q153" i="6"/>
  <c r="K153" i="6"/>
  <c r="U153" i="6"/>
  <c r="O153" i="6"/>
  <c r="H153" i="6"/>
  <c r="L153" i="6"/>
  <c r="F153" i="6"/>
  <c r="I153" i="6"/>
  <c r="Y153" i="6"/>
  <c r="S153" i="6"/>
  <c r="J67" i="6"/>
  <c r="H67" i="6"/>
  <c r="G67" i="6"/>
  <c r="F67" i="6"/>
  <c r="Q67" i="6"/>
  <c r="X67" i="6"/>
  <c r="W67" i="6"/>
  <c r="V67" i="6"/>
  <c r="O67" i="6"/>
  <c r="U67" i="6"/>
  <c r="T67" i="6"/>
  <c r="S67" i="6"/>
  <c r="R67" i="6"/>
  <c r="P67" i="6"/>
  <c r="I67" i="6"/>
  <c r="Y67" i="6"/>
  <c r="I111" i="6"/>
  <c r="W111" i="6"/>
  <c r="Y111" i="6"/>
  <c r="V111" i="6"/>
  <c r="F111" i="6"/>
  <c r="L111" i="6"/>
  <c r="R111" i="6"/>
  <c r="X111" i="6"/>
  <c r="H111" i="6"/>
  <c r="G111" i="6"/>
  <c r="N111" i="6"/>
  <c r="T111" i="6"/>
  <c r="M111" i="6"/>
  <c r="T139" i="6"/>
  <c r="O139" i="6"/>
  <c r="P139" i="6"/>
  <c r="Q139" i="6"/>
  <c r="M139" i="6"/>
  <c r="X139" i="6"/>
  <c r="Y139" i="6"/>
  <c r="K139" i="6"/>
  <c r="U139" i="6"/>
  <c r="V139" i="6"/>
  <c r="R139" i="6"/>
  <c r="I139" i="6"/>
  <c r="W139" i="6"/>
  <c r="G139" i="6"/>
  <c r="F139" i="6"/>
  <c r="M175" i="6"/>
  <c r="I175" i="6"/>
  <c r="S111" i="6"/>
  <c r="H139" i="6"/>
  <c r="X9" i="6"/>
  <c r="K9" i="6"/>
  <c r="Q9" i="6"/>
  <c r="T9" i="6"/>
  <c r="F9" i="6"/>
  <c r="O9" i="6"/>
  <c r="U9" i="6"/>
  <c r="H9" i="6"/>
  <c r="J9" i="6"/>
  <c r="L9" i="6"/>
  <c r="N9" i="6"/>
  <c r="S9" i="6"/>
  <c r="I9" i="6"/>
  <c r="Y9" i="6"/>
  <c r="N33" i="6"/>
  <c r="W33" i="6"/>
  <c r="J33" i="6"/>
  <c r="I33" i="6"/>
  <c r="Y33" i="6"/>
  <c r="H33" i="6"/>
  <c r="X33" i="6"/>
  <c r="G33" i="6"/>
  <c r="O33" i="6"/>
  <c r="M33" i="6"/>
  <c r="V33" i="6"/>
  <c r="P33" i="6"/>
  <c r="S33" i="6"/>
  <c r="L33" i="6"/>
  <c r="T33" i="6"/>
  <c r="Q33" i="6"/>
  <c r="Q57" i="6"/>
  <c r="J57" i="6"/>
  <c r="G57" i="6"/>
  <c r="H57" i="6"/>
  <c r="P57" i="6"/>
  <c r="E73" i="6"/>
  <c r="L73" i="6" s="1"/>
  <c r="L147" i="6"/>
  <c r="X57" i="6"/>
  <c r="M57" i="6"/>
  <c r="W57" i="6"/>
  <c r="K57" i="6"/>
  <c r="E2" i="6"/>
  <c r="Y2" i="6" s="1"/>
  <c r="E61" i="6"/>
  <c r="L61" i="6" s="1"/>
  <c r="E29" i="6"/>
  <c r="H29" i="6" s="1"/>
  <c r="Y57" i="6"/>
  <c r="I57" i="6"/>
  <c r="T57" i="6"/>
  <c r="R57" i="6"/>
  <c r="S57" i="6"/>
  <c r="E65" i="6"/>
  <c r="R65" i="6" s="1"/>
  <c r="G73" i="6" l="1"/>
  <c r="X61" i="6"/>
  <c r="X34" i="8"/>
  <c r="O30" i="8"/>
  <c r="X66" i="8"/>
  <c r="F63" i="8"/>
  <c r="V3" i="8"/>
  <c r="T21" i="8"/>
  <c r="X15" i="8"/>
  <c r="J15" i="8"/>
  <c r="W38" i="8"/>
  <c r="S26" i="8"/>
  <c r="H69" i="8"/>
  <c r="U10" i="8"/>
  <c r="W40" i="8"/>
  <c r="X25" i="8"/>
  <c r="O63" i="8"/>
  <c r="O24" i="8"/>
  <c r="N32" i="8"/>
  <c r="F24" i="8"/>
  <c r="L69" i="8"/>
  <c r="R69" i="8"/>
  <c r="O69" i="8"/>
  <c r="G3" i="8"/>
  <c r="J38" i="8"/>
  <c r="O58" i="8"/>
  <c r="Y3" i="8"/>
  <c r="F71" i="8"/>
  <c r="S54" i="8"/>
  <c r="K22" i="8"/>
  <c r="X3" i="8"/>
  <c r="W25" i="8"/>
  <c r="T14" i="8"/>
  <c r="G58" i="8"/>
  <c r="W50" i="8"/>
  <c r="N38" i="8"/>
  <c r="S38" i="8"/>
  <c r="Q3" i="8"/>
  <c r="Q16" i="8"/>
  <c r="P5" i="8"/>
  <c r="I3" i="8"/>
  <c r="R14" i="8"/>
  <c r="O3" i="8"/>
  <c r="W71" i="8"/>
  <c r="G38" i="8"/>
  <c r="G54" i="8"/>
  <c r="R54" i="8"/>
  <c r="W30" i="8"/>
  <c r="K71" i="8"/>
  <c r="F54" i="8"/>
  <c r="N30" i="8"/>
  <c r="Y34" i="8"/>
  <c r="Y46" i="8"/>
  <c r="S58" i="8"/>
  <c r="S71" i="8"/>
  <c r="X54" i="8"/>
  <c r="P71" i="8"/>
  <c r="T3" i="8"/>
  <c r="P3" i="8"/>
  <c r="S3" i="8"/>
  <c r="S5" i="8"/>
  <c r="X5" i="8"/>
  <c r="G42" i="8"/>
  <c r="V38" i="8"/>
  <c r="O71" i="8"/>
  <c r="K42" i="8"/>
  <c r="K58" i="8"/>
  <c r="H71" i="8"/>
  <c r="K38" i="8"/>
  <c r="F30" i="8"/>
  <c r="F38" i="8"/>
  <c r="J50" i="8"/>
  <c r="R38" i="8"/>
  <c r="L27" i="8"/>
  <c r="H58" i="8"/>
  <c r="Q5" i="8"/>
  <c r="W3" i="8"/>
  <c r="U14" i="8"/>
  <c r="R5" i="8"/>
  <c r="N3" i="8"/>
  <c r="U3" i="8"/>
  <c r="K30" i="8"/>
  <c r="W54" i="8"/>
  <c r="N54" i="8"/>
  <c r="Y71" i="8"/>
  <c r="O46" i="8"/>
  <c r="J30" i="8"/>
  <c r="N71" i="8"/>
  <c r="X71" i="8"/>
  <c r="K54" i="8"/>
  <c r="R30" i="8"/>
  <c r="R71" i="8"/>
  <c r="S30" i="8"/>
  <c r="Y38" i="8"/>
  <c r="Y54" i="8"/>
  <c r="L71" i="8"/>
  <c r="H30" i="8"/>
  <c r="X58" i="8"/>
  <c r="L25" i="8"/>
  <c r="Q9" i="8"/>
  <c r="I9" i="8"/>
  <c r="J69" i="8"/>
  <c r="S32" i="8"/>
  <c r="V40" i="8"/>
  <c r="H40" i="8"/>
  <c r="W24" i="8"/>
  <c r="L4" i="8"/>
  <c r="O18" i="8"/>
  <c r="T18" i="8"/>
  <c r="Q20" i="8"/>
  <c r="P10" i="8"/>
  <c r="O48" i="8"/>
  <c r="W69" i="8"/>
  <c r="G24" i="8"/>
  <c r="G25" i="8"/>
  <c r="K69" i="8"/>
  <c r="H23" i="8"/>
  <c r="S24" i="8"/>
  <c r="K24" i="8"/>
  <c r="P69" i="8"/>
  <c r="S69" i="8"/>
  <c r="Y69" i="8"/>
  <c r="X69" i="8"/>
  <c r="F10" i="8"/>
  <c r="R18" i="8"/>
  <c r="P18" i="8"/>
  <c r="P25" i="8"/>
  <c r="G69" i="8"/>
  <c r="K25" i="8"/>
  <c r="Y25" i="8"/>
  <c r="W48" i="8"/>
  <c r="H25" i="8"/>
  <c r="K48" i="8"/>
  <c r="S41" i="8"/>
  <c r="X38" i="8"/>
  <c r="J19" i="8"/>
  <c r="R23" i="8"/>
  <c r="O23" i="8"/>
  <c r="J23" i="8"/>
  <c r="N2" i="6"/>
  <c r="Y60" i="8"/>
  <c r="S23" i="8"/>
  <c r="W58" i="8"/>
  <c r="O25" i="8"/>
  <c r="P19" i="8"/>
  <c r="H19" i="8"/>
  <c r="F23" i="8"/>
  <c r="S66" i="8"/>
  <c r="L23" i="8"/>
  <c r="J2" i="8"/>
  <c r="X18" i="8"/>
  <c r="G18" i="8"/>
  <c r="T19" i="8"/>
  <c r="M3" i="8"/>
  <c r="H18" i="8"/>
  <c r="M5" i="8"/>
  <c r="L3" i="8"/>
  <c r="S19" i="8"/>
  <c r="Q18" i="8"/>
  <c r="J18" i="8"/>
  <c r="L5" i="8"/>
  <c r="H3" i="8"/>
  <c r="U5" i="8"/>
  <c r="W23" i="8"/>
  <c r="P23" i="8"/>
  <c r="V23" i="8"/>
  <c r="Y23" i="8"/>
  <c r="G66" i="8"/>
  <c r="X23" i="8"/>
  <c r="L41" i="8"/>
  <c r="F62" i="8"/>
  <c r="R44" i="8"/>
  <c r="T5" i="8"/>
  <c r="Q2" i="8"/>
  <c r="U18" i="8"/>
  <c r="R19" i="8"/>
  <c r="W5" i="8"/>
  <c r="F18" i="8"/>
  <c r="Y5" i="8"/>
  <c r="N5" i="8"/>
  <c r="F5" i="8"/>
  <c r="W18" i="8"/>
  <c r="H5" i="8"/>
  <c r="K47" i="8"/>
  <c r="O66" i="8"/>
  <c r="N26" i="8"/>
  <c r="F70" i="8"/>
  <c r="W66" i="8"/>
  <c r="G23" i="8"/>
  <c r="S60" i="8"/>
  <c r="Y66" i="8"/>
  <c r="N23" i="8"/>
  <c r="H66" i="8"/>
  <c r="M18" i="8"/>
  <c r="J5" i="8"/>
  <c r="G5" i="8"/>
  <c r="T11" i="8"/>
  <c r="I5" i="8"/>
  <c r="O5" i="8"/>
  <c r="W62" i="8"/>
  <c r="N47" i="8"/>
  <c r="V70" i="8"/>
  <c r="L9" i="8"/>
  <c r="S7" i="8"/>
  <c r="T9" i="8"/>
  <c r="F21" i="8"/>
  <c r="O43" i="8"/>
  <c r="F32" i="8"/>
  <c r="S62" i="8"/>
  <c r="G62" i="8"/>
  <c r="M12" i="8"/>
  <c r="J21" i="8"/>
  <c r="U21" i="8"/>
  <c r="F51" i="8"/>
  <c r="R55" i="8"/>
  <c r="N62" i="8"/>
  <c r="K12" i="8"/>
  <c r="W55" i="8"/>
  <c r="V62" i="8"/>
  <c r="J62" i="8"/>
  <c r="K51" i="8"/>
  <c r="P51" i="8"/>
  <c r="O38" i="8"/>
  <c r="V5" i="8"/>
  <c r="Q6" i="8"/>
  <c r="X14" i="8"/>
  <c r="J7" i="8"/>
  <c r="F14" i="8"/>
  <c r="P14" i="8"/>
  <c r="G27" i="8"/>
  <c r="S51" i="8"/>
  <c r="K62" i="8"/>
  <c r="W70" i="8"/>
  <c r="J55" i="8"/>
  <c r="J51" i="8"/>
  <c r="S48" i="8"/>
  <c r="O62" i="8"/>
  <c r="W32" i="8"/>
  <c r="G50" i="8"/>
  <c r="S61" i="8"/>
  <c r="K70" i="8"/>
  <c r="V54" i="8"/>
  <c r="R70" i="8"/>
  <c r="J40" i="8"/>
  <c r="J48" i="8"/>
  <c r="R48" i="8"/>
  <c r="F52" i="8"/>
  <c r="Y62" i="8"/>
  <c r="Y64" i="8"/>
  <c r="Y70" i="8"/>
  <c r="J72" i="8"/>
  <c r="J54" i="8"/>
  <c r="V71" i="8"/>
  <c r="P43" i="8"/>
  <c r="H54" i="8"/>
  <c r="X64" i="8"/>
  <c r="X70" i="8"/>
  <c r="M14" i="8"/>
  <c r="O70" i="8"/>
  <c r="Y20" i="8"/>
  <c r="J6" i="8"/>
  <c r="H14" i="8"/>
  <c r="V14" i="8"/>
  <c r="W14" i="8"/>
  <c r="G44" i="8"/>
  <c r="O64" i="8"/>
  <c r="N64" i="8"/>
  <c r="G40" i="8"/>
  <c r="J70" i="8"/>
  <c r="Y27" i="8"/>
  <c r="V48" i="8"/>
  <c r="N48" i="8"/>
  <c r="S70" i="8"/>
  <c r="R72" i="8"/>
  <c r="H44" i="8"/>
  <c r="N6" i="8"/>
  <c r="O14" i="8"/>
  <c r="Q14" i="8"/>
  <c r="J14" i="8"/>
  <c r="Q4" i="8"/>
  <c r="W72" i="8"/>
  <c r="J52" i="8"/>
  <c r="G70" i="8"/>
  <c r="O40" i="8"/>
  <c r="V64" i="8"/>
  <c r="K44" i="8"/>
  <c r="F48" i="8"/>
  <c r="Y48" i="8"/>
  <c r="N70" i="8"/>
  <c r="H48" i="8"/>
  <c r="X72" i="8"/>
  <c r="H6" i="8"/>
  <c r="N19" i="8"/>
  <c r="R45" i="8"/>
  <c r="O27" i="8"/>
  <c r="R27" i="8"/>
  <c r="H27" i="8"/>
  <c r="R56" i="8"/>
  <c r="K67" i="8"/>
  <c r="F27" i="8"/>
  <c r="P67" i="8"/>
  <c r="W42" i="8"/>
  <c r="S27" i="8"/>
  <c r="X12" i="8"/>
  <c r="P12" i="8"/>
  <c r="O19" i="8"/>
  <c r="Y61" i="6"/>
  <c r="M61" i="6"/>
  <c r="V19" i="8"/>
  <c r="G19" i="8"/>
  <c r="I19" i="8"/>
  <c r="U19" i="8"/>
  <c r="J27" i="8"/>
  <c r="P27" i="8"/>
  <c r="J45" i="8"/>
  <c r="Y67" i="8"/>
  <c r="H67" i="8"/>
  <c r="O42" i="8"/>
  <c r="X27" i="8"/>
  <c r="V56" i="8"/>
  <c r="W27" i="8"/>
  <c r="V27" i="8"/>
  <c r="X32" i="8"/>
  <c r="F61" i="6"/>
  <c r="J61" i="6"/>
  <c r="F19" i="8"/>
  <c r="W19" i="8"/>
  <c r="Y19" i="8"/>
  <c r="G61" i="6"/>
  <c r="Q19" i="8"/>
  <c r="L19" i="8"/>
  <c r="X19" i="8"/>
  <c r="S67" i="8"/>
  <c r="F35" i="8"/>
  <c r="Y31" i="8"/>
  <c r="O67" i="8"/>
  <c r="K27" i="8"/>
  <c r="X67" i="8"/>
  <c r="G35" i="8"/>
  <c r="G67" i="8"/>
  <c r="R35" i="8"/>
  <c r="Y42" i="8"/>
  <c r="L67" i="8"/>
  <c r="Q15" i="8"/>
  <c r="T2" i="8"/>
  <c r="R2" i="8"/>
  <c r="X10" i="8"/>
  <c r="V10" i="8"/>
  <c r="W10" i="8"/>
  <c r="Y39" i="8"/>
  <c r="K26" i="8"/>
  <c r="W46" i="8"/>
  <c r="V26" i="8"/>
  <c r="K32" i="8"/>
  <c r="Y32" i="8"/>
  <c r="S42" i="8"/>
  <c r="S46" i="8"/>
  <c r="Y68" i="8"/>
  <c r="W26" i="8"/>
  <c r="J26" i="8"/>
  <c r="Y26" i="8"/>
  <c r="H42" i="8"/>
  <c r="H46" i="8"/>
  <c r="H68" i="8"/>
  <c r="G46" i="8"/>
  <c r="O15" i="8"/>
  <c r="M10" i="8"/>
  <c r="T15" i="8"/>
  <c r="F2" i="8"/>
  <c r="H10" i="8"/>
  <c r="Q10" i="8"/>
  <c r="J10" i="8"/>
  <c r="G10" i="8"/>
  <c r="O32" i="8"/>
  <c r="S68" i="8"/>
  <c r="Y29" i="8"/>
  <c r="O26" i="8"/>
  <c r="J32" i="8"/>
  <c r="N46" i="8"/>
  <c r="K68" i="8"/>
  <c r="X36" i="8"/>
  <c r="X46" i="8"/>
  <c r="X68" i="8"/>
  <c r="G30" i="8"/>
  <c r="X2" i="8"/>
  <c r="F15" i="8"/>
  <c r="O10" i="8"/>
  <c r="T10" i="8"/>
  <c r="G26" i="8"/>
  <c r="K46" i="8"/>
  <c r="V29" i="8"/>
  <c r="W68" i="8"/>
  <c r="R26" i="8"/>
  <c r="G68" i="8"/>
  <c r="R32" i="8"/>
  <c r="V32" i="8"/>
  <c r="G13" i="8"/>
  <c r="L13" i="8"/>
  <c r="J34" i="8"/>
  <c r="J37" i="8"/>
  <c r="G53" i="8"/>
  <c r="N65" i="8"/>
  <c r="N34" i="8"/>
  <c r="G34" i="8"/>
  <c r="K53" i="8"/>
  <c r="Y30" i="8"/>
  <c r="R40" i="8"/>
  <c r="Y40" i="8"/>
  <c r="R50" i="8"/>
  <c r="Y50" i="8"/>
  <c r="L53" i="8"/>
  <c r="N56" i="8"/>
  <c r="F56" i="8"/>
  <c r="R62" i="8"/>
  <c r="H32" i="8"/>
  <c r="P35" i="8"/>
  <c r="X40" i="8"/>
  <c r="H50" i="8"/>
  <c r="H62" i="8"/>
  <c r="K34" i="8"/>
  <c r="K50" i="8"/>
  <c r="W16" i="8"/>
  <c r="T8" i="8"/>
  <c r="T12" i="8"/>
  <c r="O34" i="8"/>
  <c r="G43" i="8"/>
  <c r="G37" i="8"/>
  <c r="Y59" i="8"/>
  <c r="Y65" i="8"/>
  <c r="G73" i="8"/>
  <c r="W34" i="8"/>
  <c r="G56" i="8"/>
  <c r="K40" i="8"/>
  <c r="N50" i="8"/>
  <c r="V50" i="8"/>
  <c r="K56" i="8"/>
  <c r="Y56" i="8"/>
  <c r="G22" i="8"/>
  <c r="W59" i="8"/>
  <c r="R22" i="8"/>
  <c r="F53" i="8"/>
  <c r="X50" i="8"/>
  <c r="X56" i="8"/>
  <c r="T13" i="8"/>
  <c r="I12" i="8"/>
  <c r="H13" i="8"/>
  <c r="O50" i="8"/>
  <c r="W56" i="8"/>
  <c r="R59" i="8"/>
  <c r="W22" i="8"/>
  <c r="O56" i="8"/>
  <c r="R34" i="8"/>
  <c r="S34" i="8"/>
  <c r="N40" i="8"/>
  <c r="S50" i="8"/>
  <c r="J56" i="8"/>
  <c r="V34" i="8"/>
  <c r="AR505" i="8"/>
  <c r="E38" i="7" s="1"/>
  <c r="AR509" i="8"/>
  <c r="E42" i="7" s="1"/>
  <c r="R8" i="8"/>
  <c r="L12" i="8"/>
  <c r="T16" i="8"/>
  <c r="N7" i="8"/>
  <c r="M13" i="8"/>
  <c r="V13" i="8"/>
  <c r="S13" i="8"/>
  <c r="R12" i="8"/>
  <c r="Q7" i="8"/>
  <c r="O13" i="8"/>
  <c r="F36" i="8"/>
  <c r="W65" i="8"/>
  <c r="V65" i="8"/>
  <c r="V73" i="8"/>
  <c r="O28" i="8"/>
  <c r="W36" i="8"/>
  <c r="O44" i="8"/>
  <c r="W52" i="8"/>
  <c r="O60" i="8"/>
  <c r="N60" i="8"/>
  <c r="H65" i="8"/>
  <c r="H73" i="8"/>
  <c r="S28" i="8"/>
  <c r="O73" i="8"/>
  <c r="V52" i="8"/>
  <c r="R60" i="8"/>
  <c r="Y36" i="8"/>
  <c r="Y52" i="8"/>
  <c r="K60" i="8"/>
  <c r="V30" i="8"/>
  <c r="Y22" i="8"/>
  <c r="X44" i="8"/>
  <c r="X48" i="8"/>
  <c r="H52" i="8"/>
  <c r="H56" i="8"/>
  <c r="P59" i="8"/>
  <c r="L16" i="8"/>
  <c r="O36" i="8"/>
  <c r="W44" i="8"/>
  <c r="O52" i="8"/>
  <c r="W60" i="8"/>
  <c r="W12" i="8"/>
  <c r="Y7" i="8"/>
  <c r="J13" i="8"/>
  <c r="I8" i="8"/>
  <c r="O12" i="8"/>
  <c r="G16" i="8"/>
  <c r="J8" i="8"/>
  <c r="S12" i="8"/>
  <c r="R16" i="8"/>
  <c r="I7" i="8"/>
  <c r="O11" i="8"/>
  <c r="P13" i="8"/>
  <c r="R13" i="8"/>
  <c r="Y13" i="8"/>
  <c r="N13" i="8"/>
  <c r="J12" i="8"/>
  <c r="T7" i="8"/>
  <c r="U13" i="8"/>
  <c r="O22" i="8"/>
  <c r="S52" i="8"/>
  <c r="O65" i="8"/>
  <c r="V22" i="8"/>
  <c r="F28" i="8"/>
  <c r="Y33" i="8"/>
  <c r="Y41" i="8"/>
  <c r="F49" i="8"/>
  <c r="G65" i="8"/>
  <c r="F65" i="8"/>
  <c r="F73" i="8"/>
  <c r="Y73" i="8"/>
  <c r="J22" i="8"/>
  <c r="F44" i="8"/>
  <c r="X65" i="8"/>
  <c r="X73" i="8"/>
  <c r="G36" i="8"/>
  <c r="S44" i="8"/>
  <c r="G52" i="8"/>
  <c r="O57" i="8"/>
  <c r="N22" i="8"/>
  <c r="K36" i="8"/>
  <c r="K52" i="8"/>
  <c r="L65" i="8"/>
  <c r="W28" i="8"/>
  <c r="Y28" i="8"/>
  <c r="X52" i="8"/>
  <c r="H60" i="8"/>
  <c r="P73" i="8"/>
  <c r="X8" i="8"/>
  <c r="S16" i="8"/>
  <c r="Y16" i="8"/>
  <c r="H8" i="8"/>
  <c r="U16" i="8"/>
  <c r="AP505" i="8"/>
  <c r="C38" i="7" s="1"/>
  <c r="AP509" i="8"/>
  <c r="C42" i="7" s="1"/>
  <c r="Q13" i="8"/>
  <c r="Q8" i="8"/>
  <c r="Y12" i="8"/>
  <c r="N12" i="8"/>
  <c r="J16" i="8"/>
  <c r="F13" i="8"/>
  <c r="W13" i="8"/>
  <c r="I13" i="8"/>
  <c r="Q12" i="8"/>
  <c r="P11" i="8"/>
  <c r="X13" i="8"/>
  <c r="G28" i="8"/>
  <c r="S36" i="8"/>
  <c r="G60" i="8"/>
  <c r="V44" i="8"/>
  <c r="J60" i="8"/>
  <c r="N49" i="8"/>
  <c r="G57" i="8"/>
  <c r="R65" i="8"/>
  <c r="J65" i="8"/>
  <c r="W73" i="8"/>
  <c r="N73" i="8"/>
  <c r="R52" i="8"/>
  <c r="N44" i="8"/>
  <c r="F60" i="8"/>
  <c r="L73" i="8"/>
  <c r="K33" i="8"/>
  <c r="K65" i="8"/>
  <c r="V60" i="8"/>
  <c r="N16" i="8"/>
  <c r="M19" i="8"/>
  <c r="X16" i="8"/>
  <c r="AQ505" i="8"/>
  <c r="D38" i="7" s="1"/>
  <c r="AQ509" i="8"/>
  <c r="D42" i="7" s="1"/>
  <c r="V61" i="6"/>
  <c r="P2" i="6"/>
  <c r="U2" i="6"/>
  <c r="Q2" i="6"/>
  <c r="G2" i="6"/>
  <c r="H2" i="6"/>
  <c r="T2" i="6"/>
  <c r="K2" i="6"/>
  <c r="F2" i="6"/>
  <c r="W2" i="6"/>
  <c r="I2" i="6"/>
  <c r="P20" i="8"/>
  <c r="H20" i="8"/>
  <c r="K20" i="8"/>
  <c r="F20" i="8"/>
  <c r="U20" i="8"/>
  <c r="G20" i="8"/>
  <c r="S4" i="8"/>
  <c r="I20" i="8"/>
  <c r="U11" i="8"/>
  <c r="T6" i="8"/>
  <c r="R6" i="8"/>
  <c r="Q17" i="8"/>
  <c r="F11" i="8"/>
  <c r="T4" i="8"/>
  <c r="T20" i="8"/>
  <c r="W11" i="8"/>
  <c r="K31" i="8"/>
  <c r="S35" i="8"/>
  <c r="W39" i="8"/>
  <c r="K61" i="8"/>
  <c r="J29" i="8"/>
  <c r="F29" i="8"/>
  <c r="W33" i="8"/>
  <c r="J35" i="8"/>
  <c r="Y37" i="8"/>
  <c r="R37" i="8"/>
  <c r="W41" i="8"/>
  <c r="F41" i="8"/>
  <c r="V45" i="8"/>
  <c r="W45" i="8"/>
  <c r="O47" i="8"/>
  <c r="R49" i="8"/>
  <c r="Y49" i="8"/>
  <c r="Y51" i="8"/>
  <c r="R51" i="8"/>
  <c r="O55" i="8"/>
  <c r="Y57" i="8"/>
  <c r="O59" i="8"/>
  <c r="Y61" i="8"/>
  <c r="Y63" i="8"/>
  <c r="J31" i="8"/>
  <c r="F39" i="8"/>
  <c r="V63" i="8"/>
  <c r="H63" i="8"/>
  <c r="W31" i="8"/>
  <c r="O41" i="8"/>
  <c r="S45" i="8"/>
  <c r="L37" i="8"/>
  <c r="L39" i="8"/>
  <c r="V72" i="8"/>
  <c r="N72" i="8"/>
  <c r="K35" i="8"/>
  <c r="W43" i="8"/>
  <c r="O53" i="8"/>
  <c r="G63" i="8"/>
  <c r="V31" i="8"/>
  <c r="R41" i="8"/>
  <c r="N63" i="8"/>
  <c r="P33" i="8"/>
  <c r="P41" i="8"/>
  <c r="P49" i="8"/>
  <c r="P57" i="8"/>
  <c r="O6" i="8"/>
  <c r="R17" i="8"/>
  <c r="O29" i="8"/>
  <c r="S31" i="8"/>
  <c r="S33" i="8"/>
  <c r="W35" i="8"/>
  <c r="K37" i="8"/>
  <c r="G39" i="8"/>
  <c r="K41" i="8"/>
  <c r="K43" i="8"/>
  <c r="O45" i="8"/>
  <c r="S47" i="8"/>
  <c r="S49" i="8"/>
  <c r="W51" i="8"/>
  <c r="V53" i="8"/>
  <c r="G55" i="8"/>
  <c r="K57" i="8"/>
  <c r="K59" i="8"/>
  <c r="O61" i="8"/>
  <c r="S63" i="8"/>
  <c r="Y6" i="8"/>
  <c r="X20" i="8"/>
  <c r="U12" i="8"/>
  <c r="V12" i="8"/>
  <c r="G12" i="8"/>
  <c r="F12" i="8"/>
  <c r="M16" i="8"/>
  <c r="V16" i="8"/>
  <c r="O16" i="8"/>
  <c r="I16" i="8"/>
  <c r="K16" i="8"/>
  <c r="H16" i="8"/>
  <c r="F16" i="8"/>
  <c r="AQ507" i="8"/>
  <c r="D40" i="7" s="1"/>
  <c r="AR510" i="8"/>
  <c r="AR507" i="8"/>
  <c r="E40" i="7" s="1"/>
  <c r="AR506" i="8"/>
  <c r="E39" i="7" s="1"/>
  <c r="Y8" i="8"/>
  <c r="P8" i="8"/>
  <c r="S8" i="8"/>
  <c r="F8" i="8"/>
  <c r="L8" i="8"/>
  <c r="K8" i="8"/>
  <c r="V8" i="8"/>
  <c r="U8" i="8"/>
  <c r="G8" i="8"/>
  <c r="N8" i="8"/>
  <c r="M8" i="8"/>
  <c r="W8" i="8"/>
  <c r="H22" i="8"/>
  <c r="L22" i="8"/>
  <c r="P22" i="8"/>
  <c r="T22" i="8"/>
  <c r="M22" i="8"/>
  <c r="X22" i="8"/>
  <c r="F22" i="8"/>
  <c r="Q22" i="8"/>
  <c r="U22" i="8"/>
  <c r="I22" i="8"/>
  <c r="H28" i="8"/>
  <c r="L28" i="8"/>
  <c r="P28" i="8"/>
  <c r="X28" i="8"/>
  <c r="N28" i="8"/>
  <c r="M28" i="8"/>
  <c r="R28" i="8"/>
  <c r="Q28" i="8"/>
  <c r="V28" i="8"/>
  <c r="T28" i="8"/>
  <c r="U28" i="8"/>
  <c r="I28" i="8"/>
  <c r="J28" i="8"/>
  <c r="I6" i="8"/>
  <c r="W6" i="8"/>
  <c r="U6" i="8"/>
  <c r="K6" i="8"/>
  <c r="P6" i="8"/>
  <c r="G6" i="8"/>
  <c r="AQ510" i="8"/>
  <c r="AQ508" i="8"/>
  <c r="D41" i="7" s="1"/>
  <c r="AQ506" i="8"/>
  <c r="D39" i="7" s="1"/>
  <c r="Y4" i="8"/>
  <c r="N4" i="8"/>
  <c r="L20" i="8"/>
  <c r="X11" i="8"/>
  <c r="V17" i="8"/>
  <c r="F6" i="8"/>
  <c r="R11" i="8"/>
  <c r="T17" i="8"/>
  <c r="V11" i="8"/>
  <c r="R20" i="8"/>
  <c r="G11" i="8"/>
  <c r="K45" i="8"/>
  <c r="O49" i="8"/>
  <c r="S53" i="8"/>
  <c r="F31" i="8"/>
  <c r="N53" i="8"/>
  <c r="F61" i="8"/>
  <c r="W29" i="8"/>
  <c r="R29" i="8"/>
  <c r="G33" i="8"/>
  <c r="Y35" i="8"/>
  <c r="V37" i="8"/>
  <c r="N37" i="8"/>
  <c r="G41" i="8"/>
  <c r="J43" i="8"/>
  <c r="F45" i="8"/>
  <c r="G45" i="8"/>
  <c r="Y47" i="8"/>
  <c r="W49" i="8"/>
  <c r="J49" i="8"/>
  <c r="O51" i="8"/>
  <c r="Y53" i="8"/>
  <c r="Y55" i="8"/>
  <c r="N59" i="8"/>
  <c r="V59" i="8"/>
  <c r="W61" i="8"/>
  <c r="S64" i="8"/>
  <c r="G72" i="8"/>
  <c r="N55" i="8"/>
  <c r="R64" i="8"/>
  <c r="G51" i="8"/>
  <c r="K55" i="8"/>
  <c r="S59" i="8"/>
  <c r="W63" i="8"/>
  <c r="O72" i="8"/>
  <c r="R31" i="8"/>
  <c r="J41" i="8"/>
  <c r="J63" i="8"/>
  <c r="L29" i="8"/>
  <c r="L35" i="8"/>
  <c r="L45" i="8"/>
  <c r="L59" i="8"/>
  <c r="L61" i="8"/>
  <c r="L63" i="8"/>
  <c r="F72" i="8"/>
  <c r="Y72" i="8"/>
  <c r="O37" i="8"/>
  <c r="G47" i="8"/>
  <c r="S55" i="8"/>
  <c r="F55" i="8"/>
  <c r="J64" i="8"/>
  <c r="P31" i="8"/>
  <c r="P39" i="8"/>
  <c r="P47" i="8"/>
  <c r="P55" i="8"/>
  <c r="P63" i="8"/>
  <c r="X6" i="8"/>
  <c r="M20" i="8"/>
  <c r="W20" i="8"/>
  <c r="L6" i="8"/>
  <c r="AP506" i="8"/>
  <c r="C39" i="7" s="1"/>
  <c r="Y2" i="8"/>
  <c r="M2" i="8"/>
  <c r="H2" i="8"/>
  <c r="O2" i="8"/>
  <c r="I2" i="8"/>
  <c r="K2" i="8"/>
  <c r="P2" i="8"/>
  <c r="W2" i="8"/>
  <c r="G2" i="8"/>
  <c r="L2" i="8"/>
  <c r="S2" i="8"/>
  <c r="U2" i="8"/>
  <c r="N2" i="8"/>
  <c r="H26" i="8"/>
  <c r="P26" i="8"/>
  <c r="T26" i="8"/>
  <c r="M26" i="8"/>
  <c r="Q26" i="8"/>
  <c r="F26" i="8"/>
  <c r="U26" i="8"/>
  <c r="L26" i="8"/>
  <c r="I26" i="8"/>
  <c r="Y15" i="8"/>
  <c r="M15" i="8"/>
  <c r="W15" i="8"/>
  <c r="N15" i="8"/>
  <c r="P15" i="8"/>
  <c r="S15" i="8"/>
  <c r="L15" i="8"/>
  <c r="K15" i="8"/>
  <c r="R15" i="8"/>
  <c r="G15" i="8"/>
  <c r="U15" i="8"/>
  <c r="M4" i="8"/>
  <c r="H4" i="8"/>
  <c r="K4" i="8"/>
  <c r="F4" i="8"/>
  <c r="U4" i="8"/>
  <c r="G4" i="8"/>
  <c r="V4" i="8"/>
  <c r="X4" i="8"/>
  <c r="W4" i="8"/>
  <c r="O4" i="8"/>
  <c r="P4" i="8"/>
  <c r="I4" i="8"/>
  <c r="S20" i="8"/>
  <c r="H11" i="8"/>
  <c r="V6" i="8"/>
  <c r="Q11" i="8"/>
  <c r="J4" i="8"/>
  <c r="J20" i="8"/>
  <c r="K29" i="8"/>
  <c r="O33" i="8"/>
  <c r="S37" i="8"/>
  <c r="G59" i="8"/>
  <c r="K63" i="8"/>
  <c r="V41" i="8"/>
  <c r="N29" i="8"/>
  <c r="G29" i="8"/>
  <c r="O31" i="8"/>
  <c r="F33" i="8"/>
  <c r="O35" i="8"/>
  <c r="W37" i="8"/>
  <c r="O39" i="8"/>
  <c r="Y43" i="8"/>
  <c r="Y45" i="8"/>
  <c r="N45" i="8"/>
  <c r="V49" i="8"/>
  <c r="G49" i="8"/>
  <c r="N51" i="8"/>
  <c r="V51" i="8"/>
  <c r="W53" i="8"/>
  <c r="W57" i="8"/>
  <c r="J59" i="8"/>
  <c r="G61" i="8"/>
  <c r="N35" i="8"/>
  <c r="J47" i="8"/>
  <c r="S29" i="8"/>
  <c r="K39" i="8"/>
  <c r="S43" i="8"/>
  <c r="W47" i="8"/>
  <c r="W64" i="8"/>
  <c r="F64" i="8"/>
  <c r="L31" i="8"/>
  <c r="L47" i="8"/>
  <c r="L49" i="8"/>
  <c r="L55" i="8"/>
  <c r="L57" i="8"/>
  <c r="K64" i="8"/>
  <c r="K72" i="8"/>
  <c r="H64" i="8"/>
  <c r="H72" i="8"/>
  <c r="O20" i="8"/>
  <c r="S6" i="8"/>
  <c r="V20" i="8"/>
  <c r="AR508" i="8"/>
  <c r="E41" i="7" s="1"/>
  <c r="AP510" i="8"/>
  <c r="AP508" i="8"/>
  <c r="C41" i="7" s="1"/>
  <c r="AP507" i="8"/>
  <c r="C40" i="7" s="1"/>
  <c r="H24" i="8"/>
  <c r="T24" i="8"/>
  <c r="L24" i="8"/>
  <c r="P24" i="8"/>
  <c r="R24" i="8"/>
  <c r="M24" i="8"/>
  <c r="V24" i="8"/>
  <c r="Q24" i="8"/>
  <c r="J24" i="8"/>
  <c r="U24" i="8"/>
  <c r="I24" i="8"/>
  <c r="N24" i="8"/>
  <c r="K61" i="6"/>
  <c r="W61" i="6"/>
  <c r="Q61" i="6"/>
  <c r="Y14" i="8"/>
  <c r="S14" i="8"/>
  <c r="I14" i="8"/>
  <c r="K14" i="8"/>
  <c r="L14" i="8"/>
  <c r="N14" i="8"/>
  <c r="I30" i="8"/>
  <c r="L30" i="8"/>
  <c r="M30" i="8"/>
  <c r="P30" i="8"/>
  <c r="Q30" i="8"/>
  <c r="T30" i="8"/>
  <c r="U30" i="8"/>
  <c r="I32" i="8"/>
  <c r="L32" i="8"/>
  <c r="M32" i="8"/>
  <c r="P32" i="8"/>
  <c r="Q32" i="8"/>
  <c r="T32" i="8"/>
  <c r="U32" i="8"/>
  <c r="F34" i="8"/>
  <c r="I34" i="8"/>
  <c r="L34" i="8"/>
  <c r="M34" i="8"/>
  <c r="P34" i="8"/>
  <c r="Q34" i="8"/>
  <c r="T34" i="8"/>
  <c r="U34" i="8"/>
  <c r="V36" i="8"/>
  <c r="I36" i="8"/>
  <c r="L36" i="8"/>
  <c r="J36" i="8"/>
  <c r="M36" i="8"/>
  <c r="P36" i="8"/>
  <c r="N36" i="8"/>
  <c r="Q36" i="8"/>
  <c r="T36" i="8"/>
  <c r="R36" i="8"/>
  <c r="U36" i="8"/>
  <c r="I38" i="8"/>
  <c r="L38" i="8"/>
  <c r="M38" i="8"/>
  <c r="P38" i="8"/>
  <c r="Q38" i="8"/>
  <c r="T38" i="8"/>
  <c r="U38" i="8"/>
  <c r="I40" i="8"/>
  <c r="L40" i="8"/>
  <c r="M40" i="8"/>
  <c r="P40" i="8"/>
  <c r="F40" i="8"/>
  <c r="Q40" i="8"/>
  <c r="T40" i="8"/>
  <c r="U40" i="8"/>
  <c r="J42" i="8"/>
  <c r="I42" i="8"/>
  <c r="L42" i="8"/>
  <c r="N42" i="8"/>
  <c r="M42" i="8"/>
  <c r="P42" i="8"/>
  <c r="R42" i="8"/>
  <c r="Q42" i="8"/>
  <c r="T42" i="8"/>
  <c r="F42" i="8"/>
  <c r="V42" i="8"/>
  <c r="U42" i="8"/>
  <c r="J44" i="8"/>
  <c r="I44" i="8"/>
  <c r="L44" i="8"/>
  <c r="M44" i="8"/>
  <c r="P44" i="8"/>
  <c r="Q44" i="8"/>
  <c r="T44" i="8"/>
  <c r="U44" i="8"/>
  <c r="I46" i="8"/>
  <c r="L46" i="8"/>
  <c r="J46" i="8"/>
  <c r="M46" i="8"/>
  <c r="P46" i="8"/>
  <c r="R46" i="8"/>
  <c r="Q46" i="8"/>
  <c r="T46" i="8"/>
  <c r="V46" i="8"/>
  <c r="U46" i="8"/>
  <c r="I48" i="8"/>
  <c r="L48" i="8"/>
  <c r="M48" i="8"/>
  <c r="P48" i="8"/>
  <c r="Q48" i="8"/>
  <c r="T48" i="8"/>
  <c r="U48" i="8"/>
  <c r="I50" i="8"/>
  <c r="L50" i="8"/>
  <c r="M50" i="8"/>
  <c r="P50" i="8"/>
  <c r="Q50" i="8"/>
  <c r="T50" i="8"/>
  <c r="U50" i="8"/>
  <c r="I52" i="8"/>
  <c r="L52" i="8"/>
  <c r="M52" i="8"/>
  <c r="P52" i="8"/>
  <c r="Q52" i="8"/>
  <c r="T52" i="8"/>
  <c r="U52" i="8"/>
  <c r="I54" i="8"/>
  <c r="L54" i="8"/>
  <c r="M54" i="8"/>
  <c r="P54" i="8"/>
  <c r="Q54" i="8"/>
  <c r="T54" i="8"/>
  <c r="U54" i="8"/>
  <c r="I56" i="8"/>
  <c r="L56" i="8"/>
  <c r="M56" i="8"/>
  <c r="P56" i="8"/>
  <c r="Q56" i="8"/>
  <c r="T56" i="8"/>
  <c r="U56" i="8"/>
  <c r="R58" i="8"/>
  <c r="I58" i="8"/>
  <c r="L58" i="8"/>
  <c r="F58" i="8"/>
  <c r="V58" i="8"/>
  <c r="M58" i="8"/>
  <c r="P58" i="8"/>
  <c r="J58" i="8"/>
  <c r="Q58" i="8"/>
  <c r="T58" i="8"/>
  <c r="N58" i="8"/>
  <c r="U58" i="8"/>
  <c r="I60" i="8"/>
  <c r="L60" i="8"/>
  <c r="M60" i="8"/>
  <c r="P60" i="8"/>
  <c r="Q60" i="8"/>
  <c r="T60" i="8"/>
  <c r="U60" i="8"/>
  <c r="I62" i="8"/>
  <c r="L62" i="8"/>
  <c r="M62" i="8"/>
  <c r="P62" i="8"/>
  <c r="Q62" i="8"/>
  <c r="T62" i="8"/>
  <c r="U62" i="8"/>
  <c r="Q21" i="8"/>
  <c r="N21" i="8"/>
  <c r="H21" i="8"/>
  <c r="O21" i="8"/>
  <c r="M21" i="8"/>
  <c r="X21" i="8"/>
  <c r="K21" i="8"/>
  <c r="I21" i="8"/>
  <c r="P21" i="8"/>
  <c r="W21" i="8"/>
  <c r="G21" i="8"/>
  <c r="Y21" i="8"/>
  <c r="R21" i="8"/>
  <c r="L21" i="8"/>
  <c r="S21" i="8"/>
  <c r="R25" i="8"/>
  <c r="I25" i="8"/>
  <c r="F25" i="8"/>
  <c r="V25" i="8"/>
  <c r="M25" i="8"/>
  <c r="T25" i="8"/>
  <c r="J25" i="8"/>
  <c r="Q25" i="8"/>
  <c r="N25" i="8"/>
  <c r="U25" i="8"/>
  <c r="T66" i="8"/>
  <c r="N66" i="8"/>
  <c r="I66" i="8"/>
  <c r="R66" i="8"/>
  <c r="M66" i="8"/>
  <c r="L66" i="8"/>
  <c r="F66" i="8"/>
  <c r="V66" i="8"/>
  <c r="Q66" i="8"/>
  <c r="P66" i="8"/>
  <c r="J66" i="8"/>
  <c r="U66" i="8"/>
  <c r="T70" i="8"/>
  <c r="I70" i="8"/>
  <c r="M70" i="8"/>
  <c r="L70" i="8"/>
  <c r="Q70" i="8"/>
  <c r="P70" i="8"/>
  <c r="U70" i="8"/>
  <c r="I18" i="8"/>
  <c r="K18" i="8"/>
  <c r="L18" i="8"/>
  <c r="N18" i="8"/>
  <c r="Y18" i="8"/>
  <c r="S18" i="8"/>
  <c r="Y10" i="8"/>
  <c r="S10" i="8"/>
  <c r="I10" i="8"/>
  <c r="K10" i="8"/>
  <c r="L10" i="8"/>
  <c r="N10" i="8"/>
  <c r="Y11" i="8"/>
  <c r="S11" i="8"/>
  <c r="I11" i="8"/>
  <c r="K11" i="8"/>
  <c r="L11" i="8"/>
  <c r="N11" i="8"/>
  <c r="U9" i="8"/>
  <c r="H9" i="8"/>
  <c r="K9" i="8"/>
  <c r="V9" i="8"/>
  <c r="M9" i="8"/>
  <c r="G9" i="8"/>
  <c r="N9" i="8"/>
  <c r="X9" i="8"/>
  <c r="W9" i="8"/>
  <c r="P9" i="8"/>
  <c r="O9" i="8"/>
  <c r="R9" i="8"/>
  <c r="F9" i="8"/>
  <c r="J9" i="8"/>
  <c r="T65" i="8"/>
  <c r="I65" i="8"/>
  <c r="M65" i="8"/>
  <c r="Q65" i="8"/>
  <c r="U65" i="8"/>
  <c r="T69" i="8"/>
  <c r="I69" i="8"/>
  <c r="M69" i="8"/>
  <c r="Q69" i="8"/>
  <c r="U69" i="8"/>
  <c r="T73" i="8"/>
  <c r="I73" i="8"/>
  <c r="M73" i="8"/>
  <c r="J73" i="8"/>
  <c r="Q73" i="8"/>
  <c r="R73" i="8"/>
  <c r="U73" i="8"/>
  <c r="I61" i="6"/>
  <c r="S61" i="6"/>
  <c r="O61" i="6"/>
  <c r="J11" i="8"/>
  <c r="Y17" i="8"/>
  <c r="X17" i="8"/>
  <c r="K17" i="8"/>
  <c r="U17" i="8"/>
  <c r="P17" i="8"/>
  <c r="W17" i="8"/>
  <c r="G17" i="8"/>
  <c r="M17" i="8"/>
  <c r="L17" i="8"/>
  <c r="S17" i="8"/>
  <c r="N17" i="8"/>
  <c r="F17" i="8"/>
  <c r="I17" i="8"/>
  <c r="H17" i="8"/>
  <c r="O17" i="8"/>
  <c r="I29" i="8"/>
  <c r="H29" i="8"/>
  <c r="M29" i="8"/>
  <c r="T29" i="8"/>
  <c r="Q29" i="8"/>
  <c r="X29" i="8"/>
  <c r="U29" i="8"/>
  <c r="I31" i="8"/>
  <c r="H31" i="8"/>
  <c r="M31" i="8"/>
  <c r="T31" i="8"/>
  <c r="Q31" i="8"/>
  <c r="X31" i="8"/>
  <c r="N31" i="8"/>
  <c r="U31" i="8"/>
  <c r="J33" i="8"/>
  <c r="I33" i="8"/>
  <c r="H33" i="8"/>
  <c r="N33" i="8"/>
  <c r="M33" i="8"/>
  <c r="T33" i="8"/>
  <c r="R33" i="8"/>
  <c r="Q33" i="8"/>
  <c r="X33" i="8"/>
  <c r="V33" i="8"/>
  <c r="U33" i="8"/>
  <c r="I35" i="8"/>
  <c r="H35" i="8"/>
  <c r="M35" i="8"/>
  <c r="T35" i="8"/>
  <c r="Q35" i="8"/>
  <c r="X35" i="8"/>
  <c r="U35" i="8"/>
  <c r="I37" i="8"/>
  <c r="H37" i="8"/>
  <c r="F37" i="8"/>
  <c r="M37" i="8"/>
  <c r="T37" i="8"/>
  <c r="Q37" i="8"/>
  <c r="X37" i="8"/>
  <c r="U37" i="8"/>
  <c r="R39" i="8"/>
  <c r="I39" i="8"/>
  <c r="H39" i="8"/>
  <c r="V39" i="8"/>
  <c r="M39" i="8"/>
  <c r="T39" i="8"/>
  <c r="J39" i="8"/>
  <c r="Q39" i="8"/>
  <c r="X39" i="8"/>
  <c r="N39" i="8"/>
  <c r="U39" i="8"/>
  <c r="I41" i="8"/>
  <c r="H41" i="8"/>
  <c r="M41" i="8"/>
  <c r="T41" i="8"/>
  <c r="Q41" i="8"/>
  <c r="X41" i="8"/>
  <c r="U41" i="8"/>
  <c r="F43" i="8"/>
  <c r="I43" i="8"/>
  <c r="H43" i="8"/>
  <c r="N43" i="8"/>
  <c r="M43" i="8"/>
  <c r="T43" i="8"/>
  <c r="R43" i="8"/>
  <c r="Q43" i="8"/>
  <c r="X43" i="8"/>
  <c r="V43" i="8"/>
  <c r="U43" i="8"/>
  <c r="I45" i="8"/>
  <c r="H45" i="8"/>
  <c r="M45" i="8"/>
  <c r="T45" i="8"/>
  <c r="Q45" i="8"/>
  <c r="X45" i="8"/>
  <c r="U45" i="8"/>
  <c r="F47" i="8"/>
  <c r="I47" i="8"/>
  <c r="H47" i="8"/>
  <c r="R47" i="8"/>
  <c r="M47" i="8"/>
  <c r="T47" i="8"/>
  <c r="Q47" i="8"/>
  <c r="X47" i="8"/>
  <c r="U47" i="8"/>
  <c r="I49" i="8"/>
  <c r="H49" i="8"/>
  <c r="M49" i="8"/>
  <c r="T49" i="8"/>
  <c r="Q49" i="8"/>
  <c r="X49" i="8"/>
  <c r="U49" i="8"/>
  <c r="I51" i="8"/>
  <c r="H51" i="8"/>
  <c r="M51" i="8"/>
  <c r="T51" i="8"/>
  <c r="Q51" i="8"/>
  <c r="X51" i="8"/>
  <c r="U51" i="8"/>
  <c r="I53" i="8"/>
  <c r="H53" i="8"/>
  <c r="M53" i="8"/>
  <c r="T53" i="8"/>
  <c r="J53" i="8"/>
  <c r="Q53" i="8"/>
  <c r="X53" i="8"/>
  <c r="R53" i="8"/>
  <c r="U53" i="8"/>
  <c r="I55" i="8"/>
  <c r="H55" i="8"/>
  <c r="M55" i="8"/>
  <c r="T55" i="8"/>
  <c r="Q55" i="8"/>
  <c r="X55" i="8"/>
  <c r="U55" i="8"/>
  <c r="F57" i="8"/>
  <c r="V57" i="8"/>
  <c r="I57" i="8"/>
  <c r="H57" i="8"/>
  <c r="J57" i="8"/>
  <c r="M57" i="8"/>
  <c r="T57" i="8"/>
  <c r="N57" i="8"/>
  <c r="Q57" i="8"/>
  <c r="X57" i="8"/>
  <c r="R57" i="8"/>
  <c r="U57" i="8"/>
  <c r="I59" i="8"/>
  <c r="H59" i="8"/>
  <c r="M59" i="8"/>
  <c r="T59" i="8"/>
  <c r="Q59" i="8"/>
  <c r="X59" i="8"/>
  <c r="U59" i="8"/>
  <c r="R61" i="8"/>
  <c r="I61" i="8"/>
  <c r="H61" i="8"/>
  <c r="V61" i="8"/>
  <c r="M61" i="8"/>
  <c r="T61" i="8"/>
  <c r="J61" i="8"/>
  <c r="Q61" i="8"/>
  <c r="X61" i="8"/>
  <c r="N61" i="8"/>
  <c r="U61" i="8"/>
  <c r="I63" i="8"/>
  <c r="T63" i="8"/>
  <c r="M63" i="8"/>
  <c r="X63" i="8"/>
  <c r="Q63" i="8"/>
  <c r="U63" i="8"/>
  <c r="Y9" i="8"/>
  <c r="I23" i="8"/>
  <c r="M23" i="8"/>
  <c r="T23" i="8"/>
  <c r="Q23" i="8"/>
  <c r="U23" i="8"/>
  <c r="I27" i="8"/>
  <c r="M27" i="8"/>
  <c r="T27" i="8"/>
  <c r="Q27" i="8"/>
  <c r="U27" i="8"/>
  <c r="J67" i="8"/>
  <c r="I67" i="8"/>
  <c r="N67" i="8"/>
  <c r="M67" i="8"/>
  <c r="T67" i="8"/>
  <c r="R67" i="8"/>
  <c r="Q67" i="8"/>
  <c r="F67" i="8"/>
  <c r="V67" i="8"/>
  <c r="U67" i="8"/>
  <c r="I71" i="8"/>
  <c r="J71" i="8"/>
  <c r="M71" i="8"/>
  <c r="T71" i="8"/>
  <c r="Q71" i="8"/>
  <c r="U71" i="8"/>
  <c r="P7" i="8"/>
  <c r="O7" i="8"/>
  <c r="R7" i="8"/>
  <c r="V7" i="8"/>
  <c r="U7" i="8"/>
  <c r="H7" i="8"/>
  <c r="K7" i="8"/>
  <c r="M7" i="8"/>
  <c r="G7" i="8"/>
  <c r="X7" i="8"/>
  <c r="W7" i="8"/>
  <c r="F7" i="8"/>
  <c r="K3" i="8"/>
  <c r="F3" i="8"/>
  <c r="R3" i="8"/>
  <c r="S65" i="8"/>
  <c r="N69" i="8"/>
  <c r="K73" i="8"/>
  <c r="L64" i="8"/>
  <c r="I64" i="8"/>
  <c r="P64" i="8"/>
  <c r="M64" i="8"/>
  <c r="T64" i="8"/>
  <c r="Q64" i="8"/>
  <c r="U64" i="8"/>
  <c r="L68" i="8"/>
  <c r="F68" i="8"/>
  <c r="V68" i="8"/>
  <c r="I68" i="8"/>
  <c r="P68" i="8"/>
  <c r="J68" i="8"/>
  <c r="M68" i="8"/>
  <c r="T68" i="8"/>
  <c r="N68" i="8"/>
  <c r="Q68" i="8"/>
  <c r="R68" i="8"/>
  <c r="U68" i="8"/>
  <c r="L72" i="8"/>
  <c r="I72" i="8"/>
  <c r="P72" i="8"/>
  <c r="M72" i="8"/>
  <c r="T72" i="8"/>
  <c r="Q72" i="8"/>
  <c r="U72" i="8"/>
  <c r="P61" i="6"/>
  <c r="S73" i="6"/>
  <c r="J73" i="6"/>
  <c r="K73" i="6"/>
  <c r="I73" i="6"/>
  <c r="Y73" i="6"/>
  <c r="R73" i="6"/>
  <c r="W73" i="6"/>
  <c r="X73" i="6"/>
  <c r="O73" i="6"/>
  <c r="P73" i="6"/>
  <c r="M73" i="6"/>
  <c r="H73" i="6"/>
  <c r="T73" i="6"/>
  <c r="V73" i="6"/>
  <c r="Q73" i="6"/>
  <c r="F73" i="6"/>
  <c r="N73" i="6"/>
  <c r="U73" i="6"/>
  <c r="N29" i="6"/>
  <c r="J29" i="6"/>
  <c r="L29" i="6"/>
  <c r="Q29" i="6"/>
  <c r="S29" i="6"/>
  <c r="G29" i="6"/>
  <c r="K29" i="6"/>
  <c r="O29" i="6"/>
  <c r="R29" i="6"/>
  <c r="U29" i="6"/>
  <c r="F29" i="6"/>
  <c r="P29" i="6"/>
  <c r="V29" i="6"/>
  <c r="T29" i="6"/>
  <c r="W29" i="6"/>
  <c r="I29" i="6"/>
  <c r="Y29" i="6"/>
  <c r="M29" i="6"/>
  <c r="M2" i="6"/>
  <c r="R2" i="6"/>
  <c r="X2" i="6"/>
  <c r="V2" i="6"/>
  <c r="L2" i="6"/>
  <c r="J2" i="6"/>
  <c r="O2" i="6"/>
  <c r="L65" i="6"/>
  <c r="S65" i="6"/>
  <c r="T65" i="6"/>
  <c r="V65" i="6"/>
  <c r="I65" i="6"/>
  <c r="Y65" i="6"/>
  <c r="X65" i="6"/>
  <c r="F65" i="6"/>
  <c r="M65" i="6"/>
  <c r="W65" i="6"/>
  <c r="H65" i="6"/>
  <c r="J65" i="6"/>
  <c r="K65" i="6"/>
  <c r="Q65" i="6"/>
  <c r="G65" i="6"/>
  <c r="N65" i="6"/>
  <c r="P65" i="6"/>
  <c r="O65" i="6"/>
  <c r="U65" i="6"/>
  <c r="X29" i="6"/>
  <c r="S2" i="6"/>
  <c r="L17" i="6"/>
  <c r="N17" i="6"/>
  <c r="K17" i="6"/>
  <c r="Q17" i="6"/>
  <c r="T17" i="6"/>
  <c r="V17" i="6"/>
  <c r="O17" i="6"/>
  <c r="U17" i="6"/>
  <c r="X17" i="6"/>
  <c r="J17" i="6"/>
  <c r="S17" i="6"/>
  <c r="I17" i="6"/>
  <c r="Y17" i="6"/>
  <c r="P17" i="6"/>
  <c r="R17" i="6"/>
  <c r="M17" i="6"/>
  <c r="G17" i="6"/>
  <c r="F17" i="6"/>
  <c r="W17" i="6"/>
  <c r="H61" i="6"/>
  <c r="N61" i="6"/>
  <c r="R61" i="6"/>
  <c r="U61" i="6"/>
  <c r="T61" i="6"/>
  <c r="E57" i="2" l="1"/>
  <c r="D48" i="7"/>
  <c r="E58" i="2"/>
  <c r="C48" i="7"/>
  <c r="C47" i="7"/>
  <c r="D58" i="2" s="1"/>
  <c r="D47" i="7"/>
  <c r="D57" i="2" s="1"/>
  <c r="C46" i="7"/>
  <c r="D46" i="7"/>
  <c r="C57" i="2" s="1"/>
  <c r="H513" i="6"/>
  <c r="H514" i="6" s="1"/>
  <c r="G504" i="8"/>
  <c r="G505" i="8" s="1"/>
  <c r="P510" i="6"/>
  <c r="P511" i="6" s="1"/>
  <c r="G510" i="6"/>
  <c r="G511" i="6" s="1"/>
  <c r="F513" i="8"/>
  <c r="F514" i="8" s="1"/>
  <c r="T507" i="8"/>
  <c r="T508" i="8" s="1"/>
  <c r="L513" i="8"/>
  <c r="L514" i="8" s="1"/>
  <c r="F510" i="8"/>
  <c r="F511" i="8" s="1"/>
  <c r="O504" i="8"/>
  <c r="O505" i="8" s="1"/>
  <c r="J510" i="8"/>
  <c r="J511" i="8" s="1"/>
  <c r="I504" i="8"/>
  <c r="I505" i="8" s="1"/>
  <c r="P513" i="8"/>
  <c r="P514" i="8" s="1"/>
  <c r="V504" i="8"/>
  <c r="V505" i="8" s="1"/>
  <c r="W510" i="8"/>
  <c r="W511" i="8" s="1"/>
  <c r="G507" i="8"/>
  <c r="G508" i="8" s="1"/>
  <c r="R513" i="8"/>
  <c r="R514" i="8" s="1"/>
  <c r="S504" i="8"/>
  <c r="S505" i="8" s="1"/>
  <c r="W504" i="8"/>
  <c r="W505" i="8" s="1"/>
  <c r="M504" i="8"/>
  <c r="M505" i="8" s="1"/>
  <c r="H513" i="8"/>
  <c r="H514" i="8" s="1"/>
  <c r="I510" i="8"/>
  <c r="I511" i="8" s="1"/>
  <c r="T513" i="8"/>
  <c r="T514" i="8" s="1"/>
  <c r="S510" i="8"/>
  <c r="S511" i="8" s="1"/>
  <c r="W513" i="8"/>
  <c r="W514" i="8" s="1"/>
  <c r="U513" i="8"/>
  <c r="U514" i="8" s="1"/>
  <c r="N513" i="8"/>
  <c r="N514" i="8" s="1"/>
  <c r="L504" i="8"/>
  <c r="L505" i="8" s="1"/>
  <c r="M507" i="8"/>
  <c r="M508" i="8" s="1"/>
  <c r="Y507" i="8"/>
  <c r="Y508" i="8" s="1"/>
  <c r="G510" i="8"/>
  <c r="G511" i="8" s="1"/>
  <c r="R504" i="8"/>
  <c r="R505" i="8" s="1"/>
  <c r="P507" i="8"/>
  <c r="P508" i="8" s="1"/>
  <c r="R507" i="8"/>
  <c r="R508" i="8" s="1"/>
  <c r="Q504" i="8"/>
  <c r="Q505" i="8" s="1"/>
  <c r="T504" i="8"/>
  <c r="T505" i="8" s="1"/>
  <c r="F507" i="8"/>
  <c r="F508" i="8" s="1"/>
  <c r="V513" i="8"/>
  <c r="V514" i="8" s="1"/>
  <c r="Q510" i="8"/>
  <c r="Q511" i="8" s="1"/>
  <c r="J513" i="8"/>
  <c r="J514" i="8" s="1"/>
  <c r="L507" i="8"/>
  <c r="L508" i="8" s="1"/>
  <c r="Y510" i="6"/>
  <c r="Y511" i="6" s="1"/>
  <c r="U513" i="6"/>
  <c r="U514" i="6" s="1"/>
  <c r="T510" i="6"/>
  <c r="T511" i="6" s="1"/>
  <c r="Q513" i="6"/>
  <c r="Q514" i="6" s="1"/>
  <c r="I504" i="6"/>
  <c r="I505" i="6" s="1"/>
  <c r="W504" i="6"/>
  <c r="W505" i="6" s="1"/>
  <c r="K507" i="6"/>
  <c r="K508" i="6" s="1"/>
  <c r="F504" i="6"/>
  <c r="F505" i="6" s="1"/>
  <c r="N504" i="6"/>
  <c r="N505" i="6" s="1"/>
  <c r="V507" i="8"/>
  <c r="V508" i="8" s="1"/>
  <c r="N507" i="8"/>
  <c r="N508" i="8" s="1"/>
  <c r="Y504" i="8"/>
  <c r="Y505" i="8" s="1"/>
  <c r="M513" i="8"/>
  <c r="M514" i="8" s="1"/>
  <c r="F504" i="8"/>
  <c r="F505" i="8" s="1"/>
  <c r="I513" i="8"/>
  <c r="I514" i="8" s="1"/>
  <c r="P510" i="8"/>
  <c r="P511" i="8" s="1"/>
  <c r="R510" i="8"/>
  <c r="R511" i="8" s="1"/>
  <c r="T510" i="8"/>
  <c r="T511" i="8" s="1"/>
  <c r="L510" i="8"/>
  <c r="L511" i="8" s="1"/>
  <c r="W507" i="8"/>
  <c r="W508" i="8" s="1"/>
  <c r="O513" i="8"/>
  <c r="O514" i="8" s="1"/>
  <c r="O510" i="8"/>
  <c r="O511" i="8" s="1"/>
  <c r="S507" i="8"/>
  <c r="S508" i="8" s="1"/>
  <c r="N504" i="8"/>
  <c r="N505" i="8" s="1"/>
  <c r="M510" i="8"/>
  <c r="M511" i="8" s="1"/>
  <c r="I507" i="8"/>
  <c r="I508" i="8" s="1"/>
  <c r="K510" i="8"/>
  <c r="K511" i="8" s="1"/>
  <c r="O507" i="8"/>
  <c r="O508" i="8" s="1"/>
  <c r="C58" i="2"/>
  <c r="V510" i="8"/>
  <c r="V511" i="8" s="1"/>
  <c r="G513" i="8"/>
  <c r="G514" i="8" s="1"/>
  <c r="Y513" i="8"/>
  <c r="Y514" i="8" s="1"/>
  <c r="S513" i="8"/>
  <c r="S514" i="8" s="1"/>
  <c r="N510" i="8"/>
  <c r="N511" i="8" s="1"/>
  <c r="U504" i="8"/>
  <c r="U505" i="8" s="1"/>
  <c r="X507" i="8"/>
  <c r="X508" i="8" s="1"/>
  <c r="H507" i="8"/>
  <c r="H508" i="8" s="1"/>
  <c r="Y510" i="8"/>
  <c r="Y511" i="8" s="1"/>
  <c r="P504" i="8"/>
  <c r="P505" i="8" s="1"/>
  <c r="O513" i="6"/>
  <c r="O514" i="6" s="1"/>
  <c r="O507" i="6"/>
  <c r="O508" i="6" s="1"/>
  <c r="O510" i="6"/>
  <c r="O511" i="6" s="1"/>
  <c r="O504" i="6"/>
  <c r="O505" i="6" s="1"/>
  <c r="J507" i="6"/>
  <c r="J508" i="6" s="1"/>
  <c r="J510" i="6"/>
  <c r="J511" i="6" s="1"/>
  <c r="J504" i="6"/>
  <c r="J505" i="6" s="1"/>
  <c r="J513" i="6"/>
  <c r="J514" i="6" s="1"/>
  <c r="L504" i="6"/>
  <c r="L505" i="6" s="1"/>
  <c r="L513" i="6"/>
  <c r="L514" i="6" s="1"/>
  <c r="L507" i="6"/>
  <c r="L508" i="6" s="1"/>
  <c r="L510" i="6"/>
  <c r="L511" i="6" s="1"/>
  <c r="M510" i="6"/>
  <c r="M511" i="6" s="1"/>
  <c r="M504" i="6"/>
  <c r="M505" i="6" s="1"/>
  <c r="M513" i="6"/>
  <c r="M514" i="6" s="1"/>
  <c r="M507" i="6"/>
  <c r="M508" i="6" s="1"/>
  <c r="J504" i="8"/>
  <c r="J505" i="8" s="1"/>
  <c r="Q513" i="8"/>
  <c r="Q514" i="8" s="1"/>
  <c r="K504" i="8"/>
  <c r="K505" i="8" s="1"/>
  <c r="X513" i="8"/>
  <c r="X514" i="8" s="1"/>
  <c r="U510" i="8"/>
  <c r="U511" i="8" s="1"/>
  <c r="I510" i="6"/>
  <c r="I511" i="6" s="1"/>
  <c r="Y507" i="6"/>
  <c r="Y508" i="6" s="1"/>
  <c r="U504" i="6"/>
  <c r="U505" i="6" s="1"/>
  <c r="G507" i="6"/>
  <c r="G508" i="6" s="1"/>
  <c r="T507" i="6"/>
  <c r="T508" i="6" s="1"/>
  <c r="P507" i="6"/>
  <c r="P508" i="6" s="1"/>
  <c r="W510" i="6"/>
  <c r="W511" i="6" s="1"/>
  <c r="Q504" i="6"/>
  <c r="Q505" i="6" s="1"/>
  <c r="N510" i="6"/>
  <c r="N511" i="6" s="1"/>
  <c r="H504" i="6"/>
  <c r="H505" i="6" s="1"/>
  <c r="K513" i="6"/>
  <c r="K514" i="6" s="1"/>
  <c r="I507" i="6"/>
  <c r="I508" i="6" s="1"/>
  <c r="Y513" i="6"/>
  <c r="Y514" i="6" s="1"/>
  <c r="U510" i="6"/>
  <c r="U511" i="6" s="1"/>
  <c r="G513" i="6"/>
  <c r="G514" i="6" s="1"/>
  <c r="T513" i="6"/>
  <c r="T514" i="6" s="1"/>
  <c r="P513" i="6"/>
  <c r="P514" i="6" s="1"/>
  <c r="W507" i="6"/>
  <c r="W508" i="6" s="1"/>
  <c r="F510" i="6"/>
  <c r="F511" i="6" s="1"/>
  <c r="Q510" i="6"/>
  <c r="Q511" i="6" s="1"/>
  <c r="N507" i="6"/>
  <c r="N508" i="6" s="1"/>
  <c r="H510" i="6"/>
  <c r="H511" i="6" s="1"/>
  <c r="K504" i="6"/>
  <c r="K505" i="6" s="1"/>
  <c r="J507" i="8"/>
  <c r="J508" i="8" s="1"/>
  <c r="Q507" i="8"/>
  <c r="Q508" i="8" s="1"/>
  <c r="H510" i="8"/>
  <c r="H511" i="8" s="1"/>
  <c r="H504" i="8"/>
  <c r="H505" i="8" s="1"/>
  <c r="X504" i="8"/>
  <c r="X505" i="8" s="1"/>
  <c r="I513" i="6"/>
  <c r="I514" i="6" s="1"/>
  <c r="K507" i="8"/>
  <c r="K508" i="8" s="1"/>
  <c r="U507" i="8"/>
  <c r="U508" i="8" s="1"/>
  <c r="Y504" i="6"/>
  <c r="Y505" i="6" s="1"/>
  <c r="U507" i="6"/>
  <c r="U508" i="6" s="1"/>
  <c r="G504" i="6"/>
  <c r="G505" i="6" s="1"/>
  <c r="T504" i="6"/>
  <c r="T505" i="6" s="1"/>
  <c r="P504" i="6"/>
  <c r="P505" i="6" s="1"/>
  <c r="W513" i="6"/>
  <c r="W514" i="6" s="1"/>
  <c r="Q507" i="6"/>
  <c r="Q508" i="6" s="1"/>
  <c r="N513" i="6"/>
  <c r="N514" i="6" s="1"/>
  <c r="H507" i="6"/>
  <c r="H508" i="6" s="1"/>
  <c r="K510" i="6"/>
  <c r="K511" i="6" s="1"/>
  <c r="S513" i="6"/>
  <c r="S514" i="6" s="1"/>
  <c r="S507" i="6"/>
  <c r="S508" i="6" s="1"/>
  <c r="S510" i="6"/>
  <c r="S511" i="6" s="1"/>
  <c r="S504" i="6"/>
  <c r="S505" i="6" s="1"/>
  <c r="V507" i="6"/>
  <c r="V508" i="6" s="1"/>
  <c r="V510" i="6"/>
  <c r="V511" i="6" s="1"/>
  <c r="V504" i="6"/>
  <c r="V505" i="6" s="1"/>
  <c r="V513" i="6"/>
  <c r="V514" i="6" s="1"/>
  <c r="X504" i="6"/>
  <c r="X505" i="6" s="1"/>
  <c r="X513" i="6"/>
  <c r="X514" i="6" s="1"/>
  <c r="X507" i="6"/>
  <c r="X508" i="6" s="1"/>
  <c r="X510" i="6"/>
  <c r="X511" i="6" s="1"/>
  <c r="R507" i="6"/>
  <c r="R508" i="6" s="1"/>
  <c r="R510" i="6"/>
  <c r="R511" i="6" s="1"/>
  <c r="R504" i="6"/>
  <c r="R505" i="6" s="1"/>
  <c r="R513" i="6"/>
  <c r="R514" i="6" s="1"/>
  <c r="K513" i="8"/>
  <c r="K514" i="8" s="1"/>
  <c r="X510" i="8"/>
  <c r="X511" i="8" s="1"/>
  <c r="F513" i="6"/>
  <c r="F514" i="6" s="1"/>
  <c r="F507" i="6"/>
  <c r="F508" i="6" s="1"/>
  <c r="W516" i="8" l="1"/>
  <c r="H516" i="6"/>
  <c r="J516" i="8"/>
  <c r="N516" i="8"/>
  <c r="P516" i="8"/>
  <c r="L516" i="8"/>
  <c r="Y516" i="8"/>
  <c r="T516" i="8"/>
  <c r="F516" i="8"/>
  <c r="V516" i="8"/>
  <c r="G516" i="8"/>
  <c r="K516" i="8"/>
  <c r="S516" i="8"/>
  <c r="M516" i="8"/>
  <c r="R516" i="8"/>
  <c r="Q516" i="8"/>
  <c r="O516" i="8"/>
  <c r="I516" i="8"/>
  <c r="H516" i="8"/>
  <c r="M516" i="6"/>
  <c r="Q516" i="6"/>
  <c r="G516" i="6"/>
  <c r="K516" i="6"/>
  <c r="U516" i="6"/>
  <c r="N516" i="6"/>
  <c r="F516" i="6"/>
  <c r="R516" i="6"/>
  <c r="X516" i="6"/>
  <c r="V516" i="6"/>
  <c r="S516" i="6"/>
  <c r="X516" i="8"/>
  <c r="I516" i="6"/>
  <c r="U516" i="8"/>
  <c r="W516" i="6"/>
  <c r="P516" i="6"/>
  <c r="Y516" i="6"/>
  <c r="L516" i="6"/>
  <c r="J516" i="6"/>
  <c r="O516" i="6"/>
  <c r="T516" i="6"/>
  <c r="AG35" i="2"/>
  <c r="AG42" i="2" s="1"/>
  <c r="AG40" i="2" l="1"/>
  <c r="AG38" i="2"/>
  <c r="AG36" i="2"/>
  <c r="AF36" i="2" l="1"/>
  <c r="D4" i="2"/>
  <c r="AG25" i="2"/>
  <c r="AG32" i="2" s="1"/>
  <c r="AG26" i="2" l="1"/>
  <c r="AG28" i="2"/>
  <c r="AG30" i="2"/>
  <c r="C53" i="2" l="1"/>
  <c r="C52" i="2"/>
  <c r="C40" i="2"/>
  <c r="C39" i="2"/>
  <c r="C25" i="2"/>
  <c r="C24" i="2"/>
  <c r="AF16" i="2" l="1"/>
  <c r="AF10" i="2"/>
  <c r="AF4" i="2"/>
  <c r="Z128" i="2" l="1"/>
  <c r="X128" i="2"/>
  <c r="Z116" i="2"/>
  <c r="X116" i="2"/>
  <c r="Z104" i="2"/>
  <c r="X104" i="2"/>
  <c r="Z92" i="2"/>
  <c r="X92" i="2"/>
  <c r="Z80" i="2"/>
  <c r="X80" i="2"/>
  <c r="Z68" i="2"/>
  <c r="X68" i="2"/>
  <c r="Z56" i="2"/>
  <c r="X56" i="2"/>
  <c r="Z44" i="2"/>
  <c r="X44" i="2"/>
  <c r="Z32" i="2"/>
  <c r="X32" i="2"/>
  <c r="Z24" i="2"/>
  <c r="X24" i="2"/>
  <c r="Z16" i="2"/>
  <c r="X16" i="2"/>
  <c r="Z8" i="2"/>
  <c r="X8" i="2"/>
  <c r="Z500" i="2"/>
  <c r="X500" i="2"/>
  <c r="AB500" i="2"/>
  <c r="W500" i="2"/>
  <c r="AA500" i="2"/>
  <c r="Y500" i="2"/>
  <c r="Z488" i="2"/>
  <c r="X488" i="2"/>
  <c r="W488" i="2"/>
  <c r="AB488" i="2"/>
  <c r="AA488" i="2"/>
  <c r="Y488" i="2"/>
  <c r="Z480" i="2"/>
  <c r="X480" i="2"/>
  <c r="W480" i="2"/>
  <c r="AB480" i="2"/>
  <c r="AA480" i="2"/>
  <c r="Y480" i="2"/>
  <c r="Z464" i="2"/>
  <c r="X464" i="2"/>
  <c r="W464" i="2"/>
  <c r="AB464" i="2"/>
  <c r="Y464" i="2"/>
  <c r="AA464" i="2"/>
  <c r="Z452" i="2"/>
  <c r="X452" i="2"/>
  <c r="Z444" i="2"/>
  <c r="X444" i="2"/>
  <c r="Z432" i="2"/>
  <c r="X432" i="2"/>
  <c r="Z420" i="2"/>
  <c r="X420" i="2"/>
  <c r="Z408" i="2"/>
  <c r="X408" i="2"/>
  <c r="Z396" i="2"/>
  <c r="X396" i="2"/>
  <c r="Z384" i="2"/>
  <c r="X384" i="2"/>
  <c r="Z372" i="2"/>
  <c r="X372" i="2"/>
  <c r="Z364" i="2"/>
  <c r="X364" i="2"/>
  <c r="Z352" i="2"/>
  <c r="X352" i="2"/>
  <c r="Z340" i="2"/>
  <c r="X340" i="2"/>
  <c r="Z328" i="2"/>
  <c r="X328" i="2"/>
  <c r="Z320" i="2"/>
  <c r="X320" i="2"/>
  <c r="Z308" i="2"/>
  <c r="X308" i="2"/>
  <c r="Z300" i="2"/>
  <c r="X300" i="2"/>
  <c r="Z292" i="2"/>
  <c r="X292" i="2"/>
  <c r="Z280" i="2"/>
  <c r="X280" i="2"/>
  <c r="Z268" i="2"/>
  <c r="X268" i="2"/>
  <c r="Z256" i="2"/>
  <c r="X256" i="2"/>
  <c r="Z244" i="2"/>
  <c r="X244" i="2"/>
  <c r="Z232" i="2"/>
  <c r="X232" i="2"/>
  <c r="Z220" i="2"/>
  <c r="X220" i="2"/>
  <c r="Z208" i="2"/>
  <c r="X208" i="2"/>
  <c r="Z196" i="2"/>
  <c r="X196" i="2"/>
  <c r="Z184" i="2"/>
  <c r="X184" i="2"/>
  <c r="Z172" i="2"/>
  <c r="X172" i="2"/>
  <c r="Z160" i="2"/>
  <c r="X160" i="2"/>
  <c r="Z148" i="2"/>
  <c r="X148" i="2"/>
  <c r="Z136" i="2"/>
  <c r="X136" i="2"/>
  <c r="X131" i="2"/>
  <c r="Z131" i="2"/>
  <c r="Z127" i="2"/>
  <c r="X127" i="2"/>
  <c r="Z123" i="2"/>
  <c r="X123" i="2"/>
  <c r="Z119" i="2"/>
  <c r="X119" i="2"/>
  <c r="Z115" i="2"/>
  <c r="X115" i="2"/>
  <c r="Z111" i="2"/>
  <c r="X111" i="2"/>
  <c r="Z107" i="2"/>
  <c r="X107" i="2"/>
  <c r="Z103" i="2"/>
  <c r="X103" i="2"/>
  <c r="Z99" i="2"/>
  <c r="X99" i="2"/>
  <c r="Z95" i="2"/>
  <c r="X95" i="2"/>
  <c r="Z91" i="2"/>
  <c r="X91" i="2"/>
  <c r="Z87" i="2"/>
  <c r="X87" i="2"/>
  <c r="Z83" i="2"/>
  <c r="X83" i="2"/>
  <c r="Z79" i="2"/>
  <c r="X79" i="2"/>
  <c r="X75" i="2"/>
  <c r="Z75" i="2"/>
  <c r="Z71" i="2"/>
  <c r="X71" i="2"/>
  <c r="X67" i="2"/>
  <c r="Z67" i="2"/>
  <c r="X63" i="2"/>
  <c r="Z63" i="2"/>
  <c r="X59" i="2"/>
  <c r="Z59" i="2"/>
  <c r="Z55" i="2"/>
  <c r="X55" i="2"/>
  <c r="X51" i="2"/>
  <c r="Z51" i="2"/>
  <c r="X47" i="2"/>
  <c r="Z47" i="2"/>
  <c r="X43" i="2"/>
  <c r="Z43" i="2"/>
  <c r="Z39" i="2"/>
  <c r="X39" i="2"/>
  <c r="X35" i="2"/>
  <c r="Z35" i="2"/>
  <c r="X31" i="2"/>
  <c r="Z31" i="2"/>
  <c r="X27" i="2"/>
  <c r="Z27" i="2"/>
  <c r="Z23" i="2"/>
  <c r="X23" i="2"/>
  <c r="X19" i="2"/>
  <c r="Z19" i="2"/>
  <c r="X15" i="2"/>
  <c r="Z15" i="2"/>
  <c r="X11" i="2"/>
  <c r="Z11" i="2"/>
  <c r="Z7" i="2"/>
  <c r="X7" i="2"/>
  <c r="Z499" i="2"/>
  <c r="X499" i="2"/>
  <c r="AB499" i="2"/>
  <c r="AA499" i="2"/>
  <c r="W499" i="2"/>
  <c r="Y499" i="2"/>
  <c r="Z495" i="2"/>
  <c r="X495" i="2"/>
  <c r="AB495" i="2"/>
  <c r="AA495" i="2"/>
  <c r="W495" i="2"/>
  <c r="Y495" i="2"/>
  <c r="Z491" i="2"/>
  <c r="X491" i="2"/>
  <c r="AB491" i="2"/>
  <c r="AA491" i="2"/>
  <c r="W491" i="2"/>
  <c r="Y491" i="2"/>
  <c r="Z487" i="2"/>
  <c r="X487" i="2"/>
  <c r="AB487" i="2"/>
  <c r="AA487" i="2"/>
  <c r="W487" i="2"/>
  <c r="Y487" i="2"/>
  <c r="Z483" i="2"/>
  <c r="X483" i="2"/>
  <c r="AB483" i="2"/>
  <c r="AA483" i="2"/>
  <c r="W483" i="2"/>
  <c r="Y483" i="2"/>
  <c r="Z479" i="2"/>
  <c r="X479" i="2"/>
  <c r="AB479" i="2"/>
  <c r="AA479" i="2"/>
  <c r="W479" i="2"/>
  <c r="Y479" i="2"/>
  <c r="Z475" i="2"/>
  <c r="X475" i="2"/>
  <c r="AB475" i="2"/>
  <c r="AA475" i="2"/>
  <c r="W475" i="2"/>
  <c r="Y475" i="2"/>
  <c r="Z471" i="2"/>
  <c r="X471" i="2"/>
  <c r="AB471" i="2"/>
  <c r="AA471" i="2"/>
  <c r="W471" i="2"/>
  <c r="Y471" i="2"/>
  <c r="Z467" i="2"/>
  <c r="X467" i="2"/>
  <c r="AB467" i="2"/>
  <c r="AA467" i="2"/>
  <c r="W467" i="2"/>
  <c r="Y467" i="2"/>
  <c r="Z463" i="2"/>
  <c r="X463" i="2"/>
  <c r="Z459" i="2"/>
  <c r="X459" i="2"/>
  <c r="Z455" i="2"/>
  <c r="X455" i="2"/>
  <c r="Z451" i="2"/>
  <c r="X451" i="2"/>
  <c r="Z447" i="2"/>
  <c r="X447" i="2"/>
  <c r="Z443" i="2"/>
  <c r="X443" i="2"/>
  <c r="Z439" i="2"/>
  <c r="X439" i="2"/>
  <c r="Z435" i="2"/>
  <c r="X435" i="2"/>
  <c r="Z431" i="2"/>
  <c r="X431" i="2"/>
  <c r="Z427" i="2"/>
  <c r="X427" i="2"/>
  <c r="Z423" i="2"/>
  <c r="X423" i="2"/>
  <c r="Z419" i="2"/>
  <c r="X419" i="2"/>
  <c r="Z415" i="2"/>
  <c r="X415" i="2"/>
  <c r="Z411" i="2"/>
  <c r="X411" i="2"/>
  <c r="Z407" i="2"/>
  <c r="X407" i="2"/>
  <c r="Z403" i="2"/>
  <c r="X403" i="2"/>
  <c r="Z399" i="2"/>
  <c r="X399" i="2"/>
  <c r="Z395" i="2"/>
  <c r="X395" i="2"/>
  <c r="Z391" i="2"/>
  <c r="X391" i="2"/>
  <c r="Z387" i="2"/>
  <c r="X387" i="2"/>
  <c r="Z383" i="2"/>
  <c r="X383" i="2"/>
  <c r="Z379" i="2"/>
  <c r="X379" i="2"/>
  <c r="Z375" i="2"/>
  <c r="X375" i="2"/>
  <c r="Z371" i="2"/>
  <c r="X371" i="2"/>
  <c r="Z367" i="2"/>
  <c r="X367" i="2"/>
  <c r="Z363" i="2"/>
  <c r="X363" i="2"/>
  <c r="Z359" i="2"/>
  <c r="X359" i="2"/>
  <c r="Z355" i="2"/>
  <c r="X355" i="2"/>
  <c r="Z351" i="2"/>
  <c r="X351" i="2"/>
  <c r="Z347" i="2"/>
  <c r="X347" i="2"/>
  <c r="Z343" i="2"/>
  <c r="X343" i="2"/>
  <c r="Z339" i="2"/>
  <c r="X339" i="2"/>
  <c r="Z335" i="2"/>
  <c r="X335" i="2"/>
  <c r="Z331" i="2"/>
  <c r="X331" i="2"/>
  <c r="Z327" i="2"/>
  <c r="X327" i="2"/>
  <c r="X323" i="2"/>
  <c r="Z323" i="2"/>
  <c r="Z319" i="2"/>
  <c r="X319" i="2"/>
  <c r="Z315" i="2"/>
  <c r="X315" i="2"/>
  <c r="Z311" i="2"/>
  <c r="X311" i="2"/>
  <c r="Z307" i="2"/>
  <c r="X307" i="2"/>
  <c r="Z303" i="2"/>
  <c r="X303" i="2"/>
  <c r="Z299" i="2"/>
  <c r="X299" i="2"/>
  <c r="Z295" i="2"/>
  <c r="X295" i="2"/>
  <c r="AB295" i="2"/>
  <c r="AA295" i="2"/>
  <c r="W295" i="2"/>
  <c r="Y295" i="2"/>
  <c r="Z291" i="2"/>
  <c r="X291" i="2"/>
  <c r="AB291" i="2"/>
  <c r="AA291" i="2"/>
  <c r="W291" i="2"/>
  <c r="Y291" i="2"/>
  <c r="Z287" i="2"/>
  <c r="X287" i="2"/>
  <c r="Z283" i="2"/>
  <c r="X283" i="2"/>
  <c r="Z279" i="2"/>
  <c r="X279" i="2"/>
  <c r="Z275" i="2"/>
  <c r="X275" i="2"/>
  <c r="Z271" i="2"/>
  <c r="X271" i="2"/>
  <c r="Z267" i="2"/>
  <c r="X267" i="2"/>
  <c r="Z263" i="2"/>
  <c r="X263" i="2"/>
  <c r="X259" i="2"/>
  <c r="Z259" i="2"/>
  <c r="Z255" i="2"/>
  <c r="X255" i="2"/>
  <c r="Z251" i="2"/>
  <c r="X251" i="2"/>
  <c r="Z247" i="2"/>
  <c r="X247" i="2"/>
  <c r="Z243" i="2"/>
  <c r="X243" i="2"/>
  <c r="Z239" i="2"/>
  <c r="X239" i="2"/>
  <c r="Z235" i="2"/>
  <c r="X235" i="2"/>
  <c r="Z231" i="2"/>
  <c r="X231" i="2"/>
  <c r="Z227" i="2"/>
  <c r="X227" i="2"/>
  <c r="Z223" i="2"/>
  <c r="X223" i="2"/>
  <c r="Z219" i="2"/>
  <c r="X219" i="2"/>
  <c r="Z215" i="2"/>
  <c r="X215" i="2"/>
  <c r="Z211" i="2"/>
  <c r="X211" i="2"/>
  <c r="Z207" i="2"/>
  <c r="X207" i="2"/>
  <c r="Z203" i="2"/>
  <c r="X203" i="2"/>
  <c r="Z199" i="2"/>
  <c r="X199" i="2"/>
  <c r="X195" i="2"/>
  <c r="Z195" i="2"/>
  <c r="Z191" i="2"/>
  <c r="X191" i="2"/>
  <c r="Z187" i="2"/>
  <c r="X187" i="2"/>
  <c r="Z183" i="2"/>
  <c r="X183" i="2"/>
  <c r="Z179" i="2"/>
  <c r="X179" i="2"/>
  <c r="Z175" i="2"/>
  <c r="X175" i="2"/>
  <c r="Z171" i="2"/>
  <c r="X171" i="2"/>
  <c r="Z167" i="2"/>
  <c r="X167" i="2"/>
  <c r="Z163" i="2"/>
  <c r="X163" i="2"/>
  <c r="Z159" i="2"/>
  <c r="X159" i="2"/>
  <c r="Z155" i="2"/>
  <c r="X155" i="2"/>
  <c r="Z151" i="2"/>
  <c r="X151" i="2"/>
  <c r="Z147" i="2"/>
  <c r="X147" i="2"/>
  <c r="Z143" i="2"/>
  <c r="X143" i="2"/>
  <c r="Z139" i="2"/>
  <c r="X139" i="2"/>
  <c r="Z135" i="2"/>
  <c r="X135" i="2"/>
  <c r="Z132" i="2"/>
  <c r="X132" i="2"/>
  <c r="Z120" i="2"/>
  <c r="X120" i="2"/>
  <c r="Z108" i="2"/>
  <c r="X108" i="2"/>
  <c r="Z96" i="2"/>
  <c r="X96" i="2"/>
  <c r="Z84" i="2"/>
  <c r="X84" i="2"/>
  <c r="Z72" i="2"/>
  <c r="X72" i="2"/>
  <c r="Z60" i="2"/>
  <c r="X60" i="2"/>
  <c r="Z48" i="2"/>
  <c r="X48" i="2"/>
  <c r="Z36" i="2"/>
  <c r="X36" i="2"/>
  <c r="Z20" i="2"/>
  <c r="X20" i="2"/>
  <c r="Z492" i="2"/>
  <c r="X492" i="2"/>
  <c r="AB492" i="2"/>
  <c r="W492" i="2"/>
  <c r="AA492" i="2"/>
  <c r="Y492" i="2"/>
  <c r="Z476" i="2"/>
  <c r="X476" i="2"/>
  <c r="AB476" i="2"/>
  <c r="W476" i="2"/>
  <c r="AA476" i="2"/>
  <c r="Y476" i="2"/>
  <c r="Z460" i="2"/>
  <c r="X460" i="2"/>
  <c r="Z440" i="2"/>
  <c r="X440" i="2"/>
  <c r="Z428" i="2"/>
  <c r="X428" i="2"/>
  <c r="Z416" i="2"/>
  <c r="X416" i="2"/>
  <c r="Z404" i="2"/>
  <c r="X404" i="2"/>
  <c r="Z388" i="2"/>
  <c r="X388" i="2"/>
  <c r="Z376" i="2"/>
  <c r="X376" i="2"/>
  <c r="Z360" i="2"/>
  <c r="X360" i="2"/>
  <c r="Z348" i="2"/>
  <c r="X348" i="2"/>
  <c r="Z336" i="2"/>
  <c r="X336" i="2"/>
  <c r="Z316" i="2"/>
  <c r="X316" i="2"/>
  <c r="Z288" i="2"/>
  <c r="X288" i="2"/>
  <c r="Z276" i="2"/>
  <c r="X276" i="2"/>
  <c r="Z264" i="2"/>
  <c r="X264" i="2"/>
  <c r="Z252" i="2"/>
  <c r="X252" i="2"/>
  <c r="Z240" i="2"/>
  <c r="X240" i="2"/>
  <c r="Z228" i="2"/>
  <c r="X228" i="2"/>
  <c r="Z216" i="2"/>
  <c r="X216" i="2"/>
  <c r="Z204" i="2"/>
  <c r="X204" i="2"/>
  <c r="Z192" i="2"/>
  <c r="X192" i="2"/>
  <c r="Z180" i="2"/>
  <c r="X180" i="2"/>
  <c r="Z168" i="2"/>
  <c r="X168" i="2"/>
  <c r="Z156" i="2"/>
  <c r="X156" i="2"/>
  <c r="Z144" i="2"/>
  <c r="X144" i="2"/>
  <c r="Z3" i="2"/>
  <c r="X3" i="2"/>
  <c r="Z126" i="2"/>
  <c r="X126" i="2"/>
  <c r="Z118" i="2"/>
  <c r="X118" i="2"/>
  <c r="Z114" i="2"/>
  <c r="X114" i="2"/>
  <c r="Z110" i="2"/>
  <c r="X110" i="2"/>
  <c r="Z106" i="2"/>
  <c r="X106" i="2"/>
  <c r="Z102" i="2"/>
  <c r="X102" i="2"/>
  <c r="Z98" i="2"/>
  <c r="X98" i="2"/>
  <c r="Z94" i="2"/>
  <c r="X94" i="2"/>
  <c r="Z90" i="2"/>
  <c r="X90" i="2"/>
  <c r="Z86" i="2"/>
  <c r="X86" i="2"/>
  <c r="Z82" i="2"/>
  <c r="X82" i="2"/>
  <c r="Z78" i="2"/>
  <c r="X78" i="2"/>
  <c r="Z74" i="2"/>
  <c r="X74" i="2"/>
  <c r="Z70" i="2"/>
  <c r="X70" i="2"/>
  <c r="Z66" i="2"/>
  <c r="X66" i="2"/>
  <c r="Z62" i="2"/>
  <c r="X62" i="2"/>
  <c r="Z58" i="2"/>
  <c r="X58" i="2"/>
  <c r="Z54" i="2"/>
  <c r="X54" i="2"/>
  <c r="Z50" i="2"/>
  <c r="X50" i="2"/>
  <c r="Z46" i="2"/>
  <c r="X46" i="2"/>
  <c r="Z42" i="2"/>
  <c r="X42" i="2"/>
  <c r="Z38" i="2"/>
  <c r="X38" i="2"/>
  <c r="Z34" i="2"/>
  <c r="X34" i="2"/>
  <c r="Z30" i="2"/>
  <c r="X30" i="2"/>
  <c r="Z26" i="2"/>
  <c r="X26" i="2"/>
  <c r="Z22" i="2"/>
  <c r="X22" i="2"/>
  <c r="Z18" i="2"/>
  <c r="X18" i="2"/>
  <c r="Z14" i="2"/>
  <c r="X14" i="2"/>
  <c r="Z10" i="2"/>
  <c r="X10" i="2"/>
  <c r="Z6" i="2"/>
  <c r="X6" i="2"/>
  <c r="Z502" i="2"/>
  <c r="AB502" i="2"/>
  <c r="X502" i="2"/>
  <c r="AA502" i="2"/>
  <c r="W502" i="2"/>
  <c r="Y502" i="2"/>
  <c r="AB498" i="2"/>
  <c r="Z498" i="2"/>
  <c r="X498" i="2"/>
  <c r="AA498" i="2"/>
  <c r="Y498" i="2"/>
  <c r="W498" i="2"/>
  <c r="Z494" i="2"/>
  <c r="AB494" i="2"/>
  <c r="X494" i="2"/>
  <c r="AA494" i="2"/>
  <c r="W494" i="2"/>
  <c r="Y494" i="2"/>
  <c r="Z490" i="2"/>
  <c r="AB490" i="2"/>
  <c r="X490" i="2"/>
  <c r="AA490" i="2"/>
  <c r="Y490" i="2"/>
  <c r="W490" i="2"/>
  <c r="Z486" i="2"/>
  <c r="AB486" i="2"/>
  <c r="AA486" i="2"/>
  <c r="W486" i="2"/>
  <c r="Y486" i="2"/>
  <c r="X486" i="2"/>
  <c r="Z482" i="2"/>
  <c r="AB482" i="2"/>
  <c r="X482" i="2"/>
  <c r="AA482" i="2"/>
  <c r="Y482" i="2"/>
  <c r="W482" i="2"/>
  <c r="Z478" i="2"/>
  <c r="AB478" i="2"/>
  <c r="X478" i="2"/>
  <c r="AA478" i="2"/>
  <c r="W478" i="2"/>
  <c r="Y478" i="2"/>
  <c r="Z474" i="2"/>
  <c r="AB474" i="2"/>
  <c r="X474" i="2"/>
  <c r="AA474" i="2"/>
  <c r="W474" i="2"/>
  <c r="Y474" i="2"/>
  <c r="Z470" i="2"/>
  <c r="AB470" i="2"/>
  <c r="X470" i="2"/>
  <c r="AA470" i="2"/>
  <c r="Y470" i="2"/>
  <c r="W470" i="2"/>
  <c r="Z466" i="2"/>
  <c r="AB466" i="2"/>
  <c r="X466" i="2"/>
  <c r="AA466" i="2"/>
  <c r="Y466" i="2"/>
  <c r="W466" i="2"/>
  <c r="Z462" i="2"/>
  <c r="X462" i="2"/>
  <c r="Z458" i="2"/>
  <c r="X458" i="2"/>
  <c r="Z454" i="2"/>
  <c r="X454" i="2"/>
  <c r="Z450" i="2"/>
  <c r="X450" i="2"/>
  <c r="Z446" i="2"/>
  <c r="X446" i="2"/>
  <c r="Z442" i="2"/>
  <c r="X442" i="2"/>
  <c r="Z438" i="2"/>
  <c r="X438" i="2"/>
  <c r="Z434" i="2"/>
  <c r="X434" i="2"/>
  <c r="Z430" i="2"/>
  <c r="X430" i="2"/>
  <c r="Z426" i="2"/>
  <c r="X426" i="2"/>
  <c r="Z422" i="2"/>
  <c r="X422" i="2"/>
  <c r="Z418" i="2"/>
  <c r="X418" i="2"/>
  <c r="Z414" i="2"/>
  <c r="X414" i="2"/>
  <c r="Z410" i="2"/>
  <c r="X410" i="2"/>
  <c r="Z406" i="2"/>
  <c r="X406" i="2"/>
  <c r="Z402" i="2"/>
  <c r="X402" i="2"/>
  <c r="Z398" i="2"/>
  <c r="X398" i="2"/>
  <c r="Z394" i="2"/>
  <c r="X394" i="2"/>
  <c r="Z390" i="2"/>
  <c r="X390" i="2"/>
  <c r="X386" i="2"/>
  <c r="Z386" i="2"/>
  <c r="Z382" i="2"/>
  <c r="X382" i="2"/>
  <c r="Z378" i="2"/>
  <c r="X378" i="2"/>
  <c r="Z374" i="2"/>
  <c r="X374" i="2"/>
  <c r="Z370" i="2"/>
  <c r="X370" i="2"/>
  <c r="Z366" i="2"/>
  <c r="X366" i="2"/>
  <c r="Z362" i="2"/>
  <c r="X362" i="2"/>
  <c r="Z358" i="2"/>
  <c r="X358" i="2"/>
  <c r="Z354" i="2"/>
  <c r="X354" i="2"/>
  <c r="Z350" i="2"/>
  <c r="X350" i="2"/>
  <c r="Z346" i="2"/>
  <c r="X346" i="2"/>
  <c r="Z342" i="2"/>
  <c r="X342" i="2"/>
  <c r="Z338" i="2"/>
  <c r="X338" i="2"/>
  <c r="Z334" i="2"/>
  <c r="X334" i="2"/>
  <c r="Z330" i="2"/>
  <c r="X330" i="2"/>
  <c r="Z326" i="2"/>
  <c r="X326" i="2"/>
  <c r="Z322" i="2"/>
  <c r="X322" i="2"/>
  <c r="Z318" i="2"/>
  <c r="X318" i="2"/>
  <c r="Z314" i="2"/>
  <c r="X314" i="2"/>
  <c r="Z310" i="2"/>
  <c r="X310" i="2"/>
  <c r="Z306" i="2"/>
  <c r="X306" i="2"/>
  <c r="Z302" i="2"/>
  <c r="X302" i="2"/>
  <c r="Z298" i="2"/>
  <c r="X298" i="2"/>
  <c r="Z294" i="2"/>
  <c r="X294" i="2"/>
  <c r="Z290" i="2"/>
  <c r="X290" i="2"/>
  <c r="Z286" i="2"/>
  <c r="X286" i="2"/>
  <c r="Z282" i="2"/>
  <c r="X282" i="2"/>
  <c r="Z278" i="2"/>
  <c r="X278" i="2"/>
  <c r="Z274" i="2"/>
  <c r="X274" i="2"/>
  <c r="Z270" i="2"/>
  <c r="X270" i="2"/>
  <c r="Z266" i="2"/>
  <c r="X266" i="2"/>
  <c r="Z262" i="2"/>
  <c r="X262" i="2"/>
  <c r="Z258" i="2"/>
  <c r="X258" i="2"/>
  <c r="Z254" i="2"/>
  <c r="X254" i="2"/>
  <c r="Z250" i="2"/>
  <c r="X250" i="2"/>
  <c r="Z246" i="2"/>
  <c r="X246" i="2"/>
  <c r="Z242" i="2"/>
  <c r="X242" i="2"/>
  <c r="Z238" i="2"/>
  <c r="X238" i="2"/>
  <c r="Z234" i="2"/>
  <c r="X234" i="2"/>
  <c r="Z230" i="2"/>
  <c r="X230" i="2"/>
  <c r="Z226" i="2"/>
  <c r="X226" i="2"/>
  <c r="Z222" i="2"/>
  <c r="X222" i="2"/>
  <c r="Z218" i="2"/>
  <c r="X218" i="2"/>
  <c r="Z214" i="2"/>
  <c r="X214" i="2"/>
  <c r="Z210" i="2"/>
  <c r="X210" i="2"/>
  <c r="Z206" i="2"/>
  <c r="X206" i="2"/>
  <c r="Z202" i="2"/>
  <c r="X202" i="2"/>
  <c r="Z198" i="2"/>
  <c r="X198" i="2"/>
  <c r="Z194" i="2"/>
  <c r="X194" i="2"/>
  <c r="Z190" i="2"/>
  <c r="X190" i="2"/>
  <c r="Z186" i="2"/>
  <c r="X186" i="2"/>
  <c r="Z182" i="2"/>
  <c r="X182" i="2"/>
  <c r="Z178" i="2"/>
  <c r="X178" i="2"/>
  <c r="Z174" i="2"/>
  <c r="X174" i="2"/>
  <c r="Z170" i="2"/>
  <c r="X170" i="2"/>
  <c r="Z166" i="2"/>
  <c r="X166" i="2"/>
  <c r="Z162" i="2"/>
  <c r="X162" i="2"/>
  <c r="Z158" i="2"/>
  <c r="X158" i="2"/>
  <c r="Z154" i="2"/>
  <c r="X154" i="2"/>
  <c r="Z150" i="2"/>
  <c r="X150" i="2"/>
  <c r="Z146" i="2"/>
  <c r="X146" i="2"/>
  <c r="Z142" i="2"/>
  <c r="X142" i="2"/>
  <c r="Z138" i="2"/>
  <c r="X138" i="2"/>
  <c r="Z134" i="2"/>
  <c r="X134" i="2"/>
  <c r="Z124" i="2"/>
  <c r="X124" i="2"/>
  <c r="Z112" i="2"/>
  <c r="X112" i="2"/>
  <c r="Z100" i="2"/>
  <c r="X100" i="2"/>
  <c r="Z88" i="2"/>
  <c r="X88" i="2"/>
  <c r="Z76" i="2"/>
  <c r="X76" i="2"/>
  <c r="Z64" i="2"/>
  <c r="X64" i="2"/>
  <c r="Z52" i="2"/>
  <c r="X52" i="2"/>
  <c r="Z40" i="2"/>
  <c r="X40" i="2"/>
  <c r="Z28" i="2"/>
  <c r="X28" i="2"/>
  <c r="Z12" i="2"/>
  <c r="X12" i="2"/>
  <c r="Z4" i="2"/>
  <c r="X4" i="2"/>
  <c r="Z496" i="2"/>
  <c r="X496" i="2"/>
  <c r="W496" i="2"/>
  <c r="Y496" i="2"/>
  <c r="AB496" i="2"/>
  <c r="AA496" i="2"/>
  <c r="Z484" i="2"/>
  <c r="X484" i="2"/>
  <c r="AB484" i="2"/>
  <c r="W484" i="2"/>
  <c r="AA484" i="2"/>
  <c r="Y484" i="2"/>
  <c r="Z472" i="2"/>
  <c r="X472" i="2"/>
  <c r="AB472" i="2"/>
  <c r="W472" i="2"/>
  <c r="AA472" i="2"/>
  <c r="Y472" i="2"/>
  <c r="Z468" i="2"/>
  <c r="X468" i="2"/>
  <c r="AB468" i="2"/>
  <c r="W468" i="2"/>
  <c r="AA468" i="2"/>
  <c r="Y468" i="2"/>
  <c r="Z456" i="2"/>
  <c r="X456" i="2"/>
  <c r="Z448" i="2"/>
  <c r="X448" i="2"/>
  <c r="Z436" i="2"/>
  <c r="X436" i="2"/>
  <c r="Z424" i="2"/>
  <c r="X424" i="2"/>
  <c r="Z412" i="2"/>
  <c r="X412" i="2"/>
  <c r="Z400" i="2"/>
  <c r="X400" i="2"/>
  <c r="Z392" i="2"/>
  <c r="X392" i="2"/>
  <c r="Z380" i="2"/>
  <c r="X380" i="2"/>
  <c r="Z368" i="2"/>
  <c r="X368" i="2"/>
  <c r="Z356" i="2"/>
  <c r="X356" i="2"/>
  <c r="Z344" i="2"/>
  <c r="X344" i="2"/>
  <c r="Z332" i="2"/>
  <c r="X332" i="2"/>
  <c r="Z324" i="2"/>
  <c r="X324" i="2"/>
  <c r="Z312" i="2"/>
  <c r="X312" i="2"/>
  <c r="Z304" i="2"/>
  <c r="X304" i="2"/>
  <c r="Z296" i="2"/>
  <c r="X296" i="2"/>
  <c r="Z284" i="2"/>
  <c r="X284" i="2"/>
  <c r="Z272" i="2"/>
  <c r="X272" i="2"/>
  <c r="Z260" i="2"/>
  <c r="X260" i="2"/>
  <c r="Z248" i="2"/>
  <c r="X248" i="2"/>
  <c r="Z236" i="2"/>
  <c r="X236" i="2"/>
  <c r="Z224" i="2"/>
  <c r="X224" i="2"/>
  <c r="Z212" i="2"/>
  <c r="X212" i="2"/>
  <c r="Z200" i="2"/>
  <c r="X200" i="2"/>
  <c r="Z188" i="2"/>
  <c r="X188" i="2"/>
  <c r="Z176" i="2"/>
  <c r="X176" i="2"/>
  <c r="Z164" i="2"/>
  <c r="X164" i="2"/>
  <c r="Z152" i="2"/>
  <c r="X152" i="2"/>
  <c r="Z140" i="2"/>
  <c r="X140" i="2"/>
  <c r="Z130" i="2"/>
  <c r="X130" i="2"/>
  <c r="Z122" i="2"/>
  <c r="X122" i="2"/>
  <c r="Z133" i="2"/>
  <c r="X133" i="2"/>
  <c r="Z129" i="2"/>
  <c r="X129" i="2"/>
  <c r="Z125" i="2"/>
  <c r="X125" i="2"/>
  <c r="Z121" i="2"/>
  <c r="X121" i="2"/>
  <c r="Z117" i="2"/>
  <c r="X117" i="2"/>
  <c r="Z113" i="2"/>
  <c r="X113" i="2"/>
  <c r="Z109" i="2"/>
  <c r="X109" i="2"/>
  <c r="Z105" i="2"/>
  <c r="X105" i="2"/>
  <c r="Z101" i="2"/>
  <c r="X101" i="2"/>
  <c r="Z97" i="2"/>
  <c r="X97" i="2"/>
  <c r="Z93" i="2"/>
  <c r="X93" i="2"/>
  <c r="Z89" i="2"/>
  <c r="X89" i="2"/>
  <c r="Z85" i="2"/>
  <c r="X85" i="2"/>
  <c r="Z81" i="2"/>
  <c r="X81" i="2"/>
  <c r="Z77" i="2"/>
  <c r="X77" i="2"/>
  <c r="Z73" i="2"/>
  <c r="X73" i="2"/>
  <c r="Z69" i="2"/>
  <c r="X69" i="2"/>
  <c r="Z65" i="2"/>
  <c r="X65" i="2"/>
  <c r="Z61" i="2"/>
  <c r="X61" i="2"/>
  <c r="Z57" i="2"/>
  <c r="X57" i="2"/>
  <c r="Z53" i="2"/>
  <c r="X53" i="2"/>
  <c r="Z49" i="2"/>
  <c r="X49" i="2"/>
  <c r="Z45" i="2"/>
  <c r="X45" i="2"/>
  <c r="Z41" i="2"/>
  <c r="X41" i="2"/>
  <c r="Z37" i="2"/>
  <c r="X37" i="2"/>
  <c r="Z33" i="2"/>
  <c r="X33" i="2"/>
  <c r="Z29" i="2"/>
  <c r="X29" i="2"/>
  <c r="Z25" i="2"/>
  <c r="X25" i="2"/>
  <c r="Z21" i="2"/>
  <c r="X21" i="2"/>
  <c r="Z17" i="2"/>
  <c r="X17" i="2"/>
  <c r="Z13" i="2"/>
  <c r="X13" i="2"/>
  <c r="Z9" i="2"/>
  <c r="X9" i="2"/>
  <c r="Z5" i="2"/>
  <c r="X5" i="2"/>
  <c r="Z501" i="2"/>
  <c r="AB501" i="2"/>
  <c r="X501" i="2"/>
  <c r="AA501" i="2"/>
  <c r="W501" i="2"/>
  <c r="Y501" i="2"/>
  <c r="Z497" i="2"/>
  <c r="AB497" i="2"/>
  <c r="X497" i="2"/>
  <c r="AA497" i="2"/>
  <c r="W497" i="2"/>
  <c r="Y497" i="2"/>
  <c r="Z493" i="2"/>
  <c r="AB493" i="2"/>
  <c r="X493" i="2"/>
  <c r="AA493" i="2"/>
  <c r="W493" i="2"/>
  <c r="Y493" i="2"/>
  <c r="Z489" i="2"/>
  <c r="AB489" i="2"/>
  <c r="X489" i="2"/>
  <c r="AA489" i="2"/>
  <c r="W489" i="2"/>
  <c r="Y489" i="2"/>
  <c r="Z485" i="2"/>
  <c r="AB485" i="2"/>
  <c r="X485" i="2"/>
  <c r="AA485" i="2"/>
  <c r="W485" i="2"/>
  <c r="Y485" i="2"/>
  <c r="Z481" i="2"/>
  <c r="AB481" i="2"/>
  <c r="X481" i="2"/>
  <c r="AA481" i="2"/>
  <c r="W481" i="2"/>
  <c r="Y481" i="2"/>
  <c r="Z477" i="2"/>
  <c r="AB477" i="2"/>
  <c r="X477" i="2"/>
  <c r="AA477" i="2"/>
  <c r="W477" i="2"/>
  <c r="Y477" i="2"/>
  <c r="Z473" i="2"/>
  <c r="AB473" i="2"/>
  <c r="X473" i="2"/>
  <c r="AA473" i="2"/>
  <c r="W473" i="2"/>
  <c r="Y473" i="2"/>
  <c r="Z469" i="2"/>
  <c r="AB469" i="2"/>
  <c r="X469" i="2"/>
  <c r="AA469" i="2"/>
  <c r="W469" i="2"/>
  <c r="Y469" i="2"/>
  <c r="Z465" i="2"/>
  <c r="AB465" i="2"/>
  <c r="X465" i="2"/>
  <c r="AA465" i="2"/>
  <c r="W465" i="2"/>
  <c r="Y465" i="2"/>
  <c r="Z461" i="2"/>
  <c r="X461" i="2"/>
  <c r="Z457" i="2"/>
  <c r="X457" i="2"/>
  <c r="Z453" i="2"/>
  <c r="X453" i="2"/>
  <c r="Z449" i="2"/>
  <c r="X449" i="2"/>
  <c r="Z445" i="2"/>
  <c r="X445" i="2"/>
  <c r="Z441" i="2"/>
  <c r="X441" i="2"/>
  <c r="Z437" i="2"/>
  <c r="X437" i="2"/>
  <c r="Z433" i="2"/>
  <c r="X433" i="2"/>
  <c r="Z429" i="2"/>
  <c r="X429" i="2"/>
  <c r="Z425" i="2"/>
  <c r="X425" i="2"/>
  <c r="Z421" i="2"/>
  <c r="X421" i="2"/>
  <c r="Z417" i="2"/>
  <c r="X417" i="2"/>
  <c r="Z413" i="2"/>
  <c r="X413" i="2"/>
  <c r="Z409" i="2"/>
  <c r="X409" i="2"/>
  <c r="Z405" i="2"/>
  <c r="X405" i="2"/>
  <c r="Z401" i="2"/>
  <c r="X401" i="2"/>
  <c r="Z397" i="2"/>
  <c r="X397" i="2"/>
  <c r="Z393" i="2"/>
  <c r="X393" i="2"/>
  <c r="Z389" i="2"/>
  <c r="X389" i="2"/>
  <c r="Z385" i="2"/>
  <c r="X385" i="2"/>
  <c r="Z381" i="2"/>
  <c r="X381" i="2"/>
  <c r="Z377" i="2"/>
  <c r="X377" i="2"/>
  <c r="Z373" i="2"/>
  <c r="X373" i="2"/>
  <c r="Z369" i="2"/>
  <c r="X369" i="2"/>
  <c r="Z365" i="2"/>
  <c r="X365" i="2"/>
  <c r="Z361" i="2"/>
  <c r="X361" i="2"/>
  <c r="Z357" i="2"/>
  <c r="X357" i="2"/>
  <c r="Z353" i="2"/>
  <c r="X353" i="2"/>
  <c r="Z349" i="2"/>
  <c r="X349" i="2"/>
  <c r="Z345" i="2"/>
  <c r="X345" i="2"/>
  <c r="Z341" i="2"/>
  <c r="X341" i="2"/>
  <c r="Z337" i="2"/>
  <c r="X337" i="2"/>
  <c r="Z333" i="2"/>
  <c r="X333" i="2"/>
  <c r="Z329" i="2"/>
  <c r="X329" i="2"/>
  <c r="Z325" i="2"/>
  <c r="X325" i="2"/>
  <c r="Z321" i="2"/>
  <c r="X321" i="2"/>
  <c r="Z317" i="2"/>
  <c r="X317" i="2"/>
  <c r="Z313" i="2"/>
  <c r="X313" i="2"/>
  <c r="Z309" i="2"/>
  <c r="X309" i="2"/>
  <c r="AB309" i="2"/>
  <c r="AA309" i="2"/>
  <c r="W309" i="2"/>
  <c r="Y309" i="2"/>
  <c r="Z305" i="2"/>
  <c r="X305" i="2"/>
  <c r="Z301" i="2"/>
  <c r="X301" i="2"/>
  <c r="Z297" i="2"/>
  <c r="X297" i="2"/>
  <c r="Z293" i="2"/>
  <c r="X293" i="2"/>
  <c r="AB293" i="2"/>
  <c r="AA293" i="2"/>
  <c r="W293" i="2"/>
  <c r="Y293" i="2"/>
  <c r="Z289" i="2"/>
  <c r="X289" i="2"/>
  <c r="Z285" i="2"/>
  <c r="X285" i="2"/>
  <c r="Z281" i="2"/>
  <c r="X281" i="2"/>
  <c r="Z277" i="2"/>
  <c r="X277" i="2"/>
  <c r="Z273" i="2"/>
  <c r="X273" i="2"/>
  <c r="Z269" i="2"/>
  <c r="X269" i="2"/>
  <c r="Z265" i="2"/>
  <c r="X265" i="2"/>
  <c r="Z261" i="2"/>
  <c r="X261" i="2"/>
  <c r="Z257" i="2"/>
  <c r="X257" i="2"/>
  <c r="Z253" i="2"/>
  <c r="X253" i="2"/>
  <c r="Z249" i="2"/>
  <c r="X249" i="2"/>
  <c r="Z245" i="2"/>
  <c r="X245" i="2"/>
  <c r="Z241" i="2"/>
  <c r="X241" i="2"/>
  <c r="Z237" i="2"/>
  <c r="X237" i="2"/>
  <c r="Z233" i="2"/>
  <c r="X233" i="2"/>
  <c r="Z229" i="2"/>
  <c r="X229" i="2"/>
  <c r="Z225" i="2"/>
  <c r="X225" i="2"/>
  <c r="Z221" i="2"/>
  <c r="X221" i="2"/>
  <c r="Z217" i="2"/>
  <c r="X217" i="2"/>
  <c r="Z213" i="2"/>
  <c r="X213" i="2"/>
  <c r="Z209" i="2"/>
  <c r="X209" i="2"/>
  <c r="Z205" i="2"/>
  <c r="X205" i="2"/>
  <c r="Z201" i="2"/>
  <c r="X201" i="2"/>
  <c r="Z197" i="2"/>
  <c r="X197" i="2"/>
  <c r="Z193" i="2"/>
  <c r="X193" i="2"/>
  <c r="Z189" i="2"/>
  <c r="X189" i="2"/>
  <c r="Z185" i="2"/>
  <c r="X185" i="2"/>
  <c r="Z181" i="2"/>
  <c r="X181" i="2"/>
  <c r="Z177" i="2"/>
  <c r="X177" i="2"/>
  <c r="Z173" i="2"/>
  <c r="X173" i="2"/>
  <c r="Z169" i="2"/>
  <c r="X169" i="2"/>
  <c r="Z165" i="2"/>
  <c r="X165" i="2"/>
  <c r="Z161" i="2"/>
  <c r="X161" i="2"/>
  <c r="Z157" i="2"/>
  <c r="X157" i="2"/>
  <c r="Z153" i="2"/>
  <c r="X153" i="2"/>
  <c r="Z149" i="2"/>
  <c r="X149" i="2"/>
  <c r="Z145" i="2"/>
  <c r="X145" i="2"/>
  <c r="Z141" i="2"/>
  <c r="X141" i="2"/>
  <c r="Z137" i="2"/>
  <c r="X137" i="2"/>
  <c r="AF26" i="2"/>
  <c r="D63" i="2"/>
  <c r="W385" i="2" s="1"/>
  <c r="C64" i="2"/>
  <c r="AA452" i="2" l="1"/>
  <c r="AA432" i="2"/>
  <c r="AA408" i="2"/>
  <c r="AA384" i="2"/>
  <c r="AA364" i="2"/>
  <c r="AA340" i="2"/>
  <c r="AA320" i="2"/>
  <c r="AA300" i="2"/>
  <c r="Y375" i="2"/>
  <c r="Y327" i="2"/>
  <c r="Y440" i="2"/>
  <c r="AA416" i="2"/>
  <c r="AA388" i="2"/>
  <c r="AA360" i="2"/>
  <c r="AA336" i="2"/>
  <c r="Y462" i="2"/>
  <c r="Y452" i="2"/>
  <c r="Y432" i="2"/>
  <c r="Y408" i="2"/>
  <c r="Y384" i="2"/>
  <c r="Y364" i="2"/>
  <c r="Y340" i="2"/>
  <c r="Y320" i="2"/>
  <c r="Y300" i="2"/>
  <c r="Y463" i="2"/>
  <c r="AA459" i="2"/>
  <c r="Y455" i="2"/>
  <c r="AA451" i="2"/>
  <c r="Y447" i="2"/>
  <c r="AA443" i="2"/>
  <c r="Y439" i="2"/>
  <c r="AA435" i="2"/>
  <c r="Y431" i="2"/>
  <c r="AA427" i="2"/>
  <c r="Y423" i="2"/>
  <c r="AA419" i="2"/>
  <c r="Y415" i="2"/>
  <c r="AA411" i="2"/>
  <c r="Y407" i="2"/>
  <c r="AA403" i="2"/>
  <c r="Y399" i="2"/>
  <c r="AA395" i="2"/>
  <c r="Y391" i="2"/>
  <c r="AA387" i="2"/>
  <c r="Y383" i="2"/>
  <c r="AA379" i="2"/>
  <c r="AA371" i="2"/>
  <c r="Y367" i="2"/>
  <c r="AA363" i="2"/>
  <c r="Y359" i="2"/>
  <c r="AA355" i="2"/>
  <c r="Y351" i="2"/>
  <c r="AA347" i="2"/>
  <c r="Y343" i="2"/>
  <c r="AA339" i="2"/>
  <c r="Y335" i="2"/>
  <c r="AA331" i="2"/>
  <c r="AA323" i="2"/>
  <c r="Y319" i="2"/>
  <c r="AA315" i="2"/>
  <c r="Y311" i="2"/>
  <c r="AA307" i="2"/>
  <c r="Y303" i="2"/>
  <c r="AA299" i="2"/>
  <c r="AA440" i="2"/>
  <c r="Y416" i="2"/>
  <c r="Y388" i="2"/>
  <c r="Y360" i="2"/>
  <c r="Y336" i="2"/>
  <c r="AA458" i="2"/>
  <c r="AA450" i="2"/>
  <c r="Y446" i="2"/>
  <c r="AA442" i="2"/>
  <c r="Y438" i="2"/>
  <c r="AA434" i="2"/>
  <c r="Y430" i="2"/>
  <c r="AA426" i="2"/>
  <c r="AA444" i="2"/>
  <c r="AA420" i="2"/>
  <c r="AA396" i="2"/>
  <c r="AA372" i="2"/>
  <c r="AA352" i="2"/>
  <c r="Y328" i="2"/>
  <c r="AA308" i="2"/>
  <c r="AA292" i="2"/>
  <c r="AA460" i="2"/>
  <c r="AA428" i="2"/>
  <c r="AA404" i="2"/>
  <c r="AA376" i="2"/>
  <c r="AA348" i="2"/>
  <c r="AA316" i="2"/>
  <c r="AA454" i="2"/>
  <c r="Y450" i="2"/>
  <c r="Y442" i="2"/>
  <c r="Y426" i="2"/>
  <c r="AA422" i="2"/>
  <c r="Y444" i="2"/>
  <c r="Y420" i="2"/>
  <c r="Y396" i="2"/>
  <c r="Y372" i="2"/>
  <c r="Y352" i="2"/>
  <c r="AA328" i="2"/>
  <c r="Y308" i="2"/>
  <c r="Y292" i="2"/>
  <c r="AA463" i="2"/>
  <c r="Y459" i="2"/>
  <c r="AA455" i="2"/>
  <c r="Y451" i="2"/>
  <c r="AA447" i="2"/>
  <c r="Y443" i="2"/>
  <c r="AA439" i="2"/>
  <c r="Y435" i="2"/>
  <c r="AA431" i="2"/>
  <c r="Y427" i="2"/>
  <c r="AA423" i="2"/>
  <c r="Y419" i="2"/>
  <c r="AA415" i="2"/>
  <c r="Y411" i="2"/>
  <c r="AA407" i="2"/>
  <c r="Y403" i="2"/>
  <c r="AA399" i="2"/>
  <c r="Y395" i="2"/>
  <c r="AA391" i="2"/>
  <c r="Y387" i="2"/>
  <c r="AA383" i="2"/>
  <c r="Y379" i="2"/>
  <c r="AA375" i="2"/>
  <c r="Y371" i="2"/>
  <c r="AA367" i="2"/>
  <c r="Y363" i="2"/>
  <c r="AA359" i="2"/>
  <c r="Y355" i="2"/>
  <c r="AA351" i="2"/>
  <c r="Y347" i="2"/>
  <c r="AA343" i="2"/>
  <c r="Y339" i="2"/>
  <c r="AA335" i="2"/>
  <c r="Y331" i="2"/>
  <c r="AA327" i="2"/>
  <c r="Y323" i="2"/>
  <c r="AA319" i="2"/>
  <c r="Y315" i="2"/>
  <c r="AA311" i="2"/>
  <c r="Y307" i="2"/>
  <c r="AA303" i="2"/>
  <c r="Y299" i="2"/>
  <c r="Y460" i="2"/>
  <c r="Y428" i="2"/>
  <c r="Y404" i="2"/>
  <c r="Y376" i="2"/>
  <c r="Y348" i="2"/>
  <c r="Y316" i="2"/>
  <c r="AA462" i="2"/>
  <c r="Y458" i="2"/>
  <c r="Y454" i="2"/>
  <c r="AA446" i="2"/>
  <c r="AA438" i="2"/>
  <c r="Y434" i="2"/>
  <c r="AA430" i="2"/>
  <c r="Y418" i="2"/>
  <c r="Y402" i="2"/>
  <c r="AA390" i="2"/>
  <c r="AA358" i="2"/>
  <c r="AA448" i="2"/>
  <c r="AA424" i="2"/>
  <c r="AA400" i="2"/>
  <c r="AA380" i="2"/>
  <c r="AA356" i="2"/>
  <c r="AA332" i="2"/>
  <c r="AA312" i="2"/>
  <c r="Y296" i="2"/>
  <c r="AA414" i="2"/>
  <c r="Y410" i="2"/>
  <c r="AA406" i="2"/>
  <c r="AA398" i="2"/>
  <c r="Y394" i="2"/>
  <c r="Y386" i="2"/>
  <c r="AA382" i="2"/>
  <c r="Y378" i="2"/>
  <c r="AA374" i="2"/>
  <c r="Y370" i="2"/>
  <c r="AA366" i="2"/>
  <c r="Y362" i="2"/>
  <c r="Y354" i="2"/>
  <c r="AA350" i="2"/>
  <c r="Y346" i="2"/>
  <c r="AA342" i="2"/>
  <c r="Y338" i="2"/>
  <c r="AA334" i="2"/>
  <c r="Y330" i="2"/>
  <c r="AA326" i="2"/>
  <c r="Y322" i="2"/>
  <c r="AA318" i="2"/>
  <c r="Y314" i="2"/>
  <c r="AA310" i="2"/>
  <c r="Y306" i="2"/>
  <c r="AA302" i="2"/>
  <c r="Y298" i="2"/>
  <c r="AA294" i="2"/>
  <c r="Y290" i="2"/>
  <c r="Y448" i="2"/>
  <c r="Y424" i="2"/>
  <c r="Y400" i="2"/>
  <c r="Y380" i="2"/>
  <c r="Y356" i="2"/>
  <c r="Y332" i="2"/>
  <c r="Y312" i="2"/>
  <c r="AA296" i="2"/>
  <c r="AA461" i="2"/>
  <c r="Y457" i="2"/>
  <c r="AA453" i="2"/>
  <c r="Y449" i="2"/>
  <c r="AA445" i="2"/>
  <c r="Y441" i="2"/>
  <c r="AA437" i="2"/>
  <c r="Y433" i="2"/>
  <c r="AA429" i="2"/>
  <c r="Y390" i="2"/>
  <c r="Y358" i="2"/>
  <c r="AA456" i="2"/>
  <c r="AA436" i="2"/>
  <c r="AA412" i="2"/>
  <c r="Y392" i="2"/>
  <c r="AA368" i="2"/>
  <c r="Y344" i="2"/>
  <c r="AA324" i="2"/>
  <c r="Y304" i="2"/>
  <c r="Y422" i="2"/>
  <c r="AA418" i="2"/>
  <c r="Y414" i="2"/>
  <c r="AA410" i="2"/>
  <c r="Y406" i="2"/>
  <c r="AA402" i="2"/>
  <c r="Y398" i="2"/>
  <c r="AA394" i="2"/>
  <c r="AA386" i="2"/>
  <c r="Y382" i="2"/>
  <c r="AA378" i="2"/>
  <c r="Y374" i="2"/>
  <c r="AA370" i="2"/>
  <c r="Y366" i="2"/>
  <c r="AA362" i="2"/>
  <c r="AA354" i="2"/>
  <c r="Y350" i="2"/>
  <c r="AA346" i="2"/>
  <c r="Y342" i="2"/>
  <c r="AA338" i="2"/>
  <c r="Y334" i="2"/>
  <c r="AA330" i="2"/>
  <c r="Y326" i="2"/>
  <c r="AA322" i="2"/>
  <c r="Y318" i="2"/>
  <c r="AA314" i="2"/>
  <c r="Y310" i="2"/>
  <c r="AA306" i="2"/>
  <c r="Y302" i="2"/>
  <c r="AA298" i="2"/>
  <c r="Y294" i="2"/>
  <c r="AA290" i="2"/>
  <c r="Y456" i="2"/>
  <c r="Y436" i="2"/>
  <c r="Y412" i="2"/>
  <c r="AA392" i="2"/>
  <c r="Y368" i="2"/>
  <c r="AA344" i="2"/>
  <c r="Y324" i="2"/>
  <c r="AA304" i="2"/>
  <c r="Y461" i="2"/>
  <c r="AA457" i="2"/>
  <c r="Y453" i="2"/>
  <c r="AA449" i="2"/>
  <c r="Y445" i="2"/>
  <c r="AA441" i="2"/>
  <c r="Y437" i="2"/>
  <c r="AA433" i="2"/>
  <c r="Y429" i="2"/>
  <c r="AA425" i="2"/>
  <c r="Y421" i="2"/>
  <c r="AA417" i="2"/>
  <c r="Y413" i="2"/>
  <c r="AA409" i="2"/>
  <c r="Y405" i="2"/>
  <c r="AA401" i="2"/>
  <c r="Y397" i="2"/>
  <c r="AA393" i="2"/>
  <c r="W297" i="2"/>
  <c r="W305" i="2"/>
  <c r="W313" i="2"/>
  <c r="W321" i="2"/>
  <c r="W329" i="2"/>
  <c r="W337" i="2"/>
  <c r="W345" i="2"/>
  <c r="W353" i="2"/>
  <c r="W361" i="2"/>
  <c r="W369" i="2"/>
  <c r="W377" i="2"/>
  <c r="AF44" i="2"/>
  <c r="W352" i="2"/>
  <c r="W463" i="2"/>
  <c r="W455" i="2"/>
  <c r="W447" i="2"/>
  <c r="W439" i="2"/>
  <c r="W431" i="2"/>
  <c r="W423" i="2"/>
  <c r="W415" i="2"/>
  <c r="W407" i="2"/>
  <c r="W399" i="2"/>
  <c r="W391" i="2"/>
  <c r="W383" i="2"/>
  <c r="W367" i="2"/>
  <c r="W359" i="2"/>
  <c r="W351" i="2"/>
  <c r="W343" i="2"/>
  <c r="W335" i="2"/>
  <c r="W319" i="2"/>
  <c r="W311" i="2"/>
  <c r="W303" i="2"/>
  <c r="W446" i="2"/>
  <c r="W438" i="2"/>
  <c r="W430" i="2"/>
  <c r="W444" i="2"/>
  <c r="W420" i="2"/>
  <c r="W396" i="2"/>
  <c r="W372" i="2"/>
  <c r="W308" i="2"/>
  <c r="W292" i="2"/>
  <c r="W375" i="2"/>
  <c r="W327" i="2"/>
  <c r="W460" i="2"/>
  <c r="W428" i="2"/>
  <c r="W404" i="2"/>
  <c r="W376" i="2"/>
  <c r="W348" i="2"/>
  <c r="W316" i="2"/>
  <c r="W462" i="2"/>
  <c r="W454" i="2"/>
  <c r="W432" i="2"/>
  <c r="W384" i="2"/>
  <c r="W320" i="2"/>
  <c r="W459" i="2"/>
  <c r="W451" i="2"/>
  <c r="W443" i="2"/>
  <c r="W435" i="2"/>
  <c r="W427" i="2"/>
  <c r="W419" i="2"/>
  <c r="W411" i="2"/>
  <c r="W403" i="2"/>
  <c r="W395" i="2"/>
  <c r="W387" i="2"/>
  <c r="W379" i="2"/>
  <c r="W371" i="2"/>
  <c r="W363" i="2"/>
  <c r="W355" i="2"/>
  <c r="W347" i="2"/>
  <c r="W339" i="2"/>
  <c r="W331" i="2"/>
  <c r="W323" i="2"/>
  <c r="W315" i="2"/>
  <c r="W307" i="2"/>
  <c r="W299" i="2"/>
  <c r="W416" i="2"/>
  <c r="W360" i="2"/>
  <c r="W336" i="2"/>
  <c r="W458" i="2"/>
  <c r="W434" i="2"/>
  <c r="W452" i="2"/>
  <c r="W408" i="2"/>
  <c r="W364" i="2"/>
  <c r="W340" i="2"/>
  <c r="W328" i="2"/>
  <c r="W300" i="2"/>
  <c r="W440" i="2"/>
  <c r="W388" i="2"/>
  <c r="W450" i="2"/>
  <c r="W442" i="2"/>
  <c r="W426" i="2"/>
  <c r="W410" i="2"/>
  <c r="W394" i="2"/>
  <c r="W386" i="2"/>
  <c r="W378" i="2"/>
  <c r="W370" i="2"/>
  <c r="W362" i="2"/>
  <c r="W354" i="2"/>
  <c r="W346" i="2"/>
  <c r="W338" i="2"/>
  <c r="W330" i="2"/>
  <c r="W322" i="2"/>
  <c r="W314" i="2"/>
  <c r="W306" i="2"/>
  <c r="W298" i="2"/>
  <c r="W290" i="2"/>
  <c r="W456" i="2"/>
  <c r="W392" i="2"/>
  <c r="W368" i="2"/>
  <c r="W304" i="2"/>
  <c r="W457" i="2"/>
  <c r="W449" i="2"/>
  <c r="W441" i="2"/>
  <c r="W433" i="2"/>
  <c r="W418" i="2"/>
  <c r="W402" i="2"/>
  <c r="W390" i="2"/>
  <c r="W358" i="2"/>
  <c r="W436" i="2"/>
  <c r="W412" i="2"/>
  <c r="W344" i="2"/>
  <c r="W324" i="2"/>
  <c r="W422" i="2"/>
  <c r="W414" i="2"/>
  <c r="W406" i="2"/>
  <c r="W398" i="2"/>
  <c r="W382" i="2"/>
  <c r="W374" i="2"/>
  <c r="W366" i="2"/>
  <c r="W350" i="2"/>
  <c r="W342" i="2"/>
  <c r="W334" i="2"/>
  <c r="W326" i="2"/>
  <c r="W318" i="2"/>
  <c r="W310" i="2"/>
  <c r="W302" i="2"/>
  <c r="W294" i="2"/>
  <c r="W448" i="2"/>
  <c r="W424" i="2"/>
  <c r="W400" i="2"/>
  <c r="W296" i="2"/>
  <c r="W461" i="2"/>
  <c r="W453" i="2"/>
  <c r="W445" i="2"/>
  <c r="W437" i="2"/>
  <c r="W429" i="2"/>
  <c r="W421" i="2"/>
  <c r="W413" i="2"/>
  <c r="W405" i="2"/>
  <c r="W397" i="2"/>
  <c r="W389" i="2"/>
  <c r="W380" i="2"/>
  <c r="W356" i="2"/>
  <c r="W332" i="2"/>
  <c r="W312" i="2"/>
  <c r="AA297" i="2"/>
  <c r="Y301" i="2"/>
  <c r="AA305" i="2"/>
  <c r="AA313" i="2"/>
  <c r="Y317" i="2"/>
  <c r="AA321" i="2"/>
  <c r="Y325" i="2"/>
  <c r="AA329" i="2"/>
  <c r="Y333" i="2"/>
  <c r="AA337" i="2"/>
  <c r="Y341" i="2"/>
  <c r="AA345" i="2"/>
  <c r="Y349" i="2"/>
  <c r="AA353" i="2"/>
  <c r="Y357" i="2"/>
  <c r="AA361" i="2"/>
  <c r="Y365" i="2"/>
  <c r="AA369" i="2"/>
  <c r="Y373" i="2"/>
  <c r="AA377" i="2"/>
  <c r="Y381" i="2"/>
  <c r="AA385" i="2"/>
  <c r="Y389" i="2"/>
  <c r="Y393" i="2"/>
  <c r="Y401" i="2"/>
  <c r="Y409" i="2"/>
  <c r="Y417" i="2"/>
  <c r="Y425" i="2"/>
  <c r="W301" i="2"/>
  <c r="W317" i="2"/>
  <c r="W325" i="2"/>
  <c r="W333" i="2"/>
  <c r="W341" i="2"/>
  <c r="W349" i="2"/>
  <c r="W357" i="2"/>
  <c r="W365" i="2"/>
  <c r="W373" i="2"/>
  <c r="W381" i="2"/>
  <c r="AA389" i="2"/>
  <c r="W393" i="2"/>
  <c r="AA397" i="2"/>
  <c r="W401" i="2"/>
  <c r="AA405" i="2"/>
  <c r="W409" i="2"/>
  <c r="AA413" i="2"/>
  <c r="W417" i="2"/>
  <c r="AA421" i="2"/>
  <c r="W425" i="2"/>
  <c r="Y297" i="2"/>
  <c r="AA301" i="2"/>
  <c r="Y305" i="2"/>
  <c r="Y313" i="2"/>
  <c r="AA317" i="2"/>
  <c r="Y321" i="2"/>
  <c r="AA325" i="2"/>
  <c r="Y329" i="2"/>
  <c r="AA333" i="2"/>
  <c r="Y337" i="2"/>
  <c r="AA341" i="2"/>
  <c r="Y345" i="2"/>
  <c r="AA349" i="2"/>
  <c r="Y353" i="2"/>
  <c r="AA357" i="2"/>
  <c r="Y361" i="2"/>
  <c r="AA365" i="2"/>
  <c r="Y369" i="2"/>
  <c r="AA373" i="2"/>
  <c r="Y377" i="2"/>
  <c r="AA381" i="2"/>
  <c r="Y385" i="2"/>
  <c r="W246" i="2"/>
  <c r="Y152" i="2"/>
  <c r="AG44" i="2"/>
  <c r="D34" i="2"/>
  <c r="D21" i="2"/>
  <c r="D20" i="2"/>
  <c r="D35" i="2"/>
  <c r="W45" i="2"/>
  <c r="Y128" i="2"/>
  <c r="AA24" i="2"/>
  <c r="AA280" i="2"/>
  <c r="Y244" i="2"/>
  <c r="Y123" i="2"/>
  <c r="AA83" i="2"/>
  <c r="Y59" i="2"/>
  <c r="AA19" i="2"/>
  <c r="Y271" i="2"/>
  <c r="AA231" i="2"/>
  <c r="Y207" i="2"/>
  <c r="AA195" i="2"/>
  <c r="Y191" i="2"/>
  <c r="AA151" i="2"/>
  <c r="Y120" i="2"/>
  <c r="AA264" i="2"/>
  <c r="Y228" i="2"/>
  <c r="AA118" i="2"/>
  <c r="Y94" i="2"/>
  <c r="AA54" i="2"/>
  <c r="Y30" i="2"/>
  <c r="AA274" i="2"/>
  <c r="Y250" i="2"/>
  <c r="AA210" i="2"/>
  <c r="Y186" i="2"/>
  <c r="AA146" i="2"/>
  <c r="AA236" i="2"/>
  <c r="Y200" i="2"/>
  <c r="Y101" i="2"/>
  <c r="Y37" i="2"/>
  <c r="Y269" i="2"/>
  <c r="AA229" i="2"/>
  <c r="Y205" i="2"/>
  <c r="AA153" i="2"/>
  <c r="Y141" i="2"/>
  <c r="AA116" i="2"/>
  <c r="AA68" i="2"/>
  <c r="Y32" i="2"/>
  <c r="AA172" i="2"/>
  <c r="AA99" i="2"/>
  <c r="Y75" i="2"/>
  <c r="AA35" i="2"/>
  <c r="Y11" i="2"/>
  <c r="Y287" i="2"/>
  <c r="AA247" i="2"/>
  <c r="Y223" i="2"/>
  <c r="AA167" i="2"/>
  <c r="Y143" i="2"/>
  <c r="AA48" i="2"/>
  <c r="Y276" i="2"/>
  <c r="AA156" i="2"/>
  <c r="Y110" i="2"/>
  <c r="AA70" i="2"/>
  <c r="Y46" i="2"/>
  <c r="AA6" i="2"/>
  <c r="Y266" i="2"/>
  <c r="AA226" i="2"/>
  <c r="AA162" i="2"/>
  <c r="Y138" i="2"/>
  <c r="AA28" i="2"/>
  <c r="AA284" i="2"/>
  <c r="Y248" i="2"/>
  <c r="AA130" i="2"/>
  <c r="AA117" i="2"/>
  <c r="AA53" i="2"/>
  <c r="Y285" i="2"/>
  <c r="AA245" i="2"/>
  <c r="Y221" i="2"/>
  <c r="AA181" i="2"/>
  <c r="AA157" i="2"/>
  <c r="AA220" i="2"/>
  <c r="Y148" i="2"/>
  <c r="AA115" i="2"/>
  <c r="Y91" i="2"/>
  <c r="AA51" i="2"/>
  <c r="Y27" i="2"/>
  <c r="AA263" i="2"/>
  <c r="Y239" i="2"/>
  <c r="AA199" i="2"/>
  <c r="AA183" i="2"/>
  <c r="Y159" i="2"/>
  <c r="AA96" i="2"/>
  <c r="Y60" i="2"/>
  <c r="AA204" i="2"/>
  <c r="Y3" i="2"/>
  <c r="AA86" i="2"/>
  <c r="Y62" i="2"/>
  <c r="AA22" i="2"/>
  <c r="Y282" i="2"/>
  <c r="AA242" i="2"/>
  <c r="AA230" i="2"/>
  <c r="Y218" i="2"/>
  <c r="AA178" i="2"/>
  <c r="Y154" i="2"/>
  <c r="AA76" i="2"/>
  <c r="Y40" i="2"/>
  <c r="AA176" i="2"/>
  <c r="Y133" i="2"/>
  <c r="Y69" i="2"/>
  <c r="Y5" i="2"/>
  <c r="AA261" i="2"/>
  <c r="Y237" i="2"/>
  <c r="AA197" i="2"/>
  <c r="Y173" i="2"/>
  <c r="AA104" i="2"/>
  <c r="AA232" i="2"/>
  <c r="Y196" i="2"/>
  <c r="AA131" i="2"/>
  <c r="Y107" i="2"/>
  <c r="AA67" i="2"/>
  <c r="Y43" i="2"/>
  <c r="AA279" i="2"/>
  <c r="Y255" i="2"/>
  <c r="AA215" i="2"/>
  <c r="Y175" i="2"/>
  <c r="AA135" i="2"/>
  <c r="Y72" i="2"/>
  <c r="Y180" i="2"/>
  <c r="AA102" i="2"/>
  <c r="Y78" i="2"/>
  <c r="AA38" i="2"/>
  <c r="Y14" i="2"/>
  <c r="W149" i="2"/>
  <c r="W201" i="2"/>
  <c r="Y253" i="2"/>
  <c r="W33" i="2"/>
  <c r="AA85" i="2"/>
  <c r="AA124" i="2"/>
  <c r="W182" i="2"/>
  <c r="Y234" i="2"/>
  <c r="AA213" i="2"/>
  <c r="W97" i="2"/>
  <c r="AA21" i="2"/>
  <c r="Y170" i="2"/>
  <c r="W116" i="2"/>
  <c r="W71" i="2"/>
  <c r="W7" i="2"/>
  <c r="W283" i="2"/>
  <c r="W219" i="2"/>
  <c r="W139" i="2"/>
  <c r="W106" i="2"/>
  <c r="W42" i="2"/>
  <c r="W262" i="2"/>
  <c r="W198" i="2"/>
  <c r="W134" i="2"/>
  <c r="W100" i="2"/>
  <c r="W272" i="2"/>
  <c r="W125" i="2"/>
  <c r="W113" i="2"/>
  <c r="W61" i="2"/>
  <c r="W49" i="2"/>
  <c r="W281" i="2"/>
  <c r="W217" i="2"/>
  <c r="W165" i="2"/>
  <c r="W8" i="2"/>
  <c r="W87" i="2"/>
  <c r="W23" i="2"/>
  <c r="W235" i="2"/>
  <c r="W155" i="2"/>
  <c r="W126" i="2"/>
  <c r="W58" i="2"/>
  <c r="W278" i="2"/>
  <c r="W214" i="2"/>
  <c r="W202" i="2"/>
  <c r="W150" i="2"/>
  <c r="W129" i="2"/>
  <c r="W77" i="2"/>
  <c r="W65" i="2"/>
  <c r="W13" i="2"/>
  <c r="W233" i="2"/>
  <c r="W169" i="2"/>
  <c r="W128" i="2"/>
  <c r="W80" i="2"/>
  <c r="W44" i="2"/>
  <c r="W184" i="2"/>
  <c r="W103" i="2"/>
  <c r="W39" i="2"/>
  <c r="W251" i="2"/>
  <c r="W171" i="2"/>
  <c r="W20" i="2"/>
  <c r="W168" i="2"/>
  <c r="W74" i="2"/>
  <c r="W10" i="2"/>
  <c r="W166" i="2"/>
  <c r="W4" i="2"/>
  <c r="W140" i="2"/>
  <c r="W93" i="2"/>
  <c r="W81" i="2"/>
  <c r="W29" i="2"/>
  <c r="W17" i="2"/>
  <c r="W249" i="2"/>
  <c r="W185" i="2"/>
  <c r="W92" i="2"/>
  <c r="W268" i="2"/>
  <c r="W119" i="2"/>
  <c r="W55" i="2"/>
  <c r="W267" i="2"/>
  <c r="W203" i="2"/>
  <c r="W187" i="2"/>
  <c r="W108" i="2"/>
  <c r="W252" i="2"/>
  <c r="W216" i="2"/>
  <c r="W90" i="2"/>
  <c r="W26" i="2"/>
  <c r="W265" i="2"/>
  <c r="AA194" i="2"/>
  <c r="AA137" i="2"/>
  <c r="AA189" i="2"/>
  <c r="AA224" i="2"/>
  <c r="W88" i="2"/>
  <c r="AA277" i="2"/>
  <c r="W109" i="2"/>
  <c r="W188" i="2"/>
  <c r="W52" i="2"/>
  <c r="AA258" i="2"/>
  <c r="W137" i="2"/>
  <c r="AA141" i="2"/>
  <c r="Y145" i="2"/>
  <c r="W153" i="2"/>
  <c r="Y157" i="2"/>
  <c r="Y161" i="2"/>
  <c r="AA169" i="2"/>
  <c r="W173" i="2"/>
  <c r="Y177" i="2"/>
  <c r="AA185" i="2"/>
  <c r="Y189" i="2"/>
  <c r="Y193" i="2"/>
  <c r="AA201" i="2"/>
  <c r="W205" i="2"/>
  <c r="Y209" i="2"/>
  <c r="AA217" i="2"/>
  <c r="W221" i="2"/>
  <c r="Y225" i="2"/>
  <c r="AA233" i="2"/>
  <c r="W237" i="2"/>
  <c r="Y241" i="2"/>
  <c r="AA249" i="2"/>
  <c r="W253" i="2"/>
  <c r="Y257" i="2"/>
  <c r="AA265" i="2"/>
  <c r="W269" i="2"/>
  <c r="Y273" i="2"/>
  <c r="AA281" i="2"/>
  <c r="W285" i="2"/>
  <c r="Y289" i="2"/>
  <c r="AA5" i="2"/>
  <c r="Y9" i="2"/>
  <c r="AA17" i="2"/>
  <c r="Y21" i="2"/>
  <c r="Y25" i="2"/>
  <c r="AA33" i="2"/>
  <c r="AA37" i="2"/>
  <c r="Y41" i="2"/>
  <c r="AA49" i="2"/>
  <c r="Y53" i="2"/>
  <c r="Y57" i="2"/>
  <c r="AA65" i="2"/>
  <c r="AA69" i="2"/>
  <c r="Y73" i="2"/>
  <c r="AA81" i="2"/>
  <c r="Y85" i="2"/>
  <c r="Y89" i="2"/>
  <c r="AA97" i="2"/>
  <c r="AA101" i="2"/>
  <c r="Y105" i="2"/>
  <c r="AA113" i="2"/>
  <c r="Y117" i="2"/>
  <c r="Y121" i="2"/>
  <c r="AA129" i="2"/>
  <c r="AA133" i="2"/>
  <c r="Y122" i="2"/>
  <c r="AA140" i="2"/>
  <c r="W152" i="2"/>
  <c r="W164" i="2"/>
  <c r="AA188" i="2"/>
  <c r="W200" i="2"/>
  <c r="Y212" i="2"/>
  <c r="W236" i="2"/>
  <c r="AA248" i="2"/>
  <c r="Y260" i="2"/>
  <c r="W284" i="2"/>
  <c r="Y4" i="2"/>
  <c r="W12" i="2"/>
  <c r="AA40" i="2"/>
  <c r="Y52" i="2"/>
  <c r="Y64" i="2"/>
  <c r="AA88" i="2"/>
  <c r="Y100" i="2"/>
  <c r="Y112" i="2"/>
  <c r="AA134" i="2"/>
  <c r="W138" i="2"/>
  <c r="Y142" i="2"/>
  <c r="AA150" i="2"/>
  <c r="W154" i="2"/>
  <c r="Y158" i="2"/>
  <c r="AA166" i="2"/>
  <c r="W170" i="2"/>
  <c r="Y174" i="2"/>
  <c r="AA182" i="2"/>
  <c r="W186" i="2"/>
  <c r="Y190" i="2"/>
  <c r="AA198" i="2"/>
  <c r="Y202" i="2"/>
  <c r="Y206" i="2"/>
  <c r="AA214" i="2"/>
  <c r="W218" i="2"/>
  <c r="Y222" i="2"/>
  <c r="W230" i="2"/>
  <c r="W234" i="2"/>
  <c r="Y238" i="2"/>
  <c r="AA246" i="2"/>
  <c r="W250" i="2"/>
  <c r="Y254" i="2"/>
  <c r="AA262" i="2"/>
  <c r="W266" i="2"/>
  <c r="Y270" i="2"/>
  <c r="AA278" i="2"/>
  <c r="W282" i="2"/>
  <c r="Y286" i="2"/>
  <c r="AA10" i="2"/>
  <c r="Y18" i="2"/>
  <c r="AA26" i="2"/>
  <c r="W30" i="2"/>
  <c r="Y34" i="2"/>
  <c r="AA42" i="2"/>
  <c r="W46" i="2"/>
  <c r="Y50" i="2"/>
  <c r="AA58" i="2"/>
  <c r="W62" i="2"/>
  <c r="Y66" i="2"/>
  <c r="AA74" i="2"/>
  <c r="W78" i="2"/>
  <c r="Y82" i="2"/>
  <c r="AA90" i="2"/>
  <c r="W94" i="2"/>
  <c r="Y98" i="2"/>
  <c r="AA106" i="2"/>
  <c r="W110" i="2"/>
  <c r="Y114" i="2"/>
  <c r="AA126" i="2"/>
  <c r="W3" i="2"/>
  <c r="Y144" i="2"/>
  <c r="W180" i="2"/>
  <c r="Y192" i="2"/>
  <c r="W228" i="2"/>
  <c r="AA240" i="2"/>
  <c r="AA276" i="2"/>
  <c r="Y288" i="2"/>
  <c r="Y20" i="2"/>
  <c r="W36" i="2"/>
  <c r="AA60" i="2"/>
  <c r="W72" i="2"/>
  <c r="Y84" i="2"/>
  <c r="AA108" i="2"/>
  <c r="W120" i="2"/>
  <c r="W132" i="2"/>
  <c r="AA139" i="2"/>
  <c r="W143" i="2"/>
  <c r="Y147" i="2"/>
  <c r="AA155" i="2"/>
  <c r="W159" i="2"/>
  <c r="Y163" i="2"/>
  <c r="AA171" i="2"/>
  <c r="W175" i="2"/>
  <c r="Y179" i="2"/>
  <c r="AA187" i="2"/>
  <c r="W191" i="2"/>
  <c r="Y195" i="2"/>
  <c r="AA203" i="2"/>
  <c r="W207" i="2"/>
  <c r="Y211" i="2"/>
  <c r="AA219" i="2"/>
  <c r="W223" i="2"/>
  <c r="Y227" i="2"/>
  <c r="AA235" i="2"/>
  <c r="W239" i="2"/>
  <c r="Y243" i="2"/>
  <c r="AA251" i="2"/>
  <c r="W255" i="2"/>
  <c r="Y259" i="2"/>
  <c r="AA267" i="2"/>
  <c r="W271" i="2"/>
  <c r="Y275" i="2"/>
  <c r="AA283" i="2"/>
  <c r="W287" i="2"/>
  <c r="AA7" i="2"/>
  <c r="W11" i="2"/>
  <c r="Y15" i="2"/>
  <c r="AA23" i="2"/>
  <c r="W27" i="2"/>
  <c r="Y31" i="2"/>
  <c r="AA39" i="2"/>
  <c r="W43" i="2"/>
  <c r="Y47" i="2"/>
  <c r="AA55" i="2"/>
  <c r="W59" i="2"/>
  <c r="Y63" i="2"/>
  <c r="AA71" i="2"/>
  <c r="W75" i="2"/>
  <c r="Y79" i="2"/>
  <c r="AA87" i="2"/>
  <c r="W91" i="2"/>
  <c r="Y95" i="2"/>
  <c r="AA103" i="2"/>
  <c r="W107" i="2"/>
  <c r="Y111" i="2"/>
  <c r="AA119" i="2"/>
  <c r="W123" i="2"/>
  <c r="Y127" i="2"/>
  <c r="W136" i="2"/>
  <c r="W148" i="2"/>
  <c r="Y160" i="2"/>
  <c r="W196" i="2"/>
  <c r="Y208" i="2"/>
  <c r="AA244" i="2"/>
  <c r="Y256" i="2"/>
  <c r="W280" i="2"/>
  <c r="Y8" i="2"/>
  <c r="W16" i="2"/>
  <c r="AA32" i="2"/>
  <c r="Y44" i="2"/>
  <c r="W56" i="2"/>
  <c r="AA80" i="2"/>
  <c r="Y92" i="2"/>
  <c r="Y104" i="2"/>
  <c r="AA128" i="2"/>
  <c r="Y149" i="2"/>
  <c r="W157" i="2"/>
  <c r="Y165" i="2"/>
  <c r="W181" i="2"/>
  <c r="W197" i="2"/>
  <c r="Y213" i="2"/>
  <c r="W229" i="2"/>
  <c r="Y245" i="2"/>
  <c r="Y261" i="2"/>
  <c r="AA269" i="2"/>
  <c r="Y277" i="2"/>
  <c r="AA285" i="2"/>
  <c r="W5" i="2"/>
  <c r="AA9" i="2"/>
  <c r="Y13" i="2"/>
  <c r="W21" i="2"/>
  <c r="AA25" i="2"/>
  <c r="AA29" i="2"/>
  <c r="W37" i="2"/>
  <c r="AA41" i="2"/>
  <c r="Y45" i="2"/>
  <c r="W53" i="2"/>
  <c r="AA57" i="2"/>
  <c r="AA61" i="2"/>
  <c r="W69" i="2"/>
  <c r="AA73" i="2"/>
  <c r="Y77" i="2"/>
  <c r="W85" i="2"/>
  <c r="AA89" i="2"/>
  <c r="AA93" i="2"/>
  <c r="W101" i="2"/>
  <c r="AA105" i="2"/>
  <c r="Y109" i="2"/>
  <c r="W117" i="2"/>
  <c r="AA121" i="2"/>
  <c r="AA125" i="2"/>
  <c r="W133" i="2"/>
  <c r="W122" i="2"/>
  <c r="Y130" i="2"/>
  <c r="Y164" i="2"/>
  <c r="W176" i="2"/>
  <c r="W212" i="2"/>
  <c r="W224" i="2"/>
  <c r="W248" i="2"/>
  <c r="AA260" i="2"/>
  <c r="AA272" i="2"/>
  <c r="AA4" i="2"/>
  <c r="Y12" i="2"/>
  <c r="W28" i="2"/>
  <c r="AA52" i="2"/>
  <c r="W64" i="2"/>
  <c r="Y76" i="2"/>
  <c r="AA100" i="2"/>
  <c r="W112" i="2"/>
  <c r="W124" i="2"/>
  <c r="AA138" i="2"/>
  <c r="W142" i="2"/>
  <c r="Y146" i="2"/>
  <c r="AA154" i="2"/>
  <c r="W158" i="2"/>
  <c r="Y162" i="2"/>
  <c r="AA170" i="2"/>
  <c r="W174" i="2"/>
  <c r="Y178" i="2"/>
  <c r="AA186" i="2"/>
  <c r="W190" i="2"/>
  <c r="Y194" i="2"/>
  <c r="AA202" i="2"/>
  <c r="W206" i="2"/>
  <c r="Y210" i="2"/>
  <c r="AA218" i="2"/>
  <c r="W222" i="2"/>
  <c r="Y226" i="2"/>
  <c r="AA234" i="2"/>
  <c r="W238" i="2"/>
  <c r="Y242" i="2"/>
  <c r="AA250" i="2"/>
  <c r="W254" i="2"/>
  <c r="Y258" i="2"/>
  <c r="AA266" i="2"/>
  <c r="W270" i="2"/>
  <c r="Y274" i="2"/>
  <c r="AA282" i="2"/>
  <c r="W286" i="2"/>
  <c r="Y6" i="2"/>
  <c r="Z2" i="2"/>
  <c r="W14" i="2"/>
  <c r="W18" i="2"/>
  <c r="Y22" i="2"/>
  <c r="AA30" i="2"/>
  <c r="W34" i="2"/>
  <c r="Y38" i="2"/>
  <c r="W50" i="2"/>
  <c r="Y54" i="2"/>
  <c r="W66" i="2"/>
  <c r="Y70" i="2"/>
  <c r="W82" i="2"/>
  <c r="Y86" i="2"/>
  <c r="W98" i="2"/>
  <c r="Y102" i="2"/>
  <c r="AA110" i="2"/>
  <c r="W114" i="2"/>
  <c r="Y118" i="2"/>
  <c r="AA3" i="2"/>
  <c r="W144" i="2"/>
  <c r="W156" i="2"/>
  <c r="AA168" i="2"/>
  <c r="AA180" i="2"/>
  <c r="W192" i="2"/>
  <c r="Y204" i="2"/>
  <c r="AA216" i="2"/>
  <c r="AA228" i="2"/>
  <c r="Y240" i="2"/>
  <c r="Y252" i="2"/>
  <c r="W264" i="2"/>
  <c r="W276" i="2"/>
  <c r="AA288" i="2"/>
  <c r="AA20" i="2"/>
  <c r="Y36" i="2"/>
  <c r="W48" i="2"/>
  <c r="AA72" i="2"/>
  <c r="W84" i="2"/>
  <c r="Y96" i="2"/>
  <c r="Y132" i="2"/>
  <c r="Y135" i="2"/>
  <c r="AA143" i="2"/>
  <c r="W147" i="2"/>
  <c r="Y151" i="2"/>
  <c r="AA159" i="2"/>
  <c r="W163" i="2"/>
  <c r="Y167" i="2"/>
  <c r="AA175" i="2"/>
  <c r="W179" i="2"/>
  <c r="Y183" i="2"/>
  <c r="AA191" i="2"/>
  <c r="W195" i="2"/>
  <c r="Y199" i="2"/>
  <c r="AA207" i="2"/>
  <c r="W211" i="2"/>
  <c r="Y215" i="2"/>
  <c r="AA223" i="2"/>
  <c r="W227" i="2"/>
  <c r="Y231" i="2"/>
  <c r="AA239" i="2"/>
  <c r="W243" i="2"/>
  <c r="Y247" i="2"/>
  <c r="AA255" i="2"/>
  <c r="W259" i="2"/>
  <c r="Y263" i="2"/>
  <c r="AA271" i="2"/>
  <c r="W275" i="2"/>
  <c r="W279" i="2"/>
  <c r="AA287" i="2"/>
  <c r="X2" i="2"/>
  <c r="AA11" i="2"/>
  <c r="W15" i="2"/>
  <c r="Y19" i="2"/>
  <c r="AA27" i="2"/>
  <c r="W31" i="2"/>
  <c r="Y35" i="2"/>
  <c r="AA43" i="2"/>
  <c r="W47" i="2"/>
  <c r="Y51" i="2"/>
  <c r="AA59" i="2"/>
  <c r="W63" i="2"/>
  <c r="Y67" i="2"/>
  <c r="AA75" i="2"/>
  <c r="W79" i="2"/>
  <c r="Y83" i="2"/>
  <c r="AA91" i="2"/>
  <c r="W95" i="2"/>
  <c r="Y99" i="2"/>
  <c r="AA107" i="2"/>
  <c r="W111" i="2"/>
  <c r="Y115" i="2"/>
  <c r="AA123" i="2"/>
  <c r="W127" i="2"/>
  <c r="Y131" i="2"/>
  <c r="AA136" i="2"/>
  <c r="AA148" i="2"/>
  <c r="W160" i="2"/>
  <c r="Y172" i="2"/>
  <c r="AA184" i="2"/>
  <c r="AA196" i="2"/>
  <c r="W208" i="2"/>
  <c r="Y220" i="2"/>
  <c r="W232" i="2"/>
  <c r="W244" i="2"/>
  <c r="AA256" i="2"/>
  <c r="Y268" i="2"/>
  <c r="AA8" i="2"/>
  <c r="Y16" i="2"/>
  <c r="W24" i="2"/>
  <c r="AA44" i="2"/>
  <c r="Y56" i="2"/>
  <c r="Y68" i="2"/>
  <c r="AA92" i="2"/>
  <c r="Y116" i="2"/>
  <c r="W141" i="2"/>
  <c r="W145" i="2"/>
  <c r="W161" i="2"/>
  <c r="AA173" i="2"/>
  <c r="W177" i="2"/>
  <c r="W189" i="2"/>
  <c r="W193" i="2"/>
  <c r="AA205" i="2"/>
  <c r="W209" i="2"/>
  <c r="AA221" i="2"/>
  <c r="W225" i="2"/>
  <c r="AA237" i="2"/>
  <c r="W241" i="2"/>
  <c r="AA253" i="2"/>
  <c r="W257" i="2"/>
  <c r="W273" i="2"/>
  <c r="W289" i="2"/>
  <c r="Y137" i="2"/>
  <c r="AA145" i="2"/>
  <c r="AA149" i="2"/>
  <c r="Y153" i="2"/>
  <c r="AA161" i="2"/>
  <c r="AA165" i="2"/>
  <c r="Y169" i="2"/>
  <c r="AA177" i="2"/>
  <c r="Y181" i="2"/>
  <c r="Y185" i="2"/>
  <c r="AA193" i="2"/>
  <c r="Y197" i="2"/>
  <c r="Y201" i="2"/>
  <c r="AA209" i="2"/>
  <c r="W213" i="2"/>
  <c r="Y217" i="2"/>
  <c r="AA225" i="2"/>
  <c r="Y229" i="2"/>
  <c r="Y233" i="2"/>
  <c r="AA241" i="2"/>
  <c r="W245" i="2"/>
  <c r="Y249" i="2"/>
  <c r="AA257" i="2"/>
  <c r="W261" i="2"/>
  <c r="Y265" i="2"/>
  <c r="AA273" i="2"/>
  <c r="W277" i="2"/>
  <c r="Y281" i="2"/>
  <c r="AA289" i="2"/>
  <c r="W9" i="2"/>
  <c r="AA13" i="2"/>
  <c r="Y17" i="2"/>
  <c r="W25" i="2"/>
  <c r="Y29" i="2"/>
  <c r="Y33" i="2"/>
  <c r="W41" i="2"/>
  <c r="AA45" i="2"/>
  <c r="Y49" i="2"/>
  <c r="W57" i="2"/>
  <c r="Y61" i="2"/>
  <c r="Y65" i="2"/>
  <c r="W73" i="2"/>
  <c r="AA77" i="2"/>
  <c r="Y81" i="2"/>
  <c r="W89" i="2"/>
  <c r="Y93" i="2"/>
  <c r="Y97" i="2"/>
  <c r="W105" i="2"/>
  <c r="AA109" i="2"/>
  <c r="Y113" i="2"/>
  <c r="W121" i="2"/>
  <c r="Y125" i="2"/>
  <c r="Y129" i="2"/>
  <c r="AA122" i="2"/>
  <c r="W130" i="2"/>
  <c r="Y140" i="2"/>
  <c r="AA152" i="2"/>
  <c r="AA164" i="2"/>
  <c r="Y176" i="2"/>
  <c r="Y188" i="2"/>
  <c r="AA200" i="2"/>
  <c r="AA212" i="2"/>
  <c r="Y224" i="2"/>
  <c r="Y236" i="2"/>
  <c r="W260" i="2"/>
  <c r="Y272" i="2"/>
  <c r="Y284" i="2"/>
  <c r="AA12" i="2"/>
  <c r="Y28" i="2"/>
  <c r="W40" i="2"/>
  <c r="AA64" i="2"/>
  <c r="W76" i="2"/>
  <c r="Y88" i="2"/>
  <c r="AA112" i="2"/>
  <c r="Y124" i="2"/>
  <c r="Y134" i="2"/>
  <c r="AA142" i="2"/>
  <c r="W146" i="2"/>
  <c r="Y150" i="2"/>
  <c r="AA158" i="2"/>
  <c r="W162" i="2"/>
  <c r="Y166" i="2"/>
  <c r="AA174" i="2"/>
  <c r="W178" i="2"/>
  <c r="Y182" i="2"/>
  <c r="AA190" i="2"/>
  <c r="W194" i="2"/>
  <c r="Y198" i="2"/>
  <c r="AA206" i="2"/>
  <c r="W210" i="2"/>
  <c r="Y214" i="2"/>
  <c r="AA222" i="2"/>
  <c r="W226" i="2"/>
  <c r="Y230" i="2"/>
  <c r="AA238" i="2"/>
  <c r="W242" i="2"/>
  <c r="Y246" i="2"/>
  <c r="AA254" i="2"/>
  <c r="W258" i="2"/>
  <c r="Y262" i="2"/>
  <c r="AA270" i="2"/>
  <c r="W274" i="2"/>
  <c r="Y278" i="2"/>
  <c r="AA286" i="2"/>
  <c r="W6" i="2"/>
  <c r="Y10" i="2"/>
  <c r="AA14" i="2"/>
  <c r="AA18" i="2"/>
  <c r="W22" i="2"/>
  <c r="Y26" i="2"/>
  <c r="AA34" i="2"/>
  <c r="W38" i="2"/>
  <c r="Y42" i="2"/>
  <c r="AA46" i="2"/>
  <c r="AA50" i="2"/>
  <c r="W54" i="2"/>
  <c r="Y58" i="2"/>
  <c r="AA62" i="2"/>
  <c r="AA66" i="2"/>
  <c r="W70" i="2"/>
  <c r="Y74" i="2"/>
  <c r="AA78" i="2"/>
  <c r="AA82" i="2"/>
  <c r="W86" i="2"/>
  <c r="Y90" i="2"/>
  <c r="AA94" i="2"/>
  <c r="AA98" i="2"/>
  <c r="W102" i="2"/>
  <c r="Y106" i="2"/>
  <c r="AA114" i="2"/>
  <c r="W118" i="2"/>
  <c r="Y126" i="2"/>
  <c r="AA144" i="2"/>
  <c r="Y156" i="2"/>
  <c r="Y168" i="2"/>
  <c r="AA192" i="2"/>
  <c r="W204" i="2"/>
  <c r="Y216" i="2"/>
  <c r="W240" i="2"/>
  <c r="AA252" i="2"/>
  <c r="Y264" i="2"/>
  <c r="W288" i="2"/>
  <c r="AA36" i="2"/>
  <c r="Y48" i="2"/>
  <c r="W60" i="2"/>
  <c r="AA84" i="2"/>
  <c r="W96" i="2"/>
  <c r="Y108" i="2"/>
  <c r="AA120" i="2"/>
  <c r="AA132" i="2"/>
  <c r="W135" i="2"/>
  <c r="Y139" i="2"/>
  <c r="AA147" i="2"/>
  <c r="W151" i="2"/>
  <c r="Y155" i="2"/>
  <c r="AA163" i="2"/>
  <c r="W167" i="2"/>
  <c r="Y171" i="2"/>
  <c r="AA179" i="2"/>
  <c r="W183" i="2"/>
  <c r="Y187" i="2"/>
  <c r="W199" i="2"/>
  <c r="Y203" i="2"/>
  <c r="AA211" i="2"/>
  <c r="W215" i="2"/>
  <c r="Y219" i="2"/>
  <c r="AA227" i="2"/>
  <c r="W231" i="2"/>
  <c r="Y235" i="2"/>
  <c r="AA243" i="2"/>
  <c r="W247" i="2"/>
  <c r="Y251" i="2"/>
  <c r="AA259" i="2"/>
  <c r="W263" i="2"/>
  <c r="Y267" i="2"/>
  <c r="AA275" i="2"/>
  <c r="Y279" i="2"/>
  <c r="Y283" i="2"/>
  <c r="Y7" i="2"/>
  <c r="AA15" i="2"/>
  <c r="W19" i="2"/>
  <c r="Y23" i="2"/>
  <c r="AA31" i="2"/>
  <c r="W35" i="2"/>
  <c r="Y39" i="2"/>
  <c r="AA47" i="2"/>
  <c r="W51" i="2"/>
  <c r="Y55" i="2"/>
  <c r="AA63" i="2"/>
  <c r="W67" i="2"/>
  <c r="Y71" i="2"/>
  <c r="AA79" i="2"/>
  <c r="W83" i="2"/>
  <c r="Y87" i="2"/>
  <c r="AA95" i="2"/>
  <c r="W99" i="2"/>
  <c r="Y103" i="2"/>
  <c r="AA111" i="2"/>
  <c r="W115" i="2"/>
  <c r="Y119" i="2"/>
  <c r="AA127" i="2"/>
  <c r="W131" i="2"/>
  <c r="Y136" i="2"/>
  <c r="AA160" i="2"/>
  <c r="W172" i="2"/>
  <c r="Y184" i="2"/>
  <c r="AA208" i="2"/>
  <c r="W220" i="2"/>
  <c r="Y232" i="2"/>
  <c r="W256" i="2"/>
  <c r="AA268" i="2"/>
  <c r="Y280" i="2"/>
  <c r="AA16" i="2"/>
  <c r="Y24" i="2"/>
  <c r="W32" i="2"/>
  <c r="AA56" i="2"/>
  <c r="W68" i="2"/>
  <c r="Y80" i="2"/>
  <c r="W104" i="2"/>
  <c r="C63" i="2"/>
  <c r="Y2" i="2" l="1"/>
  <c r="C21" i="2" s="1"/>
  <c r="W2" i="2"/>
  <c r="C35" i="2" s="1"/>
  <c r="AA2" i="2"/>
  <c r="C30" i="2" l="1"/>
  <c r="C29" i="2" s="1"/>
  <c r="C16" i="2"/>
  <c r="C15" i="2" s="1"/>
  <c r="AB444" i="2" l="1"/>
  <c r="AB420" i="2"/>
  <c r="AB396" i="2"/>
  <c r="AB372" i="2"/>
  <c r="AB308" i="2"/>
  <c r="AB292" i="2"/>
  <c r="AB459" i="2"/>
  <c r="AB451" i="2"/>
  <c r="AB443" i="2"/>
  <c r="AB435" i="2"/>
  <c r="AB427" i="2"/>
  <c r="AB419" i="2"/>
  <c r="AB411" i="2"/>
  <c r="AB403" i="2"/>
  <c r="AB395" i="2"/>
  <c r="AB387" i="2"/>
  <c r="AB379" i="2"/>
  <c r="AB371" i="2"/>
  <c r="AB363" i="2"/>
  <c r="AB355" i="2"/>
  <c r="AB347" i="2"/>
  <c r="AB339" i="2"/>
  <c r="AB331" i="2"/>
  <c r="AB323" i="2"/>
  <c r="AB315" i="2"/>
  <c r="AB307" i="2"/>
  <c r="AB299" i="2"/>
  <c r="AB460" i="2"/>
  <c r="AB428" i="2"/>
  <c r="AB404" i="2"/>
  <c r="AB376" i="2"/>
  <c r="AB348" i="2"/>
  <c r="AB316" i="2"/>
  <c r="AB352" i="2"/>
  <c r="AB328" i="2"/>
  <c r="AB462" i="2"/>
  <c r="AB454" i="2"/>
  <c r="AB446" i="2"/>
  <c r="AB438" i="2"/>
  <c r="AB430" i="2"/>
  <c r="AB422" i="2"/>
  <c r="AB452" i="2"/>
  <c r="AB408" i="2"/>
  <c r="AB364" i="2"/>
  <c r="AB340" i="2"/>
  <c r="AB300" i="2"/>
  <c r="AB463" i="2"/>
  <c r="AB455" i="2"/>
  <c r="AB447" i="2"/>
  <c r="AB439" i="2"/>
  <c r="AB431" i="2"/>
  <c r="AB423" i="2"/>
  <c r="AB415" i="2"/>
  <c r="AB407" i="2"/>
  <c r="AB399" i="2"/>
  <c r="AB391" i="2"/>
  <c r="AB383" i="2"/>
  <c r="AB375" i="2"/>
  <c r="AB367" i="2"/>
  <c r="AB359" i="2"/>
  <c r="AB351" i="2"/>
  <c r="AB343" i="2"/>
  <c r="AB335" i="2"/>
  <c r="AB327" i="2"/>
  <c r="AB319" i="2"/>
  <c r="AB311" i="2"/>
  <c r="AB303" i="2"/>
  <c r="AB440" i="2"/>
  <c r="AB388" i="2"/>
  <c r="AB450" i="2"/>
  <c r="AB434" i="2"/>
  <c r="AB432" i="2"/>
  <c r="AB384" i="2"/>
  <c r="AB320" i="2"/>
  <c r="AB416" i="2"/>
  <c r="AB360" i="2"/>
  <c r="AB336" i="2"/>
  <c r="AB458" i="2"/>
  <c r="AB442" i="2"/>
  <c r="AB426" i="2"/>
  <c r="AB386" i="2"/>
  <c r="AB370" i="2"/>
  <c r="AB342" i="2"/>
  <c r="AB334" i="2"/>
  <c r="AB326" i="2"/>
  <c r="AB318" i="2"/>
  <c r="AB310" i="2"/>
  <c r="AB302" i="2"/>
  <c r="AB294" i="2"/>
  <c r="AB436" i="2"/>
  <c r="AB412" i="2"/>
  <c r="AB344" i="2"/>
  <c r="AB324" i="2"/>
  <c r="AB418" i="2"/>
  <c r="AB410" i="2"/>
  <c r="AB402" i="2"/>
  <c r="AB394" i="2"/>
  <c r="AB378" i="2"/>
  <c r="AB362" i="2"/>
  <c r="AB354" i="2"/>
  <c r="AB456" i="2"/>
  <c r="AB392" i="2"/>
  <c r="AB368" i="2"/>
  <c r="AB304" i="2"/>
  <c r="AB457" i="2"/>
  <c r="AB449" i="2"/>
  <c r="AB441" i="2"/>
  <c r="AB433" i="2"/>
  <c r="AB346" i="2"/>
  <c r="AB338" i="2"/>
  <c r="AB330" i="2"/>
  <c r="AB322" i="2"/>
  <c r="AB314" i="2"/>
  <c r="AB306" i="2"/>
  <c r="AB298" i="2"/>
  <c r="AB290" i="2"/>
  <c r="AB380" i="2"/>
  <c r="AB356" i="2"/>
  <c r="AB332" i="2"/>
  <c r="AB312" i="2"/>
  <c r="AB414" i="2"/>
  <c r="AB406" i="2"/>
  <c r="AB398" i="2"/>
  <c r="AB390" i="2"/>
  <c r="AB382" i="2"/>
  <c r="AB374" i="2"/>
  <c r="AB366" i="2"/>
  <c r="AB358" i="2"/>
  <c r="AB350" i="2"/>
  <c r="AB448" i="2"/>
  <c r="AB424" i="2"/>
  <c r="AB400" i="2"/>
  <c r="AB296" i="2"/>
  <c r="AB461" i="2"/>
  <c r="AB453" i="2"/>
  <c r="AB445" i="2"/>
  <c r="AB437" i="2"/>
  <c r="AB429" i="2"/>
  <c r="AB421" i="2"/>
  <c r="AB413" i="2"/>
  <c r="AB405" i="2"/>
  <c r="AB397" i="2"/>
  <c r="AB389" i="2"/>
  <c r="AB385" i="2"/>
  <c r="AB377" i="2"/>
  <c r="AB369" i="2"/>
  <c r="AB361" i="2"/>
  <c r="AB353" i="2"/>
  <c r="AB345" i="2"/>
  <c r="AB337" i="2"/>
  <c r="AB329" i="2"/>
  <c r="AB321" i="2"/>
  <c r="AB313" i="2"/>
  <c r="AB305" i="2"/>
  <c r="AB297" i="2"/>
  <c r="AB381" i="2"/>
  <c r="AB373" i="2"/>
  <c r="AB365" i="2"/>
  <c r="AB357" i="2"/>
  <c r="AB349" i="2"/>
  <c r="AB425" i="2"/>
  <c r="AB417" i="2"/>
  <c r="AB409" i="2"/>
  <c r="AB401" i="2"/>
  <c r="AB393" i="2"/>
  <c r="AB341" i="2"/>
  <c r="AB333" i="2"/>
  <c r="AB325" i="2"/>
  <c r="AB317" i="2"/>
  <c r="AB301" i="2"/>
  <c r="C19" i="2"/>
  <c r="E19" i="2" s="1"/>
  <c r="C44" i="2"/>
  <c r="C33" i="2"/>
  <c r="C43" i="2" l="1"/>
  <c r="E39" i="2" s="1"/>
  <c r="C20" i="2"/>
  <c r="E20" i="2" s="1"/>
  <c r="D16" i="2" s="1"/>
  <c r="E16" i="2" s="1"/>
  <c r="F16" i="2" s="1"/>
  <c r="C49" i="2"/>
  <c r="C48" i="2" s="1"/>
  <c r="E33" i="2"/>
  <c r="C34" i="2"/>
  <c r="E34" i="2" s="1"/>
  <c r="P472" i="2"/>
  <c r="Q472" i="2" s="1"/>
  <c r="AB7" i="2"/>
  <c r="AB11" i="2"/>
  <c r="AB15" i="2"/>
  <c r="AB19" i="2"/>
  <c r="AB23" i="2"/>
  <c r="AB27" i="2"/>
  <c r="AB31" i="2"/>
  <c r="AB35" i="2"/>
  <c r="AB39" i="2"/>
  <c r="AB43" i="2"/>
  <c r="AB47" i="2"/>
  <c r="AB51" i="2"/>
  <c r="AB55" i="2"/>
  <c r="AB59" i="2"/>
  <c r="AB63" i="2"/>
  <c r="AB67" i="2"/>
  <c r="AB71" i="2"/>
  <c r="AB75" i="2"/>
  <c r="AB79" i="2"/>
  <c r="AB83" i="2"/>
  <c r="AB87" i="2"/>
  <c r="AB91" i="2"/>
  <c r="AB95" i="2"/>
  <c r="AB99" i="2"/>
  <c r="AB103" i="2"/>
  <c r="AB107" i="2"/>
  <c r="AB111" i="2"/>
  <c r="AB115" i="2"/>
  <c r="AB119" i="2"/>
  <c r="AB123" i="2"/>
  <c r="AB127" i="2"/>
  <c r="AB131" i="2"/>
  <c r="AB135" i="2"/>
  <c r="AB139" i="2"/>
  <c r="AB143" i="2"/>
  <c r="AB147" i="2"/>
  <c r="AB151" i="2"/>
  <c r="AB155" i="2"/>
  <c r="AB159" i="2"/>
  <c r="AB163" i="2"/>
  <c r="AB167" i="2"/>
  <c r="AB171" i="2"/>
  <c r="AB175" i="2"/>
  <c r="AB179" i="2"/>
  <c r="AB183" i="2"/>
  <c r="AB187" i="2"/>
  <c r="AB191" i="2"/>
  <c r="AB195" i="2"/>
  <c r="AB199" i="2"/>
  <c r="AB203" i="2"/>
  <c r="AB207" i="2"/>
  <c r="AB211" i="2"/>
  <c r="AB215" i="2"/>
  <c r="AB219" i="2"/>
  <c r="AB223" i="2"/>
  <c r="AB227" i="2"/>
  <c r="AB231" i="2"/>
  <c r="AB235" i="2"/>
  <c r="AB239" i="2"/>
  <c r="AB243" i="2"/>
  <c r="AB247" i="2"/>
  <c r="AB251" i="2"/>
  <c r="AB255" i="2"/>
  <c r="AB259" i="2"/>
  <c r="AB263" i="2"/>
  <c r="AB267" i="2"/>
  <c r="AB271" i="2"/>
  <c r="AB275" i="2"/>
  <c r="AB279" i="2"/>
  <c r="AB283" i="2"/>
  <c r="AB287" i="2"/>
  <c r="AB3" i="2"/>
  <c r="AB14" i="2"/>
  <c r="AB26" i="2"/>
  <c r="AB38" i="2"/>
  <c r="AB50" i="2"/>
  <c r="AB62" i="2"/>
  <c r="AB74" i="2"/>
  <c r="AB86" i="2"/>
  <c r="AB98" i="2"/>
  <c r="AB110" i="2"/>
  <c r="AB122" i="2"/>
  <c r="AB134" i="2"/>
  <c r="AB146" i="2"/>
  <c r="AB4" i="2"/>
  <c r="AB8" i="2"/>
  <c r="AB12" i="2"/>
  <c r="AB16" i="2"/>
  <c r="AB20" i="2"/>
  <c r="AB24" i="2"/>
  <c r="AB28" i="2"/>
  <c r="AB32" i="2"/>
  <c r="AB36" i="2"/>
  <c r="AB40" i="2"/>
  <c r="AB44" i="2"/>
  <c r="AB48" i="2"/>
  <c r="AB52" i="2"/>
  <c r="AB56" i="2"/>
  <c r="AB60" i="2"/>
  <c r="AB64" i="2"/>
  <c r="AB68" i="2"/>
  <c r="AB72" i="2"/>
  <c r="AB76" i="2"/>
  <c r="AB80" i="2"/>
  <c r="AB84" i="2"/>
  <c r="AB88" i="2"/>
  <c r="AB92" i="2"/>
  <c r="AB96" i="2"/>
  <c r="AB100" i="2"/>
  <c r="AB104" i="2"/>
  <c r="AB108" i="2"/>
  <c r="AB112" i="2"/>
  <c r="AB116" i="2"/>
  <c r="AB120" i="2"/>
  <c r="AB124" i="2"/>
  <c r="AB128" i="2"/>
  <c r="AB132" i="2"/>
  <c r="AB136" i="2"/>
  <c r="AB140" i="2"/>
  <c r="AB144" i="2"/>
  <c r="AB148" i="2"/>
  <c r="AB152" i="2"/>
  <c r="AB156" i="2"/>
  <c r="AB160" i="2"/>
  <c r="AB164" i="2"/>
  <c r="AB168" i="2"/>
  <c r="AB172" i="2"/>
  <c r="AB176" i="2"/>
  <c r="AB180" i="2"/>
  <c r="AB184" i="2"/>
  <c r="AB188" i="2"/>
  <c r="AB192" i="2"/>
  <c r="AB196" i="2"/>
  <c r="AB200" i="2"/>
  <c r="AB204" i="2"/>
  <c r="AB208" i="2"/>
  <c r="AB212" i="2"/>
  <c r="AB216" i="2"/>
  <c r="AB220" i="2"/>
  <c r="AB224" i="2"/>
  <c r="AB228" i="2"/>
  <c r="AB232" i="2"/>
  <c r="AB236" i="2"/>
  <c r="AB240" i="2"/>
  <c r="AB244" i="2"/>
  <c r="AB248" i="2"/>
  <c r="AB252" i="2"/>
  <c r="AB256" i="2"/>
  <c r="AB260" i="2"/>
  <c r="AB264" i="2"/>
  <c r="AB268" i="2"/>
  <c r="AB272" i="2"/>
  <c r="AB276" i="2"/>
  <c r="AB280" i="2"/>
  <c r="AB284" i="2"/>
  <c r="AB288" i="2"/>
  <c r="AB6" i="2"/>
  <c r="AB22" i="2"/>
  <c r="AB34" i="2"/>
  <c r="AB46" i="2"/>
  <c r="AB58" i="2"/>
  <c r="AB70" i="2"/>
  <c r="AB82" i="2"/>
  <c r="AB102" i="2"/>
  <c r="AB114" i="2"/>
  <c r="AB126" i="2"/>
  <c r="AB138" i="2"/>
  <c r="AB154" i="2"/>
  <c r="AB5" i="2"/>
  <c r="AB9" i="2"/>
  <c r="AB13" i="2"/>
  <c r="AB17" i="2"/>
  <c r="AB21" i="2"/>
  <c r="AB25" i="2"/>
  <c r="AB29" i="2"/>
  <c r="AB33" i="2"/>
  <c r="AB37" i="2"/>
  <c r="AB41" i="2"/>
  <c r="AB45" i="2"/>
  <c r="AB49" i="2"/>
  <c r="AB53" i="2"/>
  <c r="AB57" i="2"/>
  <c r="AB61" i="2"/>
  <c r="AB65" i="2"/>
  <c r="AB69" i="2"/>
  <c r="AB73" i="2"/>
  <c r="AB77" i="2"/>
  <c r="AB81" i="2"/>
  <c r="AB85" i="2"/>
  <c r="AB89" i="2"/>
  <c r="AB93" i="2"/>
  <c r="AB97" i="2"/>
  <c r="AB101" i="2"/>
  <c r="AB105" i="2"/>
  <c r="AB109" i="2"/>
  <c r="AB113" i="2"/>
  <c r="AB117" i="2"/>
  <c r="AB121" i="2"/>
  <c r="AB125" i="2"/>
  <c r="AB129" i="2"/>
  <c r="AB133" i="2"/>
  <c r="AB137" i="2"/>
  <c r="AB141" i="2"/>
  <c r="AB145" i="2"/>
  <c r="AB149" i="2"/>
  <c r="AB153" i="2"/>
  <c r="AB157" i="2"/>
  <c r="AB161" i="2"/>
  <c r="AB165" i="2"/>
  <c r="AB169" i="2"/>
  <c r="AB173" i="2"/>
  <c r="AB177" i="2"/>
  <c r="AB181" i="2"/>
  <c r="AB185" i="2"/>
  <c r="AB189" i="2"/>
  <c r="AB193" i="2"/>
  <c r="AB197" i="2"/>
  <c r="AB201" i="2"/>
  <c r="AB205" i="2"/>
  <c r="AB209" i="2"/>
  <c r="AB213" i="2"/>
  <c r="AB217" i="2"/>
  <c r="AB221" i="2"/>
  <c r="AB225" i="2"/>
  <c r="AB229" i="2"/>
  <c r="AB233" i="2"/>
  <c r="AB237" i="2"/>
  <c r="AB241" i="2"/>
  <c r="AB245" i="2"/>
  <c r="AB249" i="2"/>
  <c r="AB253" i="2"/>
  <c r="AB257" i="2"/>
  <c r="AB261" i="2"/>
  <c r="AB265" i="2"/>
  <c r="AB269" i="2"/>
  <c r="AB273" i="2"/>
  <c r="AB277" i="2"/>
  <c r="AB281" i="2"/>
  <c r="AB285" i="2"/>
  <c r="AB289" i="2"/>
  <c r="AB10" i="2"/>
  <c r="AB18" i="2"/>
  <c r="AB30" i="2"/>
  <c r="AB42" i="2"/>
  <c r="AB54" i="2"/>
  <c r="AB66" i="2"/>
  <c r="AB78" i="2"/>
  <c r="AB90" i="2"/>
  <c r="AB94" i="2"/>
  <c r="AB106" i="2"/>
  <c r="AB118" i="2"/>
  <c r="AB130" i="2"/>
  <c r="AB142" i="2"/>
  <c r="AB150" i="2"/>
  <c r="AB170" i="2"/>
  <c r="AB186" i="2"/>
  <c r="AB202" i="2"/>
  <c r="AB218" i="2"/>
  <c r="AB234" i="2"/>
  <c r="AB250" i="2"/>
  <c r="AB266" i="2"/>
  <c r="AB282" i="2"/>
  <c r="AB182" i="2"/>
  <c r="AB246" i="2"/>
  <c r="AB278" i="2"/>
  <c r="AB158" i="2"/>
  <c r="AB174" i="2"/>
  <c r="AB190" i="2"/>
  <c r="AB206" i="2"/>
  <c r="AB222" i="2"/>
  <c r="AB238" i="2"/>
  <c r="AB254" i="2"/>
  <c r="AB270" i="2"/>
  <c r="AB286" i="2"/>
  <c r="AB166" i="2"/>
  <c r="AB214" i="2"/>
  <c r="AB162" i="2"/>
  <c r="AB178" i="2"/>
  <c r="AB194" i="2"/>
  <c r="AB210" i="2"/>
  <c r="AB226" i="2"/>
  <c r="AB242" i="2"/>
  <c r="AB258" i="2"/>
  <c r="AB274" i="2"/>
  <c r="AB198" i="2"/>
  <c r="AB230" i="2"/>
  <c r="AB262" i="2"/>
  <c r="F19" i="2"/>
  <c r="G19" i="2" s="1"/>
  <c r="E2" i="2" s="1"/>
  <c r="P317" i="2"/>
  <c r="Q317" i="2" s="1"/>
  <c r="P426" i="2"/>
  <c r="Q426" i="2" s="1"/>
  <c r="P398" i="2"/>
  <c r="Q398" i="2" s="1"/>
  <c r="P332" i="2"/>
  <c r="Q332" i="2" s="1"/>
  <c r="P359" i="2"/>
  <c r="Q359" i="2" s="1"/>
  <c r="P305" i="2"/>
  <c r="Q305" i="2" s="1"/>
  <c r="P308" i="2"/>
  <c r="Q308" i="2" s="1"/>
  <c r="P375" i="2"/>
  <c r="Q375" i="2" s="1"/>
  <c r="P501" i="2"/>
  <c r="Q501" i="2" s="1"/>
  <c r="R294" i="2"/>
  <c r="S294" i="2" s="1"/>
  <c r="R282" i="2"/>
  <c r="S282" i="2" s="1"/>
  <c r="R399" i="2"/>
  <c r="S399" i="2" s="1"/>
  <c r="R373" i="2"/>
  <c r="S373" i="2" s="1"/>
  <c r="R357" i="2"/>
  <c r="S357" i="2" s="1"/>
  <c r="R442" i="2"/>
  <c r="S442" i="2" s="1"/>
  <c r="R362" i="2"/>
  <c r="S362" i="2" s="1"/>
  <c r="R443" i="2"/>
  <c r="S443" i="2" s="1"/>
  <c r="R390" i="2"/>
  <c r="S390" i="2" s="1"/>
  <c r="R454" i="2"/>
  <c r="S454" i="2" s="1"/>
  <c r="R425" i="2"/>
  <c r="S425" i="2" s="1"/>
  <c r="R359" i="2"/>
  <c r="S359" i="2" s="1"/>
  <c r="R369" i="2"/>
  <c r="S369" i="2" s="1"/>
  <c r="R322" i="2"/>
  <c r="S322" i="2" s="1"/>
  <c r="R386" i="2"/>
  <c r="S386" i="2" s="1"/>
  <c r="R450" i="2"/>
  <c r="S450" i="2" s="1"/>
  <c r="R277" i="2"/>
  <c r="S277" i="2" s="1"/>
  <c r="R291" i="2"/>
  <c r="S291" i="2" s="1"/>
  <c r="R463" i="2"/>
  <c r="S463" i="2" s="1"/>
  <c r="R302" i="2"/>
  <c r="S302" i="2" s="1"/>
  <c r="R366" i="2"/>
  <c r="S366" i="2" s="1"/>
  <c r="R430" i="2"/>
  <c r="S430" i="2" s="1"/>
  <c r="R486" i="2"/>
  <c r="S486" i="2" s="1"/>
  <c r="R473" i="2"/>
  <c r="S473" i="2" s="1"/>
  <c r="R467" i="2"/>
  <c r="S467" i="2" s="1"/>
  <c r="R304" i="2"/>
  <c r="S304" i="2" s="1"/>
  <c r="R392" i="2"/>
  <c r="S392" i="2" s="1"/>
  <c r="R480" i="2"/>
  <c r="S480" i="2" s="1"/>
  <c r="R276" i="2"/>
  <c r="S276" i="2" s="1"/>
  <c r="R343" i="2"/>
  <c r="S343" i="2" s="1"/>
  <c r="R423" i="2"/>
  <c r="S423" i="2" s="1"/>
  <c r="R321" i="2"/>
  <c r="S321" i="2" s="1"/>
  <c r="R280" i="2"/>
  <c r="S280" i="2" s="1"/>
  <c r="R364" i="2"/>
  <c r="S364" i="2" s="1"/>
  <c r="R448" i="2"/>
  <c r="S448" i="2" s="1"/>
  <c r="R284" i="2"/>
  <c r="S284" i="2" s="1"/>
  <c r="R368" i="2"/>
  <c r="S368" i="2" s="1"/>
  <c r="R456" i="2"/>
  <c r="S456" i="2" s="1"/>
  <c r="R283" i="2"/>
  <c r="S283" i="2" s="1"/>
  <c r="R375" i="2"/>
  <c r="S375" i="2" s="1"/>
  <c r="R455" i="2"/>
  <c r="S455" i="2" s="1"/>
  <c r="R421" i="2"/>
  <c r="S421" i="2" s="1"/>
  <c r="R360" i="2"/>
  <c r="S360" i="2" s="1"/>
  <c r="R444" i="2"/>
  <c r="S444" i="2" s="1"/>
  <c r="R372" i="2"/>
  <c r="S372" i="2" s="1"/>
  <c r="R488" i="2"/>
  <c r="S488" i="2" s="1"/>
  <c r="R429" i="2"/>
  <c r="S429" i="2" s="1"/>
  <c r="R404" i="2"/>
  <c r="S404" i="2" s="1"/>
  <c r="R389" i="2"/>
  <c r="S389" i="2" s="1"/>
  <c r="R303" i="2"/>
  <c r="S303" i="2" s="1"/>
  <c r="R367" i="2"/>
  <c r="S367" i="2" s="1"/>
  <c r="R427" i="2"/>
  <c r="S427" i="2" s="1"/>
  <c r="R297" i="2"/>
  <c r="S297" i="2" s="1"/>
  <c r="R457" i="2"/>
  <c r="S457" i="2" s="1"/>
  <c r="R281" i="2"/>
  <c r="S281" i="2" s="1"/>
  <c r="R493" i="2"/>
  <c r="S493" i="2" s="1"/>
  <c r="R498" i="2"/>
  <c r="S498" i="2" s="1"/>
  <c r="P287" i="2"/>
  <c r="Q287" i="2" s="1"/>
  <c r="P478" i="2"/>
  <c r="Q478" i="2" s="1"/>
  <c r="P449" i="2"/>
  <c r="Q449" i="2" s="1"/>
  <c r="P353" i="2"/>
  <c r="Q353" i="2" s="1"/>
  <c r="P346" i="2"/>
  <c r="Q346" i="2" s="1"/>
  <c r="P301" i="2"/>
  <c r="Q301" i="2" s="1"/>
  <c r="P358" i="2"/>
  <c r="Q358" i="2" s="1"/>
  <c r="P286" i="2"/>
  <c r="Q286" i="2" s="1"/>
  <c r="P502" i="2"/>
  <c r="Q502" i="2" s="1"/>
  <c r="P362" i="2"/>
  <c r="Q362" i="2" s="1"/>
  <c r="P341" i="2"/>
  <c r="Q341" i="2" s="1"/>
  <c r="P315" i="2"/>
  <c r="Q315" i="2" s="1"/>
  <c r="P328" i="2"/>
  <c r="Q328" i="2" s="1"/>
  <c r="P425" i="2"/>
  <c r="Q425" i="2" s="1"/>
  <c r="T453" i="2"/>
  <c r="U453" i="2" s="1"/>
  <c r="T389" i="2"/>
  <c r="U389" i="2" s="1"/>
  <c r="T478" i="2"/>
  <c r="U478" i="2" s="1"/>
  <c r="T443" i="2"/>
  <c r="U443" i="2" s="1"/>
  <c r="T379" i="2"/>
  <c r="U379" i="2" s="1"/>
  <c r="T299" i="2"/>
  <c r="U299" i="2" s="1"/>
  <c r="T498" i="2"/>
  <c r="U498" i="2" s="1"/>
  <c r="T313" i="2"/>
  <c r="U313" i="2" s="1"/>
  <c r="T469" i="2"/>
  <c r="U469" i="2" s="1"/>
  <c r="T401" i="2"/>
  <c r="U401" i="2" s="1"/>
  <c r="T337" i="2"/>
  <c r="U337" i="2" s="1"/>
  <c r="T455" i="2"/>
  <c r="U455" i="2" s="1"/>
  <c r="T391" i="2"/>
  <c r="U391" i="2" s="1"/>
  <c r="T323" i="2"/>
  <c r="U323" i="2" s="1"/>
  <c r="T464" i="2"/>
  <c r="U464" i="2" s="1"/>
  <c r="T502" i="2"/>
  <c r="U502" i="2" s="1"/>
  <c r="T393" i="2"/>
  <c r="U393" i="2" s="1"/>
  <c r="T447" i="2"/>
  <c r="U447" i="2" s="1"/>
  <c r="T307" i="2"/>
  <c r="U307" i="2" s="1"/>
  <c r="T446" i="2"/>
  <c r="U446" i="2" s="1"/>
  <c r="T381" i="2"/>
  <c r="U381" i="2" s="1"/>
  <c r="T435" i="2"/>
  <c r="U435" i="2" s="1"/>
  <c r="T422" i="2"/>
  <c r="U422" i="2" s="1"/>
  <c r="T358" i="2"/>
  <c r="U358" i="2" s="1"/>
  <c r="T294" i="2"/>
  <c r="U294" i="2" s="1"/>
  <c r="T319" i="2"/>
  <c r="U319" i="2" s="1"/>
  <c r="T404" i="2"/>
  <c r="U404" i="2" s="1"/>
  <c r="T340" i="2"/>
  <c r="U340" i="2" s="1"/>
  <c r="T377" i="2"/>
  <c r="U377" i="2" s="1"/>
  <c r="T431" i="2"/>
  <c r="U431" i="2" s="1"/>
  <c r="T430" i="2"/>
  <c r="U430" i="2" s="1"/>
  <c r="T366" i="2"/>
  <c r="U366" i="2" s="1"/>
  <c r="T302" i="2"/>
  <c r="U302" i="2" s="1"/>
  <c r="T301" i="2"/>
  <c r="U301" i="2" s="1"/>
  <c r="T419" i="2"/>
  <c r="U419" i="2" s="1"/>
  <c r="T342" i="2"/>
  <c r="U342" i="2" s="1"/>
  <c r="T436" i="2"/>
  <c r="U436" i="2" s="1"/>
  <c r="T426" i="2"/>
  <c r="U426" i="2" s="1"/>
  <c r="T298" i="2"/>
  <c r="U298" i="2" s="1"/>
  <c r="T348" i="2"/>
  <c r="U348" i="2" s="1"/>
  <c r="T292" i="2"/>
  <c r="U292" i="2" s="1"/>
  <c r="T483" i="2"/>
  <c r="U483" i="2" s="1"/>
  <c r="T374" i="2"/>
  <c r="U374" i="2" s="1"/>
  <c r="T309" i="2"/>
  <c r="U309" i="2" s="1"/>
  <c r="T392" i="2"/>
  <c r="U392" i="2" s="1"/>
  <c r="T344" i="2"/>
  <c r="U344" i="2" s="1"/>
  <c r="T451" i="2"/>
  <c r="U451" i="2" s="1"/>
  <c r="T352" i="2"/>
  <c r="U352" i="2" s="1"/>
  <c r="T420" i="2"/>
  <c r="U420" i="2" s="1"/>
  <c r="T438" i="2"/>
  <c r="U438" i="2" s="1"/>
  <c r="T324" i="2"/>
  <c r="U324" i="2" s="1"/>
  <c r="P386" i="2"/>
  <c r="Q386" i="2" s="1"/>
  <c r="P444" i="2"/>
  <c r="Q444" i="2" s="1"/>
  <c r="P482" i="2"/>
  <c r="Q482" i="2" s="1"/>
  <c r="P343" i="2"/>
  <c r="Q343" i="2" s="1"/>
  <c r="P385" i="2"/>
  <c r="Q385" i="2" s="1"/>
  <c r="P351" i="2"/>
  <c r="Q351" i="2" s="1"/>
  <c r="P442" i="2"/>
  <c r="Q442" i="2" s="1"/>
  <c r="P364" i="2"/>
  <c r="Q364" i="2" s="1"/>
  <c r="P338" i="2"/>
  <c r="Q338" i="2" s="1"/>
  <c r="P333" i="2"/>
  <c r="Q333" i="2" s="1"/>
  <c r="P278" i="2"/>
  <c r="Q278" i="2" s="1"/>
  <c r="P451" i="2"/>
  <c r="Q451" i="2" s="1"/>
  <c r="P367" i="2"/>
  <c r="Q367" i="2" s="1"/>
  <c r="P454" i="2"/>
  <c r="Q454" i="2" s="1"/>
  <c r="P368" i="2"/>
  <c r="Q368" i="2" s="1"/>
  <c r="P350" i="2"/>
  <c r="Q350" i="2" s="1"/>
  <c r="P337" i="2"/>
  <c r="Q337" i="2" s="1"/>
  <c r="P390" i="2"/>
  <c r="Q390" i="2" s="1"/>
  <c r="P299" i="2"/>
  <c r="Q299" i="2" s="1"/>
  <c r="P439" i="2"/>
  <c r="Q439" i="2" s="1"/>
  <c r="P322" i="2"/>
  <c r="Q322" i="2" s="1"/>
  <c r="P457" i="2"/>
  <c r="Q457" i="2" s="1"/>
  <c r="P324" i="2"/>
  <c r="Q324" i="2" s="1"/>
  <c r="P388" i="2"/>
  <c r="Q388" i="2" s="1"/>
  <c r="P452" i="2"/>
  <c r="Q452" i="2" s="1"/>
  <c r="P410" i="2"/>
  <c r="Q410" i="2" s="1"/>
  <c r="P293" i="2"/>
  <c r="Q293" i="2" s="1"/>
  <c r="P357" i="2"/>
  <c r="Q357" i="2" s="1"/>
  <c r="P421" i="2"/>
  <c r="Q421" i="2" s="1"/>
  <c r="P450" i="2"/>
  <c r="Q450" i="2" s="1"/>
  <c r="P423" i="2"/>
  <c r="Q423" i="2" s="1"/>
  <c r="P379" i="2"/>
  <c r="Q379" i="2" s="1"/>
  <c r="P474" i="2"/>
  <c r="Q474" i="2" s="1"/>
  <c r="P382" i="2"/>
  <c r="Q382" i="2" s="1"/>
  <c r="P280" i="2"/>
  <c r="Q280" i="2" s="1"/>
  <c r="P344" i="2"/>
  <c r="Q344" i="2" s="1"/>
  <c r="P408" i="2"/>
  <c r="Q408" i="2" s="1"/>
  <c r="P282" i="2"/>
  <c r="Q282" i="2" s="1"/>
  <c r="P279" i="2"/>
  <c r="Q279" i="2" s="1"/>
  <c r="P313" i="2"/>
  <c r="Q313" i="2" s="1"/>
  <c r="P377" i="2"/>
  <c r="Q377" i="2" s="1"/>
  <c r="P310" i="2"/>
  <c r="Q310" i="2" s="1"/>
  <c r="P307" i="2"/>
  <c r="Q307" i="2" s="1"/>
  <c r="P479" i="2"/>
  <c r="Q479" i="2" s="1"/>
  <c r="P485" i="2"/>
  <c r="Q485" i="2" s="1"/>
  <c r="P453" i="2"/>
  <c r="Q453" i="2" s="1"/>
  <c r="P481" i="2"/>
  <c r="Q481" i="2" s="1"/>
  <c r="P469" i="2"/>
  <c r="Q469" i="2" s="1"/>
  <c r="R410" i="2"/>
  <c r="S410" i="2" s="1"/>
  <c r="R474" i="2"/>
  <c r="S474" i="2" s="1"/>
  <c r="R326" i="2"/>
  <c r="S326" i="2" s="1"/>
  <c r="R299" i="2"/>
  <c r="S299" i="2" s="1"/>
  <c r="R298" i="2"/>
  <c r="S298" i="2" s="1"/>
  <c r="R278" i="2"/>
  <c r="S278" i="2" s="1"/>
  <c r="R426" i="2"/>
  <c r="S426" i="2" s="1"/>
  <c r="R499" i="2"/>
  <c r="S499" i="2" s="1"/>
  <c r="R406" i="2"/>
  <c r="S406" i="2" s="1"/>
  <c r="R470" i="2"/>
  <c r="S470" i="2" s="1"/>
  <c r="R461" i="2"/>
  <c r="S461" i="2" s="1"/>
  <c r="R403" i="2"/>
  <c r="S403" i="2" s="1"/>
  <c r="R387" i="2"/>
  <c r="S387" i="2" s="1"/>
  <c r="R338" i="2"/>
  <c r="S338" i="2" s="1"/>
  <c r="R402" i="2"/>
  <c r="S402" i="2" s="1"/>
  <c r="R466" i="2"/>
  <c r="S466" i="2" s="1"/>
  <c r="R361" i="2"/>
  <c r="S361" i="2" s="1"/>
  <c r="R363" i="2"/>
  <c r="S363" i="2" s="1"/>
  <c r="R385" i="2"/>
  <c r="S385" i="2" s="1"/>
  <c r="R318" i="2"/>
  <c r="S318" i="2" s="1"/>
  <c r="R382" i="2"/>
  <c r="S382" i="2" s="1"/>
  <c r="R446" i="2"/>
  <c r="S446" i="2" s="1"/>
  <c r="R301" i="2"/>
  <c r="S301" i="2" s="1"/>
  <c r="R295" i="2"/>
  <c r="S295" i="2" s="1"/>
  <c r="R495" i="2"/>
  <c r="S495" i="2" s="1"/>
  <c r="R332" i="2"/>
  <c r="S332" i="2" s="1"/>
  <c r="R416" i="2"/>
  <c r="S416" i="2" s="1"/>
  <c r="R365" i="2"/>
  <c r="S365" i="2" s="1"/>
  <c r="R279" i="2"/>
  <c r="S279" i="2" s="1"/>
  <c r="R371" i="2"/>
  <c r="S371" i="2" s="1"/>
  <c r="R451" i="2"/>
  <c r="S451" i="2" s="1"/>
  <c r="R409" i="2"/>
  <c r="S409" i="2" s="1"/>
  <c r="R296" i="2"/>
  <c r="S296" i="2" s="1"/>
  <c r="R380" i="2"/>
  <c r="S380" i="2" s="1"/>
  <c r="R492" i="2"/>
  <c r="S492" i="2" s="1"/>
  <c r="R312" i="2"/>
  <c r="S312" i="2" s="1"/>
  <c r="R396" i="2"/>
  <c r="S396" i="2" s="1"/>
  <c r="R496" i="2"/>
  <c r="S496" i="2" s="1"/>
  <c r="R311" i="2"/>
  <c r="S311" i="2" s="1"/>
  <c r="R391" i="2"/>
  <c r="S391" i="2" s="1"/>
  <c r="R483" i="2"/>
  <c r="S483" i="2" s="1"/>
  <c r="R489" i="2"/>
  <c r="S489" i="2" s="1"/>
  <c r="R384" i="2"/>
  <c r="S384" i="2" s="1"/>
  <c r="R476" i="2"/>
  <c r="S476" i="2" s="1"/>
  <c r="R420" i="2"/>
  <c r="S420" i="2" s="1"/>
  <c r="R293" i="2"/>
  <c r="S293" i="2" s="1"/>
  <c r="R465" i="2"/>
  <c r="S465" i="2" s="1"/>
  <c r="R468" i="2"/>
  <c r="S468" i="2" s="1"/>
  <c r="R437" i="2"/>
  <c r="S437" i="2" s="1"/>
  <c r="R319" i="2"/>
  <c r="S319" i="2" s="1"/>
  <c r="R383" i="2"/>
  <c r="S383" i="2" s="1"/>
  <c r="R459" i="2"/>
  <c r="S459" i="2" s="1"/>
  <c r="R345" i="2"/>
  <c r="S345" i="2" s="1"/>
  <c r="R316" i="2"/>
  <c r="S316" i="2" s="1"/>
  <c r="R325" i="2"/>
  <c r="S325" i="2" s="1"/>
  <c r="R292" i="2"/>
  <c r="S292" i="2" s="1"/>
  <c r="R324" i="2"/>
  <c r="S324" i="2" s="1"/>
  <c r="P259" i="2"/>
  <c r="Q259" i="2" s="1"/>
  <c r="P381" i="2"/>
  <c r="Q381" i="2" s="1"/>
  <c r="P431" i="2"/>
  <c r="Q431" i="2" s="1"/>
  <c r="P438" i="2"/>
  <c r="Q438" i="2" s="1"/>
  <c r="P429" i="2"/>
  <c r="Q429" i="2" s="1"/>
  <c r="P336" i="2"/>
  <c r="Q336" i="2" s="1"/>
  <c r="P467" i="2"/>
  <c r="Q467" i="2" s="1"/>
  <c r="P462" i="2"/>
  <c r="Q462" i="2" s="1"/>
  <c r="P436" i="2"/>
  <c r="Q436" i="2" s="1"/>
  <c r="P405" i="2"/>
  <c r="Q405" i="2" s="1"/>
  <c r="P447" i="2"/>
  <c r="Q447" i="2" s="1"/>
  <c r="P465" i="2"/>
  <c r="Q465" i="2" s="1"/>
  <c r="P456" i="2"/>
  <c r="Q456" i="2" s="1"/>
  <c r="P297" i="2"/>
  <c r="Q297" i="2" s="1"/>
  <c r="P435" i="2"/>
  <c r="Q435" i="2" s="1"/>
  <c r="P480" i="2"/>
  <c r="Q480" i="2" s="1"/>
  <c r="P496" i="2"/>
  <c r="Q496" i="2" s="1"/>
  <c r="P394" i="2"/>
  <c r="Q394" i="2" s="1"/>
  <c r="P284" i="2"/>
  <c r="Q284" i="2" s="1"/>
  <c r="P347" i="2"/>
  <c r="Q347" i="2" s="1"/>
  <c r="P288" i="2"/>
  <c r="Q288" i="2" s="1"/>
  <c r="P416" i="2"/>
  <c r="Q416" i="2" s="1"/>
  <c r="P323" i="2"/>
  <c r="Q323" i="2" s="1"/>
  <c r="P415" i="2"/>
  <c r="Q415" i="2" s="1"/>
  <c r="P412" i="2"/>
  <c r="Q412" i="2" s="1"/>
  <c r="P314" i="2"/>
  <c r="Q314" i="2" s="1"/>
  <c r="P448" i="2"/>
  <c r="Q448" i="2" s="1"/>
  <c r="P419" i="2"/>
  <c r="Q419" i="2" s="1"/>
  <c r="P396" i="2"/>
  <c r="Q396" i="2" s="1"/>
  <c r="P378" i="2"/>
  <c r="Q378" i="2" s="1"/>
  <c r="P487" i="2"/>
  <c r="Q487" i="2" s="1"/>
  <c r="P446" i="2"/>
  <c r="Q446" i="2" s="1"/>
  <c r="P291" i="2"/>
  <c r="Q291" i="2" s="1"/>
  <c r="P370" i="2"/>
  <c r="Q370" i="2" s="1"/>
  <c r="P276" i="2"/>
  <c r="Q276" i="2" s="1"/>
  <c r="P404" i="2"/>
  <c r="Q404" i="2" s="1"/>
  <c r="P468" i="2"/>
  <c r="Q468" i="2" s="1"/>
  <c r="P458" i="2"/>
  <c r="Q458" i="2" s="1"/>
  <c r="P309" i="2"/>
  <c r="Q309" i="2" s="1"/>
  <c r="P373" i="2"/>
  <c r="Q373" i="2" s="1"/>
  <c r="P298" i="2"/>
  <c r="Q298" i="2" s="1"/>
  <c r="P295" i="2"/>
  <c r="Q295" i="2" s="1"/>
  <c r="P475" i="2"/>
  <c r="Q475" i="2" s="1"/>
  <c r="P335" i="2"/>
  <c r="Q335" i="2" s="1"/>
  <c r="P490" i="2"/>
  <c r="Q490" i="2" s="1"/>
  <c r="P430" i="2"/>
  <c r="Q430" i="2" s="1"/>
  <c r="P296" i="2"/>
  <c r="Q296" i="2" s="1"/>
  <c r="P360" i="2"/>
  <c r="Q360" i="2" s="1"/>
  <c r="P424" i="2"/>
  <c r="Q424" i="2" s="1"/>
  <c r="P330" i="2"/>
  <c r="Q330" i="2" s="1"/>
  <c r="P407" i="2"/>
  <c r="Q407" i="2" s="1"/>
  <c r="P329" i="2"/>
  <c r="Q329" i="2" s="1"/>
  <c r="P393" i="2"/>
  <c r="Q393" i="2" s="1"/>
  <c r="P366" i="2"/>
  <c r="Q366" i="2" s="1"/>
  <c r="P355" i="2"/>
  <c r="Q355" i="2" s="1"/>
  <c r="P499" i="2"/>
  <c r="Q499" i="2" s="1"/>
  <c r="P445" i="2"/>
  <c r="Q445" i="2" s="1"/>
  <c r="P484" i="2"/>
  <c r="Q484" i="2" s="1"/>
  <c r="P476" i="2"/>
  <c r="Q476" i="2" s="1"/>
  <c r="P477" i="2"/>
  <c r="Q477" i="2" s="1"/>
  <c r="P488" i="2"/>
  <c r="Q488" i="2" s="1"/>
  <c r="R346" i="2"/>
  <c r="S346" i="2" s="1"/>
  <c r="R502" i="2"/>
  <c r="S502" i="2" s="1"/>
  <c r="R394" i="2"/>
  <c r="S394" i="2" s="1"/>
  <c r="R355" i="2"/>
  <c r="S355" i="2" s="1"/>
  <c r="R330" i="2"/>
  <c r="S330" i="2" s="1"/>
  <c r="R310" i="2"/>
  <c r="S310" i="2" s="1"/>
  <c r="R494" i="2"/>
  <c r="S494" i="2" s="1"/>
  <c r="R358" i="2"/>
  <c r="S358" i="2" s="1"/>
  <c r="R422" i="2"/>
  <c r="S422" i="2" s="1"/>
  <c r="R317" i="2"/>
  <c r="S317" i="2" s="1"/>
  <c r="R275" i="2"/>
  <c r="S275" i="2" s="1"/>
  <c r="R431" i="2"/>
  <c r="S431" i="2" s="1"/>
  <c r="R290" i="2"/>
  <c r="S290" i="2" s="1"/>
  <c r="R354" i="2"/>
  <c r="S354" i="2" s="1"/>
  <c r="R418" i="2"/>
  <c r="S418" i="2" s="1"/>
  <c r="R478" i="2"/>
  <c r="S478" i="2" s="1"/>
  <c r="R485" i="2"/>
  <c r="S485" i="2" s="1"/>
  <c r="R407" i="2"/>
  <c r="S407" i="2" s="1"/>
  <c r="R501" i="2"/>
  <c r="S501" i="2" s="1"/>
  <c r="R334" i="2"/>
  <c r="S334" i="2" s="1"/>
  <c r="R398" i="2"/>
  <c r="S398" i="2" s="1"/>
  <c r="R462" i="2"/>
  <c r="S462" i="2" s="1"/>
  <c r="R329" i="2"/>
  <c r="S329" i="2" s="1"/>
  <c r="R323" i="2"/>
  <c r="S323" i="2" s="1"/>
  <c r="R477" i="2"/>
  <c r="S477" i="2" s="1"/>
  <c r="R348" i="2"/>
  <c r="S348" i="2" s="1"/>
  <c r="R432" i="2"/>
  <c r="S432" i="2" s="1"/>
  <c r="R453" i="2"/>
  <c r="S453" i="2" s="1"/>
  <c r="R307" i="2"/>
  <c r="S307" i="2" s="1"/>
  <c r="R379" i="2"/>
  <c r="S379" i="2" s="1"/>
  <c r="R479" i="2"/>
  <c r="S479" i="2" s="1"/>
  <c r="R433" i="2"/>
  <c r="S433" i="2" s="1"/>
  <c r="R320" i="2"/>
  <c r="S320" i="2" s="1"/>
  <c r="R408" i="2"/>
  <c r="S408" i="2" s="1"/>
  <c r="R305" i="2"/>
  <c r="S305" i="2" s="1"/>
  <c r="R328" i="2"/>
  <c r="S328" i="2" s="1"/>
  <c r="R412" i="2"/>
  <c r="S412" i="2" s="1"/>
  <c r="R313" i="2"/>
  <c r="S313" i="2" s="1"/>
  <c r="R339" i="2"/>
  <c r="S339" i="2" s="1"/>
  <c r="R419" i="2"/>
  <c r="S419" i="2" s="1"/>
  <c r="R309" i="2"/>
  <c r="S309" i="2" s="1"/>
  <c r="R300" i="2"/>
  <c r="S300" i="2" s="1"/>
  <c r="R400" i="2"/>
  <c r="S400" i="2" s="1"/>
  <c r="R349" i="2"/>
  <c r="S349" i="2" s="1"/>
  <c r="R460" i="2"/>
  <c r="S460" i="2" s="1"/>
  <c r="R337" i="2"/>
  <c r="S337" i="2" s="1"/>
  <c r="R308" i="2"/>
  <c r="S308" i="2" s="1"/>
  <c r="R289" i="2"/>
  <c r="S289" i="2" s="1"/>
  <c r="R449" i="2"/>
  <c r="S449" i="2" s="1"/>
  <c r="R335" i="2"/>
  <c r="S335" i="2" s="1"/>
  <c r="R395" i="2"/>
  <c r="S395" i="2" s="1"/>
  <c r="R475" i="2"/>
  <c r="S475" i="2" s="1"/>
  <c r="R397" i="2"/>
  <c r="S397" i="2" s="1"/>
  <c r="R484" i="2"/>
  <c r="S484" i="2" s="1"/>
  <c r="R377" i="2"/>
  <c r="S377" i="2" s="1"/>
  <c r="R340" i="2"/>
  <c r="S340" i="2" s="1"/>
  <c r="R388" i="2"/>
  <c r="S388" i="2" s="1"/>
  <c r="P380" i="2"/>
  <c r="Q380" i="2" s="1"/>
  <c r="P316" i="2"/>
  <c r="Q316" i="2" s="1"/>
  <c r="P384" i="2"/>
  <c r="Q384" i="2" s="1"/>
  <c r="P363" i="2"/>
  <c r="Q363" i="2" s="1"/>
  <c r="P460" i="2"/>
  <c r="Q460" i="2" s="1"/>
  <c r="P473" i="2"/>
  <c r="Q473" i="2" s="1"/>
  <c r="P464" i="2"/>
  <c r="Q464" i="2" s="1"/>
  <c r="P383" i="2"/>
  <c r="Q383" i="2" s="1"/>
  <c r="P372" i="2"/>
  <c r="Q372" i="2" s="1"/>
  <c r="P277" i="2"/>
  <c r="Q277" i="2" s="1"/>
  <c r="P402" i="2"/>
  <c r="Q402" i="2" s="1"/>
  <c r="P334" i="2"/>
  <c r="Q334" i="2" s="1"/>
  <c r="P392" i="2"/>
  <c r="Q392" i="2" s="1"/>
  <c r="P422" i="2"/>
  <c r="Q422" i="2" s="1"/>
  <c r="P361" i="2"/>
  <c r="Q361" i="2" s="1"/>
  <c r="P466" i="2"/>
  <c r="Q466" i="2" s="1"/>
  <c r="P395" i="2"/>
  <c r="Q395" i="2" s="1"/>
  <c r="P497" i="2"/>
  <c r="Q497" i="2" s="1"/>
  <c r="P311" i="2"/>
  <c r="Q311" i="2" s="1"/>
  <c r="P326" i="2"/>
  <c r="Q326" i="2" s="1"/>
  <c r="P348" i="2"/>
  <c r="Q348" i="2" s="1"/>
  <c r="P349" i="2"/>
  <c r="Q349" i="2" s="1"/>
  <c r="P483" i="2"/>
  <c r="Q483" i="2" s="1"/>
  <c r="P285" i="2"/>
  <c r="Q285" i="2" s="1"/>
  <c r="P437" i="2"/>
  <c r="Q437" i="2" s="1"/>
  <c r="P320" i="2"/>
  <c r="Q320" i="2" s="1"/>
  <c r="P289" i="2"/>
  <c r="Q289" i="2" s="1"/>
  <c r="P417" i="2"/>
  <c r="Q417" i="2" s="1"/>
  <c r="P455" i="2"/>
  <c r="Q455" i="2" s="1"/>
  <c r="P471" i="2"/>
  <c r="Q471" i="2" s="1"/>
  <c r="P434" i="2"/>
  <c r="Q434" i="2" s="1"/>
  <c r="P365" i="2"/>
  <c r="Q365" i="2" s="1"/>
  <c r="P283" i="2"/>
  <c r="Q283" i="2" s="1"/>
  <c r="P463" i="2"/>
  <c r="Q463" i="2" s="1"/>
  <c r="P400" i="2"/>
  <c r="Q400" i="2" s="1"/>
  <c r="P369" i="2"/>
  <c r="Q369" i="2" s="1"/>
  <c r="P427" i="2"/>
  <c r="Q427" i="2" s="1"/>
  <c r="P470" i="2"/>
  <c r="Q470" i="2" s="1"/>
  <c r="P340" i="2"/>
  <c r="Q340" i="2" s="1"/>
  <c r="P294" i="2"/>
  <c r="Q294" i="2" s="1"/>
  <c r="P441" i="2"/>
  <c r="Q441" i="2" s="1"/>
  <c r="P403" i="2"/>
  <c r="Q403" i="2" s="1"/>
  <c r="P327" i="2"/>
  <c r="Q327" i="2" s="1"/>
  <c r="P302" i="2"/>
  <c r="Q302" i="2" s="1"/>
  <c r="P413" i="2"/>
  <c r="Q413" i="2" s="1"/>
  <c r="P303" i="2"/>
  <c r="Q303" i="2" s="1"/>
  <c r="P406" i="2"/>
  <c r="Q406" i="2" s="1"/>
  <c r="P352" i="2"/>
  <c r="Q352" i="2" s="1"/>
  <c r="P306" i="2"/>
  <c r="Q306" i="2" s="1"/>
  <c r="P321" i="2"/>
  <c r="Q321" i="2" s="1"/>
  <c r="P342" i="2"/>
  <c r="Q342" i="2" s="1"/>
  <c r="P491" i="2"/>
  <c r="Q491" i="2" s="1"/>
  <c r="P494" i="2"/>
  <c r="Q494" i="2" s="1"/>
  <c r="P300" i="2"/>
  <c r="Q300" i="2" s="1"/>
  <c r="P428" i="2"/>
  <c r="Q428" i="2" s="1"/>
  <c r="P443" i="2"/>
  <c r="Q443" i="2" s="1"/>
  <c r="P397" i="2"/>
  <c r="Q397" i="2" s="1"/>
  <c r="P275" i="2"/>
  <c r="Q275" i="2" s="1"/>
  <c r="P411" i="2"/>
  <c r="Q411" i="2" s="1"/>
  <c r="P498" i="2"/>
  <c r="Q498" i="2" s="1"/>
  <c r="P304" i="2"/>
  <c r="Q304" i="2" s="1"/>
  <c r="P432" i="2"/>
  <c r="Q432" i="2" s="1"/>
  <c r="P459" i="2"/>
  <c r="Q459" i="2" s="1"/>
  <c r="P401" i="2"/>
  <c r="Q401" i="2" s="1"/>
  <c r="P371" i="2"/>
  <c r="Q371" i="2" s="1"/>
  <c r="P319" i="2"/>
  <c r="Q319" i="2" s="1"/>
  <c r="P486" i="2"/>
  <c r="Q486" i="2" s="1"/>
  <c r="P414" i="2"/>
  <c r="Q414" i="2" s="1"/>
  <c r="P292" i="2"/>
  <c r="Q292" i="2" s="1"/>
  <c r="P356" i="2"/>
  <c r="Q356" i="2" s="1"/>
  <c r="P420" i="2"/>
  <c r="Q420" i="2" s="1"/>
  <c r="P318" i="2"/>
  <c r="Q318" i="2" s="1"/>
  <c r="P391" i="2"/>
  <c r="Q391" i="2" s="1"/>
  <c r="P325" i="2"/>
  <c r="Q325" i="2" s="1"/>
  <c r="P389" i="2"/>
  <c r="Q389" i="2" s="1"/>
  <c r="P354" i="2"/>
  <c r="Q354" i="2" s="1"/>
  <c r="P339" i="2"/>
  <c r="Q339" i="2" s="1"/>
  <c r="P495" i="2"/>
  <c r="Q495" i="2" s="1"/>
  <c r="P399" i="2"/>
  <c r="Q399" i="2" s="1"/>
  <c r="P290" i="2"/>
  <c r="Q290" i="2" s="1"/>
  <c r="P433" i="2"/>
  <c r="Q433" i="2" s="1"/>
  <c r="P312" i="2"/>
  <c r="Q312" i="2" s="1"/>
  <c r="P376" i="2"/>
  <c r="Q376" i="2" s="1"/>
  <c r="P440" i="2"/>
  <c r="Q440" i="2" s="1"/>
  <c r="P374" i="2"/>
  <c r="Q374" i="2" s="1"/>
  <c r="P281" i="2"/>
  <c r="Q281" i="2" s="1"/>
  <c r="P345" i="2"/>
  <c r="Q345" i="2" s="1"/>
  <c r="P409" i="2"/>
  <c r="Q409" i="2" s="1"/>
  <c r="P418" i="2"/>
  <c r="Q418" i="2" s="1"/>
  <c r="P387" i="2"/>
  <c r="Q387" i="2" s="1"/>
  <c r="P331" i="2"/>
  <c r="Q331" i="2" s="1"/>
  <c r="P500" i="2"/>
  <c r="Q500" i="2" s="1"/>
  <c r="P493" i="2"/>
  <c r="Q493" i="2" s="1"/>
  <c r="P492" i="2"/>
  <c r="Q492" i="2" s="1"/>
  <c r="P489" i="2"/>
  <c r="Q489" i="2" s="1"/>
  <c r="P461" i="2"/>
  <c r="Q461" i="2" s="1"/>
  <c r="R314" i="2"/>
  <c r="S314" i="2" s="1"/>
  <c r="R353" i="2"/>
  <c r="S353" i="2" s="1"/>
  <c r="R458" i="2"/>
  <c r="S458" i="2" s="1"/>
  <c r="R471" i="2"/>
  <c r="S471" i="2" s="1"/>
  <c r="R378" i="2"/>
  <c r="S378" i="2" s="1"/>
  <c r="R342" i="2"/>
  <c r="S342" i="2" s="1"/>
  <c r="R327" i="2"/>
  <c r="S327" i="2" s="1"/>
  <c r="R374" i="2"/>
  <c r="S374" i="2" s="1"/>
  <c r="R438" i="2"/>
  <c r="S438" i="2" s="1"/>
  <c r="R405" i="2"/>
  <c r="S405" i="2" s="1"/>
  <c r="R331" i="2"/>
  <c r="S331" i="2" s="1"/>
  <c r="R285" i="2"/>
  <c r="S285" i="2" s="1"/>
  <c r="R306" i="2"/>
  <c r="S306" i="2" s="1"/>
  <c r="R370" i="2"/>
  <c r="S370" i="2" s="1"/>
  <c r="R434" i="2"/>
  <c r="S434" i="2" s="1"/>
  <c r="R490" i="2"/>
  <c r="S490" i="2" s="1"/>
  <c r="R497" i="2"/>
  <c r="S497" i="2" s="1"/>
  <c r="R435" i="2"/>
  <c r="S435" i="2" s="1"/>
  <c r="R286" i="2"/>
  <c r="S286" i="2" s="1"/>
  <c r="R350" i="2"/>
  <c r="S350" i="2" s="1"/>
  <c r="R414" i="2"/>
  <c r="S414" i="2" s="1"/>
  <c r="R482" i="2"/>
  <c r="S482" i="2" s="1"/>
  <c r="R417" i="2"/>
  <c r="S417" i="2" s="1"/>
  <c r="R439" i="2"/>
  <c r="S439" i="2" s="1"/>
  <c r="R288" i="2"/>
  <c r="S288" i="2" s="1"/>
  <c r="R376" i="2"/>
  <c r="S376" i="2" s="1"/>
  <c r="R464" i="2"/>
  <c r="S464" i="2" s="1"/>
  <c r="R481" i="2"/>
  <c r="S481" i="2" s="1"/>
  <c r="R315" i="2"/>
  <c r="S315" i="2" s="1"/>
  <c r="R415" i="2"/>
  <c r="S415" i="2" s="1"/>
  <c r="R487" i="2"/>
  <c r="S487" i="2" s="1"/>
  <c r="R469" i="2"/>
  <c r="S469" i="2" s="1"/>
  <c r="R336" i="2"/>
  <c r="S336" i="2" s="1"/>
  <c r="R424" i="2"/>
  <c r="S424" i="2" s="1"/>
  <c r="R393" i="2"/>
  <c r="S393" i="2" s="1"/>
  <c r="R352" i="2"/>
  <c r="S352" i="2" s="1"/>
  <c r="R440" i="2"/>
  <c r="S440" i="2" s="1"/>
  <c r="R401" i="2"/>
  <c r="S401" i="2" s="1"/>
  <c r="R347" i="2"/>
  <c r="S347" i="2" s="1"/>
  <c r="R447" i="2"/>
  <c r="S447" i="2" s="1"/>
  <c r="R333" i="2"/>
  <c r="S333" i="2" s="1"/>
  <c r="R344" i="2"/>
  <c r="S344" i="2" s="1"/>
  <c r="R428" i="2"/>
  <c r="S428" i="2" s="1"/>
  <c r="R441" i="2"/>
  <c r="S441" i="2" s="1"/>
  <c r="R472" i="2"/>
  <c r="S472" i="2" s="1"/>
  <c r="R381" i="2"/>
  <c r="S381" i="2" s="1"/>
  <c r="R356" i="2"/>
  <c r="S356" i="2" s="1"/>
  <c r="R341" i="2"/>
  <c r="S341" i="2" s="1"/>
  <c r="R287" i="2"/>
  <c r="S287" i="2" s="1"/>
  <c r="R351" i="2"/>
  <c r="S351" i="2" s="1"/>
  <c r="R411" i="2"/>
  <c r="S411" i="2" s="1"/>
  <c r="R491" i="2"/>
  <c r="S491" i="2" s="1"/>
  <c r="R445" i="2"/>
  <c r="S445" i="2" s="1"/>
  <c r="R500" i="2"/>
  <c r="S500" i="2" s="1"/>
  <c r="R413" i="2"/>
  <c r="S413" i="2" s="1"/>
  <c r="R436" i="2"/>
  <c r="S436" i="2" s="1"/>
  <c r="R452" i="2"/>
  <c r="S452" i="2" s="1"/>
  <c r="P207" i="2"/>
  <c r="Q207" i="2" s="1"/>
  <c r="P202" i="2"/>
  <c r="Q202" i="2" s="1"/>
  <c r="P183" i="2"/>
  <c r="Q183" i="2" s="1"/>
  <c r="P256" i="2"/>
  <c r="Q256" i="2" s="1"/>
  <c r="P242" i="2"/>
  <c r="Q242" i="2" s="1"/>
  <c r="P228" i="2"/>
  <c r="Q228" i="2" s="1"/>
  <c r="P158" i="2"/>
  <c r="Q158" i="2" s="1"/>
  <c r="P138" i="2"/>
  <c r="Q138" i="2" s="1"/>
  <c r="P204" i="2"/>
  <c r="Q204" i="2" s="1"/>
  <c r="P199" i="2"/>
  <c r="Q199" i="2" s="1"/>
  <c r="P257" i="2"/>
  <c r="Q257" i="2" s="1"/>
  <c r="P187" i="2"/>
  <c r="Q187" i="2" s="1"/>
  <c r="P152" i="2"/>
  <c r="Q152" i="2" s="1"/>
  <c r="P166" i="2"/>
  <c r="Q166" i="2" s="1"/>
  <c r="P213" i="2"/>
  <c r="Q213" i="2" s="1"/>
  <c r="P195" i="2"/>
  <c r="Q195" i="2" s="1"/>
  <c r="P258" i="2"/>
  <c r="Q258" i="2" s="1"/>
  <c r="P260" i="2"/>
  <c r="Q260" i="2" s="1"/>
  <c r="P185" i="2"/>
  <c r="Q185" i="2" s="1"/>
  <c r="P254" i="2"/>
  <c r="Q254" i="2" s="1"/>
  <c r="P170" i="2"/>
  <c r="Q170" i="2" s="1"/>
  <c r="P216" i="2"/>
  <c r="Q216" i="2" s="1"/>
  <c r="P141" i="2"/>
  <c r="Q141" i="2" s="1"/>
  <c r="P269" i="2"/>
  <c r="Q269" i="2" s="1"/>
  <c r="P171" i="2"/>
  <c r="Q171" i="2" s="1"/>
  <c r="R190" i="2"/>
  <c r="S190" i="2" s="1"/>
  <c r="P234" i="2"/>
  <c r="Q234" i="2" s="1"/>
  <c r="P161" i="2"/>
  <c r="Q161" i="2" s="1"/>
  <c r="P159" i="2"/>
  <c r="Q159" i="2" s="1"/>
  <c r="P262" i="2"/>
  <c r="Q262" i="2" s="1"/>
  <c r="P139" i="2"/>
  <c r="Q139" i="2" s="1"/>
  <c r="P226" i="2"/>
  <c r="Q226" i="2" s="1"/>
  <c r="P211" i="2"/>
  <c r="Q211" i="2" s="1"/>
  <c r="P270" i="2"/>
  <c r="Q270" i="2" s="1"/>
  <c r="P248" i="2"/>
  <c r="Q248" i="2" s="1"/>
  <c r="P173" i="2"/>
  <c r="Q173" i="2" s="1"/>
  <c r="P174" i="2"/>
  <c r="Q174" i="2" s="1"/>
  <c r="R134" i="2"/>
  <c r="S134" i="2" s="1"/>
  <c r="R254" i="2"/>
  <c r="S254" i="2" s="1"/>
  <c r="P236" i="2"/>
  <c r="Q236" i="2" s="1"/>
  <c r="P134" i="2"/>
  <c r="Q134" i="2" s="1"/>
  <c r="P192" i="2"/>
  <c r="Q192" i="2" s="1"/>
  <c r="P245" i="2"/>
  <c r="Q245" i="2" s="1"/>
  <c r="P156" i="2"/>
  <c r="Q156" i="2" s="1"/>
  <c r="P217" i="2"/>
  <c r="Q217" i="2" s="1"/>
  <c r="P136" i="2"/>
  <c r="Q136" i="2" s="1"/>
  <c r="P268" i="2"/>
  <c r="Q268" i="2" s="1"/>
  <c r="P193" i="2"/>
  <c r="Q193" i="2" s="1"/>
  <c r="P230" i="2"/>
  <c r="Q230" i="2" s="1"/>
  <c r="P150" i="2"/>
  <c r="Q150" i="2" s="1"/>
  <c r="P224" i="2"/>
  <c r="Q224" i="2" s="1"/>
  <c r="P149" i="2"/>
  <c r="Q149" i="2" s="1"/>
  <c r="P146" i="2"/>
  <c r="Q146" i="2" s="1"/>
  <c r="P175" i="2"/>
  <c r="Q175" i="2" s="1"/>
  <c r="P196" i="2"/>
  <c r="Q196" i="2" s="1"/>
  <c r="P263" i="2"/>
  <c r="Q263" i="2" s="1"/>
  <c r="P249" i="2"/>
  <c r="Q249" i="2" s="1"/>
  <c r="P155" i="2"/>
  <c r="Q155" i="2" s="1"/>
  <c r="P160" i="2"/>
  <c r="Q160" i="2" s="1"/>
  <c r="P142" i="2"/>
  <c r="Q142" i="2" s="1"/>
  <c r="P205" i="2"/>
  <c r="Q205" i="2" s="1"/>
  <c r="P266" i="2"/>
  <c r="Q266" i="2" s="1"/>
  <c r="R139" i="2"/>
  <c r="S139" i="2" s="1"/>
  <c r="R148" i="2"/>
  <c r="S148" i="2" s="1"/>
  <c r="P176" i="2"/>
  <c r="Q176" i="2" s="1"/>
  <c r="P225" i="2"/>
  <c r="Q225" i="2" s="1"/>
  <c r="P246" i="2"/>
  <c r="Q246" i="2" s="1"/>
  <c r="P181" i="2"/>
  <c r="Q181" i="2" s="1"/>
  <c r="P162" i="2"/>
  <c r="Q162" i="2" s="1"/>
  <c r="P153" i="2"/>
  <c r="Q153" i="2" s="1"/>
  <c r="P191" i="2"/>
  <c r="Q191" i="2" s="1"/>
  <c r="P184" i="2"/>
  <c r="Q184" i="2" s="1"/>
  <c r="P238" i="2"/>
  <c r="Q238" i="2" s="1"/>
  <c r="P237" i="2"/>
  <c r="Q237" i="2" s="1"/>
  <c r="P227" i="2"/>
  <c r="Q227" i="2" s="1"/>
  <c r="R146" i="2"/>
  <c r="S146" i="2" s="1"/>
  <c r="R202" i="2"/>
  <c r="S202" i="2" s="1"/>
  <c r="P271" i="2"/>
  <c r="Q271" i="2" s="1"/>
  <c r="P274" i="2"/>
  <c r="Q274" i="2" s="1"/>
  <c r="P188" i="2"/>
  <c r="Q188" i="2" s="1"/>
  <c r="P252" i="2"/>
  <c r="Q252" i="2" s="1"/>
  <c r="P250" i="2"/>
  <c r="Q250" i="2" s="1"/>
  <c r="P177" i="2"/>
  <c r="Q177" i="2" s="1"/>
  <c r="P241" i="2"/>
  <c r="Q241" i="2" s="1"/>
  <c r="P186" i="2"/>
  <c r="Q186" i="2" s="1"/>
  <c r="P231" i="2"/>
  <c r="Q231" i="2" s="1"/>
  <c r="P223" i="2"/>
  <c r="Q223" i="2" s="1"/>
  <c r="P140" i="2"/>
  <c r="Q140" i="2" s="1"/>
  <c r="P208" i="2"/>
  <c r="Q208" i="2" s="1"/>
  <c r="P272" i="2"/>
  <c r="Q272" i="2" s="1"/>
  <c r="P215" i="2"/>
  <c r="Q215" i="2" s="1"/>
  <c r="P197" i="2"/>
  <c r="Q197" i="2" s="1"/>
  <c r="P261" i="2"/>
  <c r="Q261" i="2" s="1"/>
  <c r="P163" i="2"/>
  <c r="Q163" i="2" s="1"/>
  <c r="P203" i="2"/>
  <c r="Q203" i="2" s="1"/>
  <c r="P210" i="2"/>
  <c r="Q210" i="2" s="1"/>
  <c r="P168" i="2"/>
  <c r="Q168" i="2" s="1"/>
  <c r="P244" i="2"/>
  <c r="Q244" i="2" s="1"/>
  <c r="P135" i="2"/>
  <c r="Q135" i="2" s="1"/>
  <c r="P169" i="2"/>
  <c r="Q169" i="2" s="1"/>
  <c r="P233" i="2"/>
  <c r="Q233" i="2" s="1"/>
  <c r="P206" i="2"/>
  <c r="Q206" i="2" s="1"/>
  <c r="P247" i="2"/>
  <c r="Q247" i="2" s="1"/>
  <c r="P255" i="2"/>
  <c r="Q255" i="2" s="1"/>
  <c r="P148" i="2"/>
  <c r="Q148" i="2" s="1"/>
  <c r="P200" i="2"/>
  <c r="Q200" i="2" s="1"/>
  <c r="P264" i="2"/>
  <c r="Q264" i="2" s="1"/>
  <c r="P151" i="2"/>
  <c r="Q151" i="2" s="1"/>
  <c r="P189" i="2"/>
  <c r="Q189" i="2" s="1"/>
  <c r="P253" i="2"/>
  <c r="Q253" i="2" s="1"/>
  <c r="P218" i="2"/>
  <c r="Q218" i="2" s="1"/>
  <c r="R142" i="2"/>
  <c r="S142" i="2" s="1"/>
  <c r="R158" i="2"/>
  <c r="S158" i="2" s="1"/>
  <c r="R140" i="2"/>
  <c r="S140" i="2" s="1"/>
  <c r="R234" i="2"/>
  <c r="S234" i="2" s="1"/>
  <c r="R147" i="2"/>
  <c r="S147" i="2" s="1"/>
  <c r="R238" i="2"/>
  <c r="S238" i="2" s="1"/>
  <c r="R150" i="2"/>
  <c r="S150" i="2" s="1"/>
  <c r="R250" i="2"/>
  <c r="S250" i="2" s="1"/>
  <c r="R214" i="2"/>
  <c r="S214" i="2" s="1"/>
  <c r="R245" i="2"/>
  <c r="S245" i="2" s="1"/>
  <c r="R199" i="2"/>
  <c r="S199" i="2" s="1"/>
  <c r="R259" i="2"/>
  <c r="S259" i="2" s="1"/>
  <c r="R160" i="2"/>
  <c r="S160" i="2" s="1"/>
  <c r="R192" i="2"/>
  <c r="S192" i="2" s="1"/>
  <c r="R228" i="2"/>
  <c r="S228" i="2" s="1"/>
  <c r="R260" i="2"/>
  <c r="S260" i="2" s="1"/>
  <c r="R178" i="2"/>
  <c r="S178" i="2" s="1"/>
  <c r="R242" i="2"/>
  <c r="S242" i="2" s="1"/>
  <c r="R201" i="2"/>
  <c r="S201" i="2" s="1"/>
  <c r="R195" i="2"/>
  <c r="S195" i="2" s="1"/>
  <c r="R255" i="2"/>
  <c r="S255" i="2" s="1"/>
  <c r="R249" i="2"/>
  <c r="S249" i="2" s="1"/>
  <c r="R185" i="2"/>
  <c r="S185" i="2" s="1"/>
  <c r="R191" i="2"/>
  <c r="S191" i="2" s="1"/>
  <c r="R267" i="2"/>
  <c r="S267" i="2" s="1"/>
  <c r="R156" i="2"/>
  <c r="S156" i="2" s="1"/>
  <c r="R188" i="2"/>
  <c r="S188" i="2" s="1"/>
  <c r="R224" i="2"/>
  <c r="S224" i="2" s="1"/>
  <c r="R256" i="2"/>
  <c r="S256" i="2" s="1"/>
  <c r="R173" i="2"/>
  <c r="S173" i="2" s="1"/>
  <c r="R159" i="2"/>
  <c r="S159" i="2" s="1"/>
  <c r="R235" i="2"/>
  <c r="S235" i="2" s="1"/>
  <c r="R217" i="2"/>
  <c r="S217" i="2" s="1"/>
  <c r="R137" i="2"/>
  <c r="S137" i="2" s="1"/>
  <c r="R177" i="2"/>
  <c r="S177" i="2" s="1"/>
  <c r="R266" i="2"/>
  <c r="S266" i="2" s="1"/>
  <c r="R154" i="2"/>
  <c r="S154" i="2" s="1"/>
  <c r="R270" i="2"/>
  <c r="S270" i="2" s="1"/>
  <c r="R186" i="2"/>
  <c r="S186" i="2" s="1"/>
  <c r="R166" i="2"/>
  <c r="S166" i="2" s="1"/>
  <c r="R246" i="2"/>
  <c r="S246" i="2" s="1"/>
  <c r="R155" i="2"/>
  <c r="S155" i="2" s="1"/>
  <c r="R215" i="2"/>
  <c r="S215" i="2" s="1"/>
  <c r="R205" i="2"/>
  <c r="S205" i="2" s="1"/>
  <c r="R168" i="2"/>
  <c r="S168" i="2" s="1"/>
  <c r="R200" i="2"/>
  <c r="S200" i="2" s="1"/>
  <c r="R236" i="2"/>
  <c r="S236" i="2" s="1"/>
  <c r="R268" i="2"/>
  <c r="S268" i="2" s="1"/>
  <c r="R194" i="2"/>
  <c r="S194" i="2" s="1"/>
  <c r="R258" i="2"/>
  <c r="S258" i="2" s="1"/>
  <c r="R233" i="2"/>
  <c r="S233" i="2" s="1"/>
  <c r="R211" i="2"/>
  <c r="S211" i="2" s="1"/>
  <c r="R271" i="2"/>
  <c r="S271" i="2" s="1"/>
  <c r="R153" i="2"/>
  <c r="S153" i="2" s="1"/>
  <c r="R265" i="2"/>
  <c r="S265" i="2" s="1"/>
  <c r="R207" i="2"/>
  <c r="S207" i="2" s="1"/>
  <c r="R145" i="2"/>
  <c r="S145" i="2" s="1"/>
  <c r="R164" i="2"/>
  <c r="S164" i="2" s="1"/>
  <c r="R196" i="2"/>
  <c r="S196" i="2" s="1"/>
  <c r="R232" i="2"/>
  <c r="S232" i="2" s="1"/>
  <c r="R264" i="2"/>
  <c r="S264" i="2" s="1"/>
  <c r="R209" i="2"/>
  <c r="S209" i="2" s="1"/>
  <c r="R175" i="2"/>
  <c r="S175" i="2" s="1"/>
  <c r="R251" i="2"/>
  <c r="S251" i="2" s="1"/>
  <c r="R273" i="2"/>
  <c r="S273" i="2" s="1"/>
  <c r="R189" i="2"/>
  <c r="S189" i="2" s="1"/>
  <c r="R225" i="2"/>
  <c r="S225" i="2" s="1"/>
  <c r="P143" i="2"/>
  <c r="Q143" i="2" s="1"/>
  <c r="P182" i="2"/>
  <c r="Q182" i="2" s="1"/>
  <c r="P164" i="2"/>
  <c r="Q164" i="2" s="1"/>
  <c r="P220" i="2"/>
  <c r="Q220" i="2" s="1"/>
  <c r="P154" i="2"/>
  <c r="Q154" i="2" s="1"/>
  <c r="P145" i="2"/>
  <c r="Q145" i="2" s="1"/>
  <c r="P209" i="2"/>
  <c r="Q209" i="2" s="1"/>
  <c r="P273" i="2"/>
  <c r="Q273" i="2" s="1"/>
  <c r="P147" i="2"/>
  <c r="Q147" i="2" s="1"/>
  <c r="P251" i="2"/>
  <c r="Q251" i="2" s="1"/>
  <c r="P194" i="2"/>
  <c r="Q194" i="2" s="1"/>
  <c r="P180" i="2"/>
  <c r="Q180" i="2" s="1"/>
  <c r="P240" i="2"/>
  <c r="Q240" i="2" s="1"/>
  <c r="P214" i="2"/>
  <c r="Q214" i="2" s="1"/>
  <c r="P165" i="2"/>
  <c r="Q165" i="2" s="1"/>
  <c r="P229" i="2"/>
  <c r="Q229" i="2" s="1"/>
  <c r="P198" i="2"/>
  <c r="Q198" i="2" s="1"/>
  <c r="P243" i="2"/>
  <c r="Q243" i="2" s="1"/>
  <c r="P239" i="2"/>
  <c r="Q239" i="2" s="1"/>
  <c r="P144" i="2"/>
  <c r="Q144" i="2" s="1"/>
  <c r="P212" i="2"/>
  <c r="Q212" i="2" s="1"/>
  <c r="P178" i="2"/>
  <c r="Q178" i="2" s="1"/>
  <c r="P137" i="2"/>
  <c r="Q137" i="2" s="1"/>
  <c r="P201" i="2"/>
  <c r="Q201" i="2" s="1"/>
  <c r="P265" i="2"/>
  <c r="Q265" i="2" s="1"/>
  <c r="P167" i="2"/>
  <c r="Q167" i="2" s="1"/>
  <c r="P219" i="2"/>
  <c r="Q219" i="2" s="1"/>
  <c r="P222" i="2"/>
  <c r="Q222" i="2" s="1"/>
  <c r="P172" i="2"/>
  <c r="Q172" i="2" s="1"/>
  <c r="P232" i="2"/>
  <c r="Q232" i="2" s="1"/>
  <c r="P190" i="2"/>
  <c r="Q190" i="2" s="1"/>
  <c r="P157" i="2"/>
  <c r="Q157" i="2" s="1"/>
  <c r="P221" i="2"/>
  <c r="Q221" i="2" s="1"/>
  <c r="P267" i="2"/>
  <c r="Q267" i="2" s="1"/>
  <c r="P179" i="2"/>
  <c r="Q179" i="2" s="1"/>
  <c r="P235" i="2"/>
  <c r="Q235" i="2" s="1"/>
  <c r="R151" i="2"/>
  <c r="S151" i="2" s="1"/>
  <c r="R222" i="2"/>
  <c r="S222" i="2" s="1"/>
  <c r="R170" i="2"/>
  <c r="S170" i="2" s="1"/>
  <c r="R138" i="2"/>
  <c r="S138" i="2" s="1"/>
  <c r="R174" i="2"/>
  <c r="S174" i="2" s="1"/>
  <c r="R136" i="2"/>
  <c r="S136" i="2" s="1"/>
  <c r="R218" i="2"/>
  <c r="S218" i="2" s="1"/>
  <c r="R182" i="2"/>
  <c r="S182" i="2" s="1"/>
  <c r="R262" i="2"/>
  <c r="S262" i="2" s="1"/>
  <c r="R171" i="2"/>
  <c r="S171" i="2" s="1"/>
  <c r="R231" i="2"/>
  <c r="S231" i="2" s="1"/>
  <c r="R261" i="2"/>
  <c r="S261" i="2" s="1"/>
  <c r="R176" i="2"/>
  <c r="S176" i="2" s="1"/>
  <c r="R208" i="2"/>
  <c r="S208" i="2" s="1"/>
  <c r="R244" i="2"/>
  <c r="S244" i="2" s="1"/>
  <c r="R197" i="2"/>
  <c r="S197" i="2" s="1"/>
  <c r="R210" i="2"/>
  <c r="S210" i="2" s="1"/>
  <c r="R274" i="2"/>
  <c r="S274" i="2" s="1"/>
  <c r="R167" i="2"/>
  <c r="S167" i="2" s="1"/>
  <c r="R227" i="2"/>
  <c r="S227" i="2" s="1"/>
  <c r="R157" i="2"/>
  <c r="S157" i="2" s="1"/>
  <c r="R213" i="2"/>
  <c r="S213" i="2" s="1"/>
  <c r="R163" i="2"/>
  <c r="S163" i="2" s="1"/>
  <c r="R223" i="2"/>
  <c r="S223" i="2" s="1"/>
  <c r="R181" i="2"/>
  <c r="S181" i="2" s="1"/>
  <c r="R172" i="2"/>
  <c r="S172" i="2" s="1"/>
  <c r="R204" i="2"/>
  <c r="S204" i="2" s="1"/>
  <c r="R240" i="2"/>
  <c r="S240" i="2" s="1"/>
  <c r="R272" i="2"/>
  <c r="S272" i="2" s="1"/>
  <c r="R221" i="2"/>
  <c r="S221" i="2" s="1"/>
  <c r="R203" i="2"/>
  <c r="S203" i="2" s="1"/>
  <c r="R263" i="2"/>
  <c r="S263" i="2" s="1"/>
  <c r="R165" i="2"/>
  <c r="S165" i="2" s="1"/>
  <c r="R229" i="2"/>
  <c r="S229" i="2" s="1"/>
  <c r="R269" i="2"/>
  <c r="S269" i="2" s="1"/>
  <c r="R135" i="2"/>
  <c r="S135" i="2" s="1"/>
  <c r="R206" i="2"/>
  <c r="S206" i="2" s="1"/>
  <c r="R144" i="2"/>
  <c r="S144" i="2" s="1"/>
  <c r="R230" i="2"/>
  <c r="S230" i="2" s="1"/>
  <c r="R198" i="2"/>
  <c r="S198" i="2" s="1"/>
  <c r="R161" i="2"/>
  <c r="S161" i="2" s="1"/>
  <c r="R187" i="2"/>
  <c r="S187" i="2" s="1"/>
  <c r="R247" i="2"/>
  <c r="S247" i="2" s="1"/>
  <c r="R152" i="2"/>
  <c r="S152" i="2" s="1"/>
  <c r="R184" i="2"/>
  <c r="S184" i="2" s="1"/>
  <c r="R220" i="2"/>
  <c r="S220" i="2" s="1"/>
  <c r="R252" i="2"/>
  <c r="S252" i="2" s="1"/>
  <c r="R162" i="2"/>
  <c r="S162" i="2" s="1"/>
  <c r="R226" i="2"/>
  <c r="S226" i="2" s="1"/>
  <c r="R149" i="2"/>
  <c r="S149" i="2" s="1"/>
  <c r="R183" i="2"/>
  <c r="S183" i="2" s="1"/>
  <c r="R243" i="2"/>
  <c r="S243" i="2" s="1"/>
  <c r="R193" i="2"/>
  <c r="S193" i="2" s="1"/>
  <c r="R141" i="2"/>
  <c r="S141" i="2" s="1"/>
  <c r="R179" i="2"/>
  <c r="S179" i="2" s="1"/>
  <c r="R239" i="2"/>
  <c r="S239" i="2" s="1"/>
  <c r="R237" i="2"/>
  <c r="S237" i="2" s="1"/>
  <c r="R180" i="2"/>
  <c r="S180" i="2" s="1"/>
  <c r="R216" i="2"/>
  <c r="S216" i="2" s="1"/>
  <c r="R248" i="2"/>
  <c r="S248" i="2" s="1"/>
  <c r="R241" i="2"/>
  <c r="S241" i="2" s="1"/>
  <c r="R257" i="2"/>
  <c r="S257" i="2" s="1"/>
  <c r="R219" i="2"/>
  <c r="S219" i="2" s="1"/>
  <c r="R169" i="2"/>
  <c r="S169" i="2" s="1"/>
  <c r="R253" i="2"/>
  <c r="S253" i="2" s="1"/>
  <c r="R212" i="2"/>
  <c r="S212" i="2" s="1"/>
  <c r="P27" i="2"/>
  <c r="Q27" i="2" s="1"/>
  <c r="E25" i="2"/>
  <c r="D25" i="2" s="1"/>
  <c r="E24" i="2"/>
  <c r="R44" i="2"/>
  <c r="S44" i="2" s="1"/>
  <c r="R75" i="2"/>
  <c r="S75" i="2" s="1"/>
  <c r="R101" i="2"/>
  <c r="S101" i="2" s="1"/>
  <c r="R127" i="2"/>
  <c r="S127" i="2" s="1"/>
  <c r="R32" i="2"/>
  <c r="S32" i="2" s="1"/>
  <c r="R50" i="2"/>
  <c r="S50" i="2" s="1"/>
  <c r="R133" i="2"/>
  <c r="S133" i="2" s="1"/>
  <c r="R76" i="2"/>
  <c r="S76" i="2" s="1"/>
  <c r="R29" i="2"/>
  <c r="S29" i="2" s="1"/>
  <c r="R107" i="2"/>
  <c r="S107" i="2" s="1"/>
  <c r="R46" i="2"/>
  <c r="S46" i="2" s="1"/>
  <c r="R31" i="2"/>
  <c r="S31" i="2" s="1"/>
  <c r="R33" i="2"/>
  <c r="S33" i="2" s="1"/>
  <c r="R64" i="2"/>
  <c r="S64" i="2" s="1"/>
  <c r="R106" i="2"/>
  <c r="S106" i="2" s="1"/>
  <c r="R12" i="2"/>
  <c r="S12" i="2" s="1"/>
  <c r="R108" i="2"/>
  <c r="S108" i="2" s="1"/>
  <c r="R11" i="2"/>
  <c r="S11" i="2" s="1"/>
  <c r="R13" i="2"/>
  <c r="S13" i="2" s="1"/>
  <c r="R78" i="2"/>
  <c r="S78" i="2" s="1"/>
  <c r="R63" i="2"/>
  <c r="S63" i="2" s="1"/>
  <c r="R58" i="2"/>
  <c r="S58" i="2" s="1"/>
  <c r="R96" i="2"/>
  <c r="S96" i="2" s="1"/>
  <c r="R5" i="2"/>
  <c r="S5" i="2" s="1"/>
  <c r="R42" i="2"/>
  <c r="S42" i="2" s="1"/>
  <c r="R14" i="2"/>
  <c r="S14" i="2" s="1"/>
  <c r="R17" i="2"/>
  <c r="S17" i="2" s="1"/>
  <c r="R28" i="2"/>
  <c r="S28" i="2" s="1"/>
  <c r="R41" i="2"/>
  <c r="S41" i="2" s="1"/>
  <c r="R43" i="2"/>
  <c r="S43" i="2" s="1"/>
  <c r="R9" i="2"/>
  <c r="S9" i="2" s="1"/>
  <c r="R110" i="2"/>
  <c r="S110" i="2" s="1"/>
  <c r="R95" i="2"/>
  <c r="S95" i="2" s="1"/>
  <c r="R73" i="2"/>
  <c r="S73" i="2" s="1"/>
  <c r="R128" i="2"/>
  <c r="S128" i="2" s="1"/>
  <c r="R26" i="2"/>
  <c r="S26" i="2" s="1"/>
  <c r="R130" i="2"/>
  <c r="S130" i="2" s="1"/>
  <c r="R49" i="2"/>
  <c r="S49" i="2" s="1"/>
  <c r="R20" i="2"/>
  <c r="S20" i="2" s="1"/>
  <c r="R52" i="2"/>
  <c r="S52" i="2" s="1"/>
  <c r="R84" i="2"/>
  <c r="S84" i="2" s="1"/>
  <c r="R116" i="2"/>
  <c r="S116" i="2" s="1"/>
  <c r="R93" i="2"/>
  <c r="S93" i="2" s="1"/>
  <c r="R66" i="2"/>
  <c r="S66" i="2" s="1"/>
  <c r="R65" i="2"/>
  <c r="S65" i="2" s="1"/>
  <c r="R19" i="2"/>
  <c r="S19" i="2" s="1"/>
  <c r="R51" i="2"/>
  <c r="S51" i="2" s="1"/>
  <c r="R83" i="2"/>
  <c r="S83" i="2" s="1"/>
  <c r="R115" i="2"/>
  <c r="S115" i="2" s="1"/>
  <c r="R61" i="2"/>
  <c r="S61" i="2" s="1"/>
  <c r="R53" i="2"/>
  <c r="S53" i="2" s="1"/>
  <c r="R22" i="2"/>
  <c r="S22" i="2" s="1"/>
  <c r="R54" i="2"/>
  <c r="S54" i="2" s="1"/>
  <c r="R86" i="2"/>
  <c r="S86" i="2" s="1"/>
  <c r="R118" i="2"/>
  <c r="S118" i="2" s="1"/>
  <c r="R7" i="2"/>
  <c r="S7" i="2" s="1"/>
  <c r="R39" i="2"/>
  <c r="S39" i="2" s="1"/>
  <c r="R71" i="2"/>
  <c r="S71" i="2" s="1"/>
  <c r="R103" i="2"/>
  <c r="S103" i="2" s="1"/>
  <c r="R37" i="2"/>
  <c r="S37" i="2" s="1"/>
  <c r="R81" i="2"/>
  <c r="S81" i="2" s="1"/>
  <c r="R74" i="2"/>
  <c r="S74" i="2" s="1"/>
  <c r="R45" i="2"/>
  <c r="S45" i="2" s="1"/>
  <c r="R8" i="2"/>
  <c r="S8" i="2" s="1"/>
  <c r="R40" i="2"/>
  <c r="S40" i="2" s="1"/>
  <c r="R72" i="2"/>
  <c r="S72" i="2" s="1"/>
  <c r="R104" i="2"/>
  <c r="S104" i="2" s="1"/>
  <c r="R21" i="2"/>
  <c r="S21" i="2" s="1"/>
  <c r="R60" i="2"/>
  <c r="S60" i="2" s="1"/>
  <c r="R92" i="2"/>
  <c r="S92" i="2" s="1"/>
  <c r="R124" i="2"/>
  <c r="S124" i="2" s="1"/>
  <c r="R129" i="2"/>
  <c r="S129" i="2" s="1"/>
  <c r="R90" i="2"/>
  <c r="S90" i="2" s="1"/>
  <c r="R77" i="2"/>
  <c r="S77" i="2" s="1"/>
  <c r="R27" i="2"/>
  <c r="S27" i="2" s="1"/>
  <c r="R59" i="2"/>
  <c r="S59" i="2" s="1"/>
  <c r="R91" i="2"/>
  <c r="S91" i="2" s="1"/>
  <c r="R123" i="2"/>
  <c r="S123" i="2" s="1"/>
  <c r="R97" i="2"/>
  <c r="S97" i="2" s="1"/>
  <c r="R105" i="2"/>
  <c r="S105" i="2" s="1"/>
  <c r="R30" i="2"/>
  <c r="S30" i="2" s="1"/>
  <c r="R62" i="2"/>
  <c r="S62" i="2" s="1"/>
  <c r="R94" i="2"/>
  <c r="S94" i="2" s="1"/>
  <c r="R126" i="2"/>
  <c r="S126" i="2" s="1"/>
  <c r="R15" i="2"/>
  <c r="S15" i="2" s="1"/>
  <c r="R47" i="2"/>
  <c r="S47" i="2" s="1"/>
  <c r="R79" i="2"/>
  <c r="S79" i="2" s="1"/>
  <c r="R111" i="2"/>
  <c r="S111" i="2" s="1"/>
  <c r="R85" i="2"/>
  <c r="S85" i="2" s="1"/>
  <c r="R10" i="2"/>
  <c r="S10" i="2" s="1"/>
  <c r="R98" i="2"/>
  <c r="S98" i="2" s="1"/>
  <c r="R89" i="2"/>
  <c r="S89" i="2" s="1"/>
  <c r="R16" i="2"/>
  <c r="S16" i="2" s="1"/>
  <c r="R48" i="2"/>
  <c r="S48" i="2" s="1"/>
  <c r="R80" i="2"/>
  <c r="S80" i="2" s="1"/>
  <c r="R112" i="2"/>
  <c r="S112" i="2" s="1"/>
  <c r="R69" i="2"/>
  <c r="S69" i="2" s="1"/>
  <c r="R82" i="2"/>
  <c r="S82" i="2" s="1"/>
  <c r="R113" i="2"/>
  <c r="S113" i="2" s="1"/>
  <c r="R4" i="2"/>
  <c r="S4" i="2" s="1"/>
  <c r="R36" i="2"/>
  <c r="S36" i="2" s="1"/>
  <c r="R68" i="2"/>
  <c r="S68" i="2" s="1"/>
  <c r="R100" i="2"/>
  <c r="S100" i="2" s="1"/>
  <c r="R132" i="2"/>
  <c r="S132" i="2" s="1"/>
  <c r="R18" i="2"/>
  <c r="S18" i="2" s="1"/>
  <c r="R114" i="2"/>
  <c r="S114" i="2" s="1"/>
  <c r="R125" i="2"/>
  <c r="S125" i="2" s="1"/>
  <c r="R35" i="2"/>
  <c r="S35" i="2" s="1"/>
  <c r="R67" i="2"/>
  <c r="S67" i="2" s="1"/>
  <c r="R99" i="2"/>
  <c r="S99" i="2" s="1"/>
  <c r="R131" i="2"/>
  <c r="S131" i="2" s="1"/>
  <c r="R109" i="2"/>
  <c r="S109" i="2" s="1"/>
  <c r="R6" i="2"/>
  <c r="S6" i="2" s="1"/>
  <c r="R38" i="2"/>
  <c r="S38" i="2" s="1"/>
  <c r="R70" i="2"/>
  <c r="S70" i="2" s="1"/>
  <c r="R102" i="2"/>
  <c r="S102" i="2" s="1"/>
  <c r="R57" i="2"/>
  <c r="S57" i="2" s="1"/>
  <c r="R23" i="2"/>
  <c r="S23" i="2" s="1"/>
  <c r="R55" i="2"/>
  <c r="S55" i="2" s="1"/>
  <c r="R87" i="2"/>
  <c r="S87" i="2" s="1"/>
  <c r="R119" i="2"/>
  <c r="S119" i="2" s="1"/>
  <c r="R121" i="2"/>
  <c r="S121" i="2" s="1"/>
  <c r="R34" i="2"/>
  <c r="S34" i="2" s="1"/>
  <c r="R122" i="2"/>
  <c r="S122" i="2" s="1"/>
  <c r="R25" i="2"/>
  <c r="S25" i="2" s="1"/>
  <c r="R24" i="2"/>
  <c r="S24" i="2" s="1"/>
  <c r="R56" i="2"/>
  <c r="S56" i="2" s="1"/>
  <c r="R88" i="2"/>
  <c r="S88" i="2" s="1"/>
  <c r="R120" i="2"/>
  <c r="S120" i="2" s="1"/>
  <c r="R117" i="2"/>
  <c r="S117" i="2" s="1"/>
  <c r="P32" i="2"/>
  <c r="Q32" i="2" s="1"/>
  <c r="P47" i="2"/>
  <c r="Q47" i="2" s="1"/>
  <c r="P7" i="2"/>
  <c r="Q7" i="2" s="1"/>
  <c r="P133" i="2"/>
  <c r="Q133" i="2" s="1"/>
  <c r="P48" i="2"/>
  <c r="Q48" i="2" s="1"/>
  <c r="P112" i="2"/>
  <c r="Q112" i="2" s="1"/>
  <c r="P34" i="2"/>
  <c r="Q34" i="2" s="1"/>
  <c r="P29" i="2"/>
  <c r="Q29" i="2" s="1"/>
  <c r="P119" i="2"/>
  <c r="Q119" i="2" s="1"/>
  <c r="P54" i="2"/>
  <c r="Q54" i="2" s="1"/>
  <c r="P96" i="2"/>
  <c r="Q96" i="2" s="1"/>
  <c r="P125" i="2"/>
  <c r="Q125" i="2" s="1"/>
  <c r="P43" i="2"/>
  <c r="Q43" i="2" s="1"/>
  <c r="P33" i="2"/>
  <c r="Q33" i="2" s="1"/>
  <c r="P3" i="2"/>
  <c r="Q3" i="2" s="1"/>
  <c r="P64" i="2"/>
  <c r="Q64" i="2" s="1"/>
  <c r="P128" i="2"/>
  <c r="Q128" i="2" s="1"/>
  <c r="P82" i="2"/>
  <c r="Q82" i="2" s="1"/>
  <c r="P61" i="2"/>
  <c r="Q61" i="2" s="1"/>
  <c r="P38" i="2"/>
  <c r="Q38" i="2" s="1"/>
  <c r="P102" i="2"/>
  <c r="Q102" i="2" s="1"/>
  <c r="P107" i="2"/>
  <c r="Q107" i="2" s="1"/>
  <c r="P97" i="2"/>
  <c r="Q97" i="2" s="1"/>
  <c r="P79" i="2"/>
  <c r="Q79" i="2" s="1"/>
  <c r="P87" i="2"/>
  <c r="Q87" i="2" s="1"/>
  <c r="P65" i="2"/>
  <c r="Q65" i="2" s="1"/>
  <c r="P16" i="2"/>
  <c r="Q16" i="2" s="1"/>
  <c r="P80" i="2"/>
  <c r="Q80" i="2" s="1"/>
  <c r="P131" i="2"/>
  <c r="Q131" i="2" s="1"/>
  <c r="P130" i="2"/>
  <c r="Q130" i="2" s="1"/>
  <c r="P93" i="2"/>
  <c r="Q93" i="2" s="1"/>
  <c r="P86" i="2"/>
  <c r="Q86" i="2" s="1"/>
  <c r="P99" i="2"/>
  <c r="Q99" i="2" s="1"/>
  <c r="P9" i="2"/>
  <c r="Q9" i="2" s="1"/>
  <c r="P41" i="2"/>
  <c r="Q41" i="2" s="1"/>
  <c r="P73" i="2"/>
  <c r="Q73" i="2" s="1"/>
  <c r="P105" i="2"/>
  <c r="Q105" i="2" s="1"/>
  <c r="P115" i="2"/>
  <c r="Q115" i="2" s="1"/>
  <c r="P4" i="2"/>
  <c r="Q4" i="2" s="1"/>
  <c r="P20" i="2"/>
  <c r="Q20" i="2" s="1"/>
  <c r="P36" i="2"/>
  <c r="Q36" i="2" s="1"/>
  <c r="P52" i="2"/>
  <c r="Q52" i="2" s="1"/>
  <c r="P68" i="2"/>
  <c r="Q68" i="2" s="1"/>
  <c r="P84" i="2"/>
  <c r="Q84" i="2" s="1"/>
  <c r="P100" i="2"/>
  <c r="Q100" i="2" s="1"/>
  <c r="P116" i="2"/>
  <c r="Q116" i="2" s="1"/>
  <c r="P132" i="2"/>
  <c r="Q132" i="2" s="1"/>
  <c r="P67" i="2"/>
  <c r="Q67" i="2" s="1"/>
  <c r="P6" i="2"/>
  <c r="Q6" i="2" s="1"/>
  <c r="P46" i="2"/>
  <c r="Q46" i="2" s="1"/>
  <c r="P94" i="2"/>
  <c r="Q94" i="2" s="1"/>
  <c r="P71" i="2"/>
  <c r="Q71" i="2" s="1"/>
  <c r="P5" i="2"/>
  <c r="Q5" i="2" s="1"/>
  <c r="P37" i="2"/>
  <c r="Q37" i="2" s="1"/>
  <c r="P69" i="2"/>
  <c r="Q69" i="2" s="1"/>
  <c r="P101" i="2"/>
  <c r="Q101" i="2" s="1"/>
  <c r="P129" i="2"/>
  <c r="Q129" i="2" s="1"/>
  <c r="P31" i="2"/>
  <c r="Q31" i="2" s="1"/>
  <c r="P50" i="2"/>
  <c r="Q50" i="2" s="1"/>
  <c r="P98" i="2"/>
  <c r="Q98" i="2" s="1"/>
  <c r="P18" i="2"/>
  <c r="Q18" i="2" s="1"/>
  <c r="P66" i="2"/>
  <c r="Q66" i="2" s="1"/>
  <c r="P114" i="2"/>
  <c r="Q114" i="2" s="1"/>
  <c r="P103" i="2"/>
  <c r="Q103" i="2" s="1"/>
  <c r="AF18" i="2"/>
  <c r="P59" i="2"/>
  <c r="Q59" i="2" s="1"/>
  <c r="P17" i="2"/>
  <c r="Q17" i="2" s="1"/>
  <c r="P81" i="2"/>
  <c r="Q81" i="2" s="1"/>
  <c r="P63" i="2"/>
  <c r="Q63" i="2" s="1"/>
  <c r="P8" i="2"/>
  <c r="Q8" i="2" s="1"/>
  <c r="P24" i="2"/>
  <c r="Q24" i="2" s="1"/>
  <c r="P40" i="2"/>
  <c r="Q40" i="2" s="1"/>
  <c r="P56" i="2"/>
  <c r="Q56" i="2" s="1"/>
  <c r="P72" i="2"/>
  <c r="Q72" i="2" s="1"/>
  <c r="P88" i="2"/>
  <c r="Q88" i="2" s="1"/>
  <c r="P104" i="2"/>
  <c r="Q104" i="2" s="1"/>
  <c r="P120" i="2"/>
  <c r="Q120" i="2" s="1"/>
  <c r="P23" i="2"/>
  <c r="Q23" i="2" s="1"/>
  <c r="P111" i="2"/>
  <c r="Q111" i="2" s="1"/>
  <c r="P10" i="2"/>
  <c r="Q10" i="2" s="1"/>
  <c r="P58" i="2"/>
  <c r="Q58" i="2" s="1"/>
  <c r="P106" i="2"/>
  <c r="Q106" i="2" s="1"/>
  <c r="P35" i="2"/>
  <c r="Q35" i="2" s="1"/>
  <c r="P13" i="2"/>
  <c r="Q13" i="2" s="1"/>
  <c r="P45" i="2"/>
  <c r="Q45" i="2" s="1"/>
  <c r="P77" i="2"/>
  <c r="Q77" i="2" s="1"/>
  <c r="P109" i="2"/>
  <c r="Q109" i="2" s="1"/>
  <c r="P19" i="2"/>
  <c r="Q19" i="2" s="1"/>
  <c r="P95" i="2"/>
  <c r="Q95" i="2" s="1"/>
  <c r="P62" i="2"/>
  <c r="Q62" i="2" s="1"/>
  <c r="P110" i="2"/>
  <c r="Q110" i="2" s="1"/>
  <c r="P30" i="2"/>
  <c r="Q30" i="2" s="1"/>
  <c r="P78" i="2"/>
  <c r="Q78" i="2" s="1"/>
  <c r="P126" i="2"/>
  <c r="Q126" i="2" s="1"/>
  <c r="P123" i="2"/>
  <c r="Q123" i="2" s="1"/>
  <c r="P91" i="2"/>
  <c r="Q91" i="2" s="1"/>
  <c r="P11" i="2"/>
  <c r="Q11" i="2" s="1"/>
  <c r="P49" i="2"/>
  <c r="Q49" i="2" s="1"/>
  <c r="P113" i="2"/>
  <c r="Q113" i="2" s="1"/>
  <c r="P14" i="2"/>
  <c r="Q14" i="2" s="1"/>
  <c r="P25" i="2"/>
  <c r="Q25" i="2" s="1"/>
  <c r="P57" i="2"/>
  <c r="Q57" i="2" s="1"/>
  <c r="P89" i="2"/>
  <c r="Q89" i="2" s="1"/>
  <c r="P121" i="2"/>
  <c r="Q121" i="2" s="1"/>
  <c r="P127" i="2"/>
  <c r="Q127" i="2" s="1"/>
  <c r="P12" i="2"/>
  <c r="Q12" i="2" s="1"/>
  <c r="P28" i="2"/>
  <c r="Q28" i="2" s="1"/>
  <c r="P44" i="2"/>
  <c r="Q44" i="2" s="1"/>
  <c r="P60" i="2"/>
  <c r="Q60" i="2" s="1"/>
  <c r="P76" i="2"/>
  <c r="Q76" i="2" s="1"/>
  <c r="P92" i="2"/>
  <c r="Q92" i="2" s="1"/>
  <c r="P108" i="2"/>
  <c r="Q108" i="2" s="1"/>
  <c r="P124" i="2"/>
  <c r="Q124" i="2" s="1"/>
  <c r="P55" i="2"/>
  <c r="Q55" i="2" s="1"/>
  <c r="P15" i="2"/>
  <c r="Q15" i="2" s="1"/>
  <c r="P22" i="2"/>
  <c r="Q22" i="2" s="1"/>
  <c r="P70" i="2"/>
  <c r="Q70" i="2" s="1"/>
  <c r="P118" i="2"/>
  <c r="Q118" i="2" s="1"/>
  <c r="P83" i="2"/>
  <c r="Q83" i="2" s="1"/>
  <c r="P21" i="2"/>
  <c r="Q21" i="2" s="1"/>
  <c r="P53" i="2"/>
  <c r="Q53" i="2" s="1"/>
  <c r="P85" i="2"/>
  <c r="Q85" i="2" s="1"/>
  <c r="P117" i="2"/>
  <c r="Q117" i="2" s="1"/>
  <c r="P51" i="2"/>
  <c r="Q51" i="2" s="1"/>
  <c r="P26" i="2"/>
  <c r="Q26" i="2" s="1"/>
  <c r="P74" i="2"/>
  <c r="Q74" i="2" s="1"/>
  <c r="P122" i="2"/>
  <c r="Q122" i="2" s="1"/>
  <c r="P42" i="2"/>
  <c r="Q42" i="2" s="1"/>
  <c r="P90" i="2"/>
  <c r="Q90" i="2" s="1"/>
  <c r="P39" i="2"/>
  <c r="Q39" i="2" s="1"/>
  <c r="P75" i="2"/>
  <c r="Q75" i="2" s="1"/>
  <c r="R3" i="2"/>
  <c r="S3" i="2" s="1"/>
  <c r="AF7" i="2"/>
  <c r="AF6" i="2"/>
  <c r="R143" i="2" l="1"/>
  <c r="S143" i="2" s="1"/>
  <c r="H6" i="2"/>
  <c r="E40" i="2"/>
  <c r="D40" i="2" s="1"/>
  <c r="D11" i="2" s="1"/>
  <c r="AF13" i="2"/>
  <c r="AF12" i="2"/>
  <c r="AF29" i="2"/>
  <c r="AF30" i="2" s="1"/>
  <c r="AF39" i="2"/>
  <c r="AF40" i="2" s="1"/>
  <c r="AF27" i="2"/>
  <c r="AF28" i="2" s="1"/>
  <c r="AF37" i="2"/>
  <c r="AF38" i="2" s="1"/>
  <c r="AH10" i="2"/>
  <c r="F33" i="2"/>
  <c r="G33" i="2" s="1"/>
  <c r="D15" i="2"/>
  <c r="E15" i="2" s="1"/>
  <c r="F15" i="2" s="1"/>
  <c r="D29" i="2"/>
  <c r="E29" i="2" s="1"/>
  <c r="F29" i="2" s="1"/>
  <c r="D30" i="2"/>
  <c r="E30" i="2" s="1"/>
  <c r="F30" i="2" s="1"/>
  <c r="T283" i="2"/>
  <c r="U283" i="2" s="1"/>
  <c r="T286" i="2"/>
  <c r="U286" i="2" s="1"/>
  <c r="T276" i="2"/>
  <c r="U276" i="2" s="1"/>
  <c r="T284" i="2"/>
  <c r="U284" i="2" s="1"/>
  <c r="T275" i="2"/>
  <c r="U275" i="2" s="1"/>
  <c r="T281" i="2"/>
  <c r="U281" i="2" s="1"/>
  <c r="T400" i="2"/>
  <c r="U400" i="2" s="1"/>
  <c r="T372" i="2"/>
  <c r="U372" i="2" s="1"/>
  <c r="T466" i="2"/>
  <c r="U466" i="2" s="1"/>
  <c r="T394" i="2"/>
  <c r="U394" i="2" s="1"/>
  <c r="T428" i="2"/>
  <c r="U428" i="2" s="1"/>
  <c r="T308" i="2"/>
  <c r="U308" i="2" s="1"/>
  <c r="T356" i="2"/>
  <c r="U356" i="2" s="1"/>
  <c r="T412" i="2"/>
  <c r="U412" i="2" s="1"/>
  <c r="T290" i="2"/>
  <c r="U290" i="2" s="1"/>
  <c r="T418" i="2"/>
  <c r="U418" i="2" s="1"/>
  <c r="T365" i="2"/>
  <c r="U365" i="2" s="1"/>
  <c r="T300" i="2"/>
  <c r="U300" i="2" s="1"/>
  <c r="T376" i="2"/>
  <c r="U376" i="2" s="1"/>
  <c r="T318" i="2"/>
  <c r="U318" i="2" s="1"/>
  <c r="T387" i="2"/>
  <c r="U387" i="2" s="1"/>
  <c r="T312" i="2"/>
  <c r="U312" i="2" s="1"/>
  <c r="T277" i="2"/>
  <c r="U277" i="2" s="1"/>
  <c r="T386" i="2"/>
  <c r="U386" i="2" s="1"/>
  <c r="T429" i="2"/>
  <c r="U429" i="2" s="1"/>
  <c r="T333" i="2"/>
  <c r="U333" i="2" s="1"/>
  <c r="T314" i="2"/>
  <c r="U314" i="2" s="1"/>
  <c r="T378" i="2"/>
  <c r="U378" i="2" s="1"/>
  <c r="T442" i="2"/>
  <c r="U442" i="2" s="1"/>
  <c r="T335" i="2"/>
  <c r="U335" i="2" s="1"/>
  <c r="T463" i="2"/>
  <c r="U463" i="2" s="1"/>
  <c r="T409" i="2"/>
  <c r="U409" i="2" s="1"/>
  <c r="T296" i="2"/>
  <c r="U296" i="2" s="1"/>
  <c r="T360" i="2"/>
  <c r="U360" i="2" s="1"/>
  <c r="T424" i="2"/>
  <c r="U424" i="2" s="1"/>
  <c r="T293" i="2"/>
  <c r="U293" i="2" s="1"/>
  <c r="T306" i="2"/>
  <c r="U306" i="2" s="1"/>
  <c r="T370" i="2"/>
  <c r="U370" i="2" s="1"/>
  <c r="T434" i="2"/>
  <c r="U434" i="2" s="1"/>
  <c r="T339" i="2"/>
  <c r="U339" i="2" s="1"/>
  <c r="T467" i="2"/>
  <c r="U467" i="2" s="1"/>
  <c r="T413" i="2"/>
  <c r="U413" i="2" s="1"/>
  <c r="T458" i="2"/>
  <c r="U458" i="2" s="1"/>
  <c r="T351" i="2"/>
  <c r="U351" i="2" s="1"/>
  <c r="T479" i="2"/>
  <c r="U479" i="2" s="1"/>
  <c r="T425" i="2"/>
  <c r="U425" i="2" s="1"/>
  <c r="T462" i="2"/>
  <c r="U462" i="2" s="1"/>
  <c r="T480" i="2"/>
  <c r="U480" i="2" s="1"/>
  <c r="T343" i="2"/>
  <c r="U343" i="2" s="1"/>
  <c r="T407" i="2"/>
  <c r="U407" i="2" s="1"/>
  <c r="T471" i="2"/>
  <c r="U471" i="2" s="1"/>
  <c r="T353" i="2"/>
  <c r="U353" i="2" s="1"/>
  <c r="T417" i="2"/>
  <c r="U417" i="2" s="1"/>
  <c r="T485" i="2"/>
  <c r="U485" i="2" s="1"/>
  <c r="T289" i="2"/>
  <c r="U289" i="2" s="1"/>
  <c r="T321" i="2"/>
  <c r="U321" i="2" s="1"/>
  <c r="T468" i="2"/>
  <c r="U468" i="2" s="1"/>
  <c r="T331" i="2"/>
  <c r="U331" i="2" s="1"/>
  <c r="T395" i="2"/>
  <c r="U395" i="2" s="1"/>
  <c r="T459" i="2"/>
  <c r="U459" i="2" s="1"/>
  <c r="T341" i="2"/>
  <c r="U341" i="2" s="1"/>
  <c r="T405" i="2"/>
  <c r="U405" i="2" s="1"/>
  <c r="T473" i="2"/>
  <c r="U473" i="2" s="1"/>
  <c r="T440" i="2"/>
  <c r="U440" i="2" s="1"/>
  <c r="T408" i="2"/>
  <c r="U408" i="2" s="1"/>
  <c r="T465" i="2"/>
  <c r="U465" i="2" s="1"/>
  <c r="T315" i="2"/>
  <c r="U315" i="2" s="1"/>
  <c r="T330" i="2"/>
  <c r="U330" i="2" s="1"/>
  <c r="T316" i="2"/>
  <c r="U316" i="2" s="1"/>
  <c r="T364" i="2"/>
  <c r="U364" i="2" s="1"/>
  <c r="T456" i="2"/>
  <c r="U456" i="2" s="1"/>
  <c r="T310" i="2"/>
  <c r="U310" i="2" s="1"/>
  <c r="T450" i="2"/>
  <c r="U450" i="2" s="1"/>
  <c r="T497" i="2"/>
  <c r="U497" i="2" s="1"/>
  <c r="T320" i="2"/>
  <c r="U320" i="2" s="1"/>
  <c r="T448" i="2"/>
  <c r="U448" i="2" s="1"/>
  <c r="T362" i="2"/>
  <c r="U362" i="2" s="1"/>
  <c r="T494" i="2"/>
  <c r="U494" i="2" s="1"/>
  <c r="T388" i="2"/>
  <c r="U388" i="2" s="1"/>
  <c r="T278" i="2"/>
  <c r="U278" i="2" s="1"/>
  <c r="T406" i="2"/>
  <c r="U406" i="2" s="1"/>
  <c r="T444" i="2"/>
  <c r="U444" i="2" s="1"/>
  <c r="T295" i="2"/>
  <c r="U295" i="2" s="1"/>
  <c r="T334" i="2"/>
  <c r="U334" i="2" s="1"/>
  <c r="T398" i="2"/>
  <c r="U398" i="2" s="1"/>
  <c r="T279" i="2"/>
  <c r="U279" i="2" s="1"/>
  <c r="T367" i="2"/>
  <c r="U367" i="2" s="1"/>
  <c r="T495" i="2"/>
  <c r="U495" i="2" s="1"/>
  <c r="T441" i="2"/>
  <c r="U441" i="2" s="1"/>
  <c r="T304" i="2"/>
  <c r="U304" i="2" s="1"/>
  <c r="T368" i="2"/>
  <c r="U368" i="2" s="1"/>
  <c r="T432" i="2"/>
  <c r="U432" i="2" s="1"/>
  <c r="T325" i="2"/>
  <c r="U325" i="2" s="1"/>
  <c r="T326" i="2"/>
  <c r="U326" i="2" s="1"/>
  <c r="T390" i="2"/>
  <c r="U390" i="2" s="1"/>
  <c r="T454" i="2"/>
  <c r="U454" i="2" s="1"/>
  <c r="T371" i="2"/>
  <c r="U371" i="2" s="1"/>
  <c r="T499" i="2"/>
  <c r="U499" i="2" s="1"/>
  <c r="T445" i="2"/>
  <c r="U445" i="2" s="1"/>
  <c r="T311" i="2"/>
  <c r="U311" i="2" s="1"/>
  <c r="T383" i="2"/>
  <c r="U383" i="2" s="1"/>
  <c r="T490" i="2"/>
  <c r="U490" i="2" s="1"/>
  <c r="T457" i="2"/>
  <c r="U457" i="2" s="1"/>
  <c r="T303" i="2"/>
  <c r="U303" i="2" s="1"/>
  <c r="T496" i="2"/>
  <c r="U496" i="2" s="1"/>
  <c r="T359" i="2"/>
  <c r="U359" i="2" s="1"/>
  <c r="T423" i="2"/>
  <c r="U423" i="2" s="1"/>
  <c r="T487" i="2"/>
  <c r="U487" i="2" s="1"/>
  <c r="T369" i="2"/>
  <c r="U369" i="2" s="1"/>
  <c r="T433" i="2"/>
  <c r="U433" i="2" s="1"/>
  <c r="T501" i="2"/>
  <c r="U501" i="2" s="1"/>
  <c r="T297" i="2"/>
  <c r="U297" i="2" s="1"/>
  <c r="T329" i="2"/>
  <c r="U329" i="2" s="1"/>
  <c r="T484" i="2"/>
  <c r="U484" i="2" s="1"/>
  <c r="T347" i="2"/>
  <c r="U347" i="2" s="1"/>
  <c r="T411" i="2"/>
  <c r="U411" i="2" s="1"/>
  <c r="T475" i="2"/>
  <c r="U475" i="2" s="1"/>
  <c r="T357" i="2"/>
  <c r="U357" i="2" s="1"/>
  <c r="T421" i="2"/>
  <c r="U421" i="2" s="1"/>
  <c r="T489" i="2"/>
  <c r="U489" i="2" s="1"/>
  <c r="T350" i="2"/>
  <c r="U350" i="2" s="1"/>
  <c r="T285" i="2"/>
  <c r="U285" i="2" s="1"/>
  <c r="T380" i="2"/>
  <c r="U380" i="2" s="1"/>
  <c r="T288" i="2"/>
  <c r="U288" i="2" s="1"/>
  <c r="T414" i="2"/>
  <c r="U414" i="2" s="1"/>
  <c r="T336" i="2"/>
  <c r="U336" i="2" s="1"/>
  <c r="T384" i="2"/>
  <c r="U384" i="2" s="1"/>
  <c r="T327" i="2"/>
  <c r="U327" i="2" s="1"/>
  <c r="T354" i="2"/>
  <c r="U354" i="2" s="1"/>
  <c r="T355" i="2"/>
  <c r="U355" i="2" s="1"/>
  <c r="T280" i="2"/>
  <c r="U280" i="2" s="1"/>
  <c r="T328" i="2"/>
  <c r="U328" i="2" s="1"/>
  <c r="T317" i="2"/>
  <c r="U317" i="2" s="1"/>
  <c r="T382" i="2"/>
  <c r="U382" i="2" s="1"/>
  <c r="T397" i="2"/>
  <c r="U397" i="2" s="1"/>
  <c r="T416" i="2"/>
  <c r="U416" i="2" s="1"/>
  <c r="T322" i="2"/>
  <c r="U322" i="2" s="1"/>
  <c r="T492" i="2"/>
  <c r="U492" i="2" s="1"/>
  <c r="T452" i="2"/>
  <c r="U452" i="2" s="1"/>
  <c r="T282" i="2"/>
  <c r="U282" i="2" s="1"/>
  <c r="T346" i="2"/>
  <c r="U346" i="2" s="1"/>
  <c r="T410" i="2"/>
  <c r="U410" i="2" s="1"/>
  <c r="T472" i="2"/>
  <c r="U472" i="2" s="1"/>
  <c r="T399" i="2"/>
  <c r="U399" i="2" s="1"/>
  <c r="T345" i="2"/>
  <c r="U345" i="2" s="1"/>
  <c r="T477" i="2"/>
  <c r="U477" i="2" s="1"/>
  <c r="T332" i="2"/>
  <c r="U332" i="2" s="1"/>
  <c r="T396" i="2"/>
  <c r="U396" i="2" s="1"/>
  <c r="T460" i="2"/>
  <c r="U460" i="2" s="1"/>
  <c r="T461" i="2"/>
  <c r="U461" i="2" s="1"/>
  <c r="T338" i="2"/>
  <c r="U338" i="2" s="1"/>
  <c r="T402" i="2"/>
  <c r="U402" i="2" s="1"/>
  <c r="T476" i="2"/>
  <c r="U476" i="2" s="1"/>
  <c r="T403" i="2"/>
  <c r="U403" i="2" s="1"/>
  <c r="T349" i="2"/>
  <c r="U349" i="2" s="1"/>
  <c r="T481" i="2"/>
  <c r="U481" i="2" s="1"/>
  <c r="T488" i="2"/>
  <c r="U488" i="2" s="1"/>
  <c r="T415" i="2"/>
  <c r="U415" i="2" s="1"/>
  <c r="T361" i="2"/>
  <c r="U361" i="2" s="1"/>
  <c r="T493" i="2"/>
  <c r="U493" i="2" s="1"/>
  <c r="T482" i="2"/>
  <c r="U482" i="2" s="1"/>
  <c r="T291" i="2"/>
  <c r="U291" i="2" s="1"/>
  <c r="T375" i="2"/>
  <c r="U375" i="2" s="1"/>
  <c r="T439" i="2"/>
  <c r="U439" i="2" s="1"/>
  <c r="T474" i="2"/>
  <c r="U474" i="2" s="1"/>
  <c r="T385" i="2"/>
  <c r="U385" i="2" s="1"/>
  <c r="T449" i="2"/>
  <c r="U449" i="2" s="1"/>
  <c r="T470" i="2"/>
  <c r="U470" i="2" s="1"/>
  <c r="T305" i="2"/>
  <c r="U305" i="2" s="1"/>
  <c r="T287" i="2"/>
  <c r="U287" i="2" s="1"/>
  <c r="T500" i="2"/>
  <c r="U500" i="2" s="1"/>
  <c r="T363" i="2"/>
  <c r="U363" i="2" s="1"/>
  <c r="T427" i="2"/>
  <c r="U427" i="2" s="1"/>
  <c r="T491" i="2"/>
  <c r="U491" i="2" s="1"/>
  <c r="T373" i="2"/>
  <c r="U373" i="2" s="1"/>
  <c r="T437" i="2"/>
  <c r="U437" i="2" s="1"/>
  <c r="T486" i="2"/>
  <c r="U486" i="2" s="1"/>
  <c r="T148" i="2"/>
  <c r="U148" i="2" s="1"/>
  <c r="T228" i="2"/>
  <c r="U228" i="2" s="1"/>
  <c r="T260" i="2"/>
  <c r="U260" i="2" s="1"/>
  <c r="T185" i="2"/>
  <c r="U185" i="2" s="1"/>
  <c r="T217" i="2"/>
  <c r="U217" i="2" s="1"/>
  <c r="T134" i="2"/>
  <c r="U134" i="2" s="1"/>
  <c r="T166" i="2"/>
  <c r="U166" i="2" s="1"/>
  <c r="T198" i="2"/>
  <c r="U198" i="2" s="1"/>
  <c r="T267" i="2"/>
  <c r="U267" i="2" s="1"/>
  <c r="T192" i="2"/>
  <c r="U192" i="2" s="1"/>
  <c r="T215" i="2"/>
  <c r="U215" i="2" s="1"/>
  <c r="T157" i="2"/>
  <c r="U157" i="2" s="1"/>
  <c r="T257" i="2"/>
  <c r="U257" i="2" s="1"/>
  <c r="T171" i="2"/>
  <c r="U171" i="2" s="1"/>
  <c r="T222" i="2"/>
  <c r="U222" i="2" s="1"/>
  <c r="T254" i="2"/>
  <c r="U254" i="2" s="1"/>
  <c r="T175" i="2"/>
  <c r="U175" i="2" s="1"/>
  <c r="T211" i="2"/>
  <c r="U211" i="2" s="1"/>
  <c r="T144" i="2"/>
  <c r="U144" i="2" s="1"/>
  <c r="T216" i="2"/>
  <c r="U216" i="2" s="1"/>
  <c r="T248" i="2"/>
  <c r="U248" i="2" s="1"/>
  <c r="T173" i="2"/>
  <c r="U173" i="2" s="1"/>
  <c r="T205" i="2"/>
  <c r="U205" i="2" s="1"/>
  <c r="T138" i="2"/>
  <c r="U138" i="2" s="1"/>
  <c r="T170" i="2"/>
  <c r="U170" i="2" s="1"/>
  <c r="T202" i="2"/>
  <c r="U202" i="2" s="1"/>
  <c r="T180" i="2"/>
  <c r="U180" i="2" s="1"/>
  <c r="T179" i="2"/>
  <c r="U179" i="2" s="1"/>
  <c r="T137" i="2"/>
  <c r="U137" i="2" s="1"/>
  <c r="T169" i="2"/>
  <c r="U169" i="2" s="1"/>
  <c r="T261" i="2"/>
  <c r="U261" i="2" s="1"/>
  <c r="T210" i="2"/>
  <c r="U210" i="2" s="1"/>
  <c r="T242" i="2"/>
  <c r="U242" i="2" s="1"/>
  <c r="T274" i="2"/>
  <c r="U274" i="2" s="1"/>
  <c r="T255" i="2"/>
  <c r="U255" i="2" s="1"/>
  <c r="T156" i="2"/>
  <c r="U156" i="2" s="1"/>
  <c r="T236" i="2"/>
  <c r="U236" i="2" s="1"/>
  <c r="T268" i="2"/>
  <c r="U268" i="2" s="1"/>
  <c r="T193" i="2"/>
  <c r="U193" i="2" s="1"/>
  <c r="T225" i="2"/>
  <c r="U225" i="2" s="1"/>
  <c r="T142" i="2"/>
  <c r="U142" i="2" s="1"/>
  <c r="T174" i="2"/>
  <c r="U174" i="2" s="1"/>
  <c r="T147" i="2"/>
  <c r="U147" i="2" s="1"/>
  <c r="T168" i="2"/>
  <c r="U168" i="2" s="1"/>
  <c r="T208" i="2"/>
  <c r="U208" i="2" s="1"/>
  <c r="T231" i="2"/>
  <c r="U231" i="2" s="1"/>
  <c r="T165" i="2"/>
  <c r="U165" i="2" s="1"/>
  <c r="T265" i="2"/>
  <c r="U265" i="2" s="1"/>
  <c r="T199" i="2"/>
  <c r="U199" i="2" s="1"/>
  <c r="T230" i="2"/>
  <c r="U230" i="2" s="1"/>
  <c r="T262" i="2"/>
  <c r="U262" i="2" s="1"/>
  <c r="T195" i="2"/>
  <c r="U195" i="2" s="1"/>
  <c r="T243" i="2"/>
  <c r="U243" i="2" s="1"/>
  <c r="T152" i="2"/>
  <c r="U152" i="2" s="1"/>
  <c r="T224" i="2"/>
  <c r="U224" i="2" s="1"/>
  <c r="T256" i="2"/>
  <c r="U256" i="2" s="1"/>
  <c r="T181" i="2"/>
  <c r="U181" i="2" s="1"/>
  <c r="T213" i="2"/>
  <c r="U213" i="2" s="1"/>
  <c r="T146" i="2"/>
  <c r="U146" i="2" s="1"/>
  <c r="T178" i="2"/>
  <c r="U178" i="2" s="1"/>
  <c r="T219" i="2"/>
  <c r="U219" i="2" s="1"/>
  <c r="T188" i="2"/>
  <c r="U188" i="2" s="1"/>
  <c r="T203" i="2"/>
  <c r="U203" i="2" s="1"/>
  <c r="T145" i="2"/>
  <c r="U145" i="2" s="1"/>
  <c r="T237" i="2"/>
  <c r="U237" i="2" s="1"/>
  <c r="T269" i="2"/>
  <c r="U269" i="2" s="1"/>
  <c r="T218" i="2"/>
  <c r="U218" i="2" s="1"/>
  <c r="T250" i="2"/>
  <c r="U250" i="2" s="1"/>
  <c r="T159" i="2"/>
  <c r="U159" i="2" s="1"/>
  <c r="T271" i="2"/>
  <c r="U271" i="2" s="1"/>
  <c r="T200" i="2"/>
  <c r="U200" i="2" s="1"/>
  <c r="T244" i="2"/>
  <c r="U244" i="2" s="1"/>
  <c r="T143" i="2"/>
  <c r="U143" i="2" s="1"/>
  <c r="T201" i="2"/>
  <c r="U201" i="2" s="1"/>
  <c r="T233" i="2"/>
  <c r="U233" i="2" s="1"/>
  <c r="T150" i="2"/>
  <c r="U150" i="2" s="1"/>
  <c r="T182" i="2"/>
  <c r="U182" i="2" s="1"/>
  <c r="T164" i="2"/>
  <c r="U164" i="2" s="1"/>
  <c r="T176" i="2"/>
  <c r="U176" i="2" s="1"/>
  <c r="T167" i="2"/>
  <c r="U167" i="2" s="1"/>
  <c r="T141" i="2"/>
  <c r="U141" i="2" s="1"/>
  <c r="T241" i="2"/>
  <c r="U241" i="2" s="1"/>
  <c r="T273" i="2"/>
  <c r="U273" i="2" s="1"/>
  <c r="T206" i="2"/>
  <c r="U206" i="2" s="1"/>
  <c r="T238" i="2"/>
  <c r="U238" i="2" s="1"/>
  <c r="T270" i="2"/>
  <c r="U270" i="2" s="1"/>
  <c r="T247" i="2"/>
  <c r="U247" i="2" s="1"/>
  <c r="T196" i="2"/>
  <c r="U196" i="2" s="1"/>
  <c r="T160" i="2"/>
  <c r="U160" i="2" s="1"/>
  <c r="T232" i="2"/>
  <c r="U232" i="2" s="1"/>
  <c r="T264" i="2"/>
  <c r="U264" i="2" s="1"/>
  <c r="T189" i="2"/>
  <c r="U189" i="2" s="1"/>
  <c r="T221" i="2"/>
  <c r="U221" i="2" s="1"/>
  <c r="T154" i="2"/>
  <c r="U154" i="2" s="1"/>
  <c r="T186" i="2"/>
  <c r="U186" i="2" s="1"/>
  <c r="T251" i="2"/>
  <c r="U251" i="2" s="1"/>
  <c r="T212" i="2"/>
  <c r="U212" i="2" s="1"/>
  <c r="T223" i="2"/>
  <c r="U223" i="2" s="1"/>
  <c r="T153" i="2"/>
  <c r="U153" i="2" s="1"/>
  <c r="T245" i="2"/>
  <c r="U245" i="2" s="1"/>
  <c r="T163" i="2"/>
  <c r="U163" i="2" s="1"/>
  <c r="T226" i="2"/>
  <c r="U226" i="2" s="1"/>
  <c r="T258" i="2"/>
  <c r="U258" i="2" s="1"/>
  <c r="T187" i="2"/>
  <c r="U187" i="2" s="1"/>
  <c r="T227" i="2"/>
  <c r="U227" i="2" s="1"/>
  <c r="T140" i="2"/>
  <c r="U140" i="2" s="1"/>
  <c r="T220" i="2"/>
  <c r="U220" i="2" s="1"/>
  <c r="T252" i="2"/>
  <c r="U252" i="2" s="1"/>
  <c r="T177" i="2"/>
  <c r="U177" i="2" s="1"/>
  <c r="T209" i="2"/>
  <c r="U209" i="2" s="1"/>
  <c r="T151" i="2"/>
  <c r="U151" i="2" s="1"/>
  <c r="T158" i="2"/>
  <c r="U158" i="2" s="1"/>
  <c r="T190" i="2"/>
  <c r="U190" i="2" s="1"/>
  <c r="T235" i="2"/>
  <c r="U235" i="2" s="1"/>
  <c r="T184" i="2"/>
  <c r="U184" i="2" s="1"/>
  <c r="T191" i="2"/>
  <c r="U191" i="2" s="1"/>
  <c r="T149" i="2"/>
  <c r="U149" i="2" s="1"/>
  <c r="T249" i="2"/>
  <c r="U249" i="2" s="1"/>
  <c r="T135" i="2"/>
  <c r="U135" i="2" s="1"/>
  <c r="T214" i="2"/>
  <c r="U214" i="2" s="1"/>
  <c r="T246" i="2"/>
  <c r="U246" i="2" s="1"/>
  <c r="T139" i="2"/>
  <c r="U139" i="2" s="1"/>
  <c r="T263" i="2"/>
  <c r="U263" i="2" s="1"/>
  <c r="T136" i="2"/>
  <c r="U136" i="2" s="1"/>
  <c r="T204" i="2"/>
  <c r="U204" i="2" s="1"/>
  <c r="T240" i="2"/>
  <c r="U240" i="2" s="1"/>
  <c r="T272" i="2"/>
  <c r="U272" i="2" s="1"/>
  <c r="T197" i="2"/>
  <c r="U197" i="2" s="1"/>
  <c r="T229" i="2"/>
  <c r="U229" i="2" s="1"/>
  <c r="T162" i="2"/>
  <c r="U162" i="2" s="1"/>
  <c r="T194" i="2"/>
  <c r="U194" i="2" s="1"/>
  <c r="T172" i="2"/>
  <c r="U172" i="2" s="1"/>
  <c r="T155" i="2"/>
  <c r="U155" i="2" s="1"/>
  <c r="T239" i="2"/>
  <c r="U239" i="2" s="1"/>
  <c r="T161" i="2"/>
  <c r="U161" i="2" s="1"/>
  <c r="T253" i="2"/>
  <c r="U253" i="2" s="1"/>
  <c r="T183" i="2"/>
  <c r="U183" i="2" s="1"/>
  <c r="T234" i="2"/>
  <c r="U234" i="2" s="1"/>
  <c r="T266" i="2"/>
  <c r="U266" i="2" s="1"/>
  <c r="T207" i="2"/>
  <c r="U207" i="2" s="1"/>
  <c r="T259" i="2"/>
  <c r="U259" i="2" s="1"/>
  <c r="D39" i="2"/>
  <c r="D24" i="2"/>
  <c r="AF17" i="2"/>
  <c r="AF20" i="2"/>
  <c r="E53" i="2"/>
  <c r="D53" i="2" s="1"/>
  <c r="C11" i="2" s="1"/>
  <c r="E52" i="2"/>
  <c r="T129" i="2"/>
  <c r="U129" i="2" s="1"/>
  <c r="T28" i="2"/>
  <c r="U28" i="2" s="1"/>
  <c r="T32" i="2"/>
  <c r="U32" i="2" s="1"/>
  <c r="T20" i="2"/>
  <c r="U20" i="2" s="1"/>
  <c r="T29" i="2"/>
  <c r="U29" i="2" s="1"/>
  <c r="T63" i="2"/>
  <c r="U63" i="2" s="1"/>
  <c r="T8" i="2"/>
  <c r="U8" i="2" s="1"/>
  <c r="T73" i="2"/>
  <c r="U73" i="2" s="1"/>
  <c r="T92" i="2"/>
  <c r="U92" i="2" s="1"/>
  <c r="T54" i="2"/>
  <c r="U54" i="2" s="1"/>
  <c r="T96" i="2"/>
  <c r="U96" i="2" s="1"/>
  <c r="T106" i="2"/>
  <c r="U106" i="2" s="1"/>
  <c r="T41" i="2"/>
  <c r="U41" i="2" s="1"/>
  <c r="T84" i="2"/>
  <c r="U84" i="2" s="1"/>
  <c r="T61" i="2"/>
  <c r="U61" i="2" s="1"/>
  <c r="T26" i="2"/>
  <c r="U26" i="2" s="1"/>
  <c r="T72" i="2"/>
  <c r="U72" i="2" s="1"/>
  <c r="T50" i="2"/>
  <c r="U50" i="2" s="1"/>
  <c r="T47" i="2"/>
  <c r="U47" i="2" s="1"/>
  <c r="T118" i="2"/>
  <c r="U118" i="2" s="1"/>
  <c r="T93" i="2"/>
  <c r="U93" i="2" s="1"/>
  <c r="T89" i="2"/>
  <c r="U89" i="2" s="1"/>
  <c r="T55" i="2"/>
  <c r="U55" i="2" s="1"/>
  <c r="T99" i="2"/>
  <c r="U99" i="2" s="1"/>
  <c r="T38" i="2"/>
  <c r="U38" i="2" s="1"/>
  <c r="T11" i="2"/>
  <c r="U11" i="2" s="1"/>
  <c r="T97" i="2"/>
  <c r="U97" i="2" s="1"/>
  <c r="T94" i="2"/>
  <c r="U94" i="2" s="1"/>
  <c r="T9" i="2"/>
  <c r="U9" i="2" s="1"/>
  <c r="T114" i="2"/>
  <c r="U114" i="2" s="1"/>
  <c r="T7" i="2"/>
  <c r="U7" i="2" s="1"/>
  <c r="T91" i="2"/>
  <c r="U91" i="2" s="1"/>
  <c r="T125" i="2"/>
  <c r="U125" i="2" s="1"/>
  <c r="T36" i="2"/>
  <c r="U36" i="2" s="1"/>
  <c r="T100" i="2"/>
  <c r="U100" i="2" s="1"/>
  <c r="T35" i="2"/>
  <c r="U35" i="2" s="1"/>
  <c r="T5" i="2"/>
  <c r="U5" i="2" s="1"/>
  <c r="T37" i="2"/>
  <c r="U37" i="2" s="1"/>
  <c r="T69" i="2"/>
  <c r="U69" i="2" s="1"/>
  <c r="T105" i="2"/>
  <c r="U105" i="2" s="1"/>
  <c r="T126" i="2"/>
  <c r="U126" i="2" s="1"/>
  <c r="T87" i="2"/>
  <c r="U87" i="2" s="1"/>
  <c r="T42" i="2"/>
  <c r="U42" i="2" s="1"/>
  <c r="T110" i="2"/>
  <c r="U110" i="2" s="1"/>
  <c r="T79" i="2"/>
  <c r="U79" i="2" s="1"/>
  <c r="T24" i="2"/>
  <c r="U24" i="2" s="1"/>
  <c r="T88" i="2"/>
  <c r="U88" i="2" s="1"/>
  <c r="T17" i="2"/>
  <c r="U17" i="2" s="1"/>
  <c r="T49" i="2"/>
  <c r="U49" i="2" s="1"/>
  <c r="T81" i="2"/>
  <c r="U81" i="2" s="1"/>
  <c r="T66" i="2"/>
  <c r="U66" i="2" s="1"/>
  <c r="T46" i="2"/>
  <c r="U46" i="2" s="1"/>
  <c r="T44" i="2"/>
  <c r="U44" i="2" s="1"/>
  <c r="T108" i="2"/>
  <c r="U108" i="2" s="1"/>
  <c r="T71" i="2"/>
  <c r="U71" i="2" s="1"/>
  <c r="T27" i="2"/>
  <c r="U27" i="2" s="1"/>
  <c r="T123" i="2"/>
  <c r="U123" i="2" s="1"/>
  <c r="T70" i="2"/>
  <c r="U70" i="2" s="1"/>
  <c r="T19" i="2"/>
  <c r="U19" i="2" s="1"/>
  <c r="T115" i="2"/>
  <c r="U115" i="2" s="1"/>
  <c r="T48" i="2"/>
  <c r="U48" i="2" s="1"/>
  <c r="T112" i="2"/>
  <c r="U112" i="2" s="1"/>
  <c r="T101" i="2"/>
  <c r="U101" i="2" s="1"/>
  <c r="T133" i="2"/>
  <c r="U133" i="2" s="1"/>
  <c r="T58" i="2"/>
  <c r="U58" i="2" s="1"/>
  <c r="T122" i="2"/>
  <c r="U122" i="2" s="1"/>
  <c r="T52" i="2"/>
  <c r="U52" i="2" s="1"/>
  <c r="T116" i="2"/>
  <c r="U116" i="2" s="1"/>
  <c r="T59" i="2"/>
  <c r="U59" i="2" s="1"/>
  <c r="T13" i="2"/>
  <c r="U13" i="2" s="1"/>
  <c r="T45" i="2"/>
  <c r="U45" i="2" s="1"/>
  <c r="T77" i="2"/>
  <c r="U77" i="2" s="1"/>
  <c r="T113" i="2"/>
  <c r="U113" i="2" s="1"/>
  <c r="T15" i="2"/>
  <c r="U15" i="2" s="1"/>
  <c r="T111" i="2"/>
  <c r="U111" i="2" s="1"/>
  <c r="T62" i="2"/>
  <c r="U62" i="2" s="1"/>
  <c r="T130" i="2"/>
  <c r="U130" i="2" s="1"/>
  <c r="T103" i="2"/>
  <c r="U103" i="2" s="1"/>
  <c r="T40" i="2"/>
  <c r="U40" i="2" s="1"/>
  <c r="T104" i="2"/>
  <c r="U104" i="2" s="1"/>
  <c r="T25" i="2"/>
  <c r="U25" i="2" s="1"/>
  <c r="T57" i="2"/>
  <c r="U57" i="2" s="1"/>
  <c r="T14" i="2"/>
  <c r="U14" i="2" s="1"/>
  <c r="T82" i="2"/>
  <c r="U82" i="2" s="1"/>
  <c r="T83" i="2"/>
  <c r="U83" i="2" s="1"/>
  <c r="T60" i="2"/>
  <c r="U60" i="2" s="1"/>
  <c r="T124" i="2"/>
  <c r="U124" i="2" s="1"/>
  <c r="T95" i="2"/>
  <c r="U95" i="2" s="1"/>
  <c r="T51" i="2"/>
  <c r="U51" i="2" s="1"/>
  <c r="T18" i="2"/>
  <c r="U18" i="2" s="1"/>
  <c r="T86" i="2"/>
  <c r="U86" i="2" s="1"/>
  <c r="T43" i="2"/>
  <c r="U43" i="2" s="1"/>
  <c r="T3" i="2"/>
  <c r="U3" i="2" s="1"/>
  <c r="T64" i="2"/>
  <c r="U64" i="2" s="1"/>
  <c r="T128" i="2"/>
  <c r="U128" i="2" s="1"/>
  <c r="T109" i="2"/>
  <c r="U109" i="2" s="1"/>
  <c r="T6" i="2"/>
  <c r="U6" i="2" s="1"/>
  <c r="T74" i="2"/>
  <c r="U74" i="2" s="1"/>
  <c r="T4" i="2"/>
  <c r="U4" i="2" s="1"/>
  <c r="T68" i="2"/>
  <c r="U68" i="2" s="1"/>
  <c r="T132" i="2"/>
  <c r="U132" i="2" s="1"/>
  <c r="T107" i="2"/>
  <c r="U107" i="2" s="1"/>
  <c r="T21" i="2"/>
  <c r="U21" i="2" s="1"/>
  <c r="T53" i="2"/>
  <c r="U53" i="2" s="1"/>
  <c r="T85" i="2"/>
  <c r="U85" i="2" s="1"/>
  <c r="T121" i="2"/>
  <c r="U121" i="2" s="1"/>
  <c r="T39" i="2"/>
  <c r="U39" i="2" s="1"/>
  <c r="T10" i="2"/>
  <c r="U10" i="2" s="1"/>
  <c r="T78" i="2"/>
  <c r="U78" i="2" s="1"/>
  <c r="T31" i="2"/>
  <c r="U31" i="2" s="1"/>
  <c r="T127" i="2"/>
  <c r="U127" i="2" s="1"/>
  <c r="T56" i="2"/>
  <c r="U56" i="2" s="1"/>
  <c r="T120" i="2"/>
  <c r="U120" i="2" s="1"/>
  <c r="T33" i="2"/>
  <c r="U33" i="2" s="1"/>
  <c r="T65" i="2"/>
  <c r="U65" i="2" s="1"/>
  <c r="T30" i="2"/>
  <c r="U30" i="2" s="1"/>
  <c r="T98" i="2"/>
  <c r="U98" i="2" s="1"/>
  <c r="T12" i="2"/>
  <c r="U12" i="2" s="1"/>
  <c r="T76" i="2"/>
  <c r="U76" i="2" s="1"/>
  <c r="T23" i="2"/>
  <c r="U23" i="2" s="1"/>
  <c r="T119" i="2"/>
  <c r="U119" i="2" s="1"/>
  <c r="T75" i="2"/>
  <c r="U75" i="2" s="1"/>
  <c r="T34" i="2"/>
  <c r="U34" i="2" s="1"/>
  <c r="T102" i="2"/>
  <c r="U102" i="2" s="1"/>
  <c r="T67" i="2"/>
  <c r="U67" i="2" s="1"/>
  <c r="T16" i="2"/>
  <c r="U16" i="2" s="1"/>
  <c r="T80" i="2"/>
  <c r="U80" i="2" s="1"/>
  <c r="T131" i="2"/>
  <c r="U131" i="2" s="1"/>
  <c r="T117" i="2"/>
  <c r="U117" i="2" s="1"/>
  <c r="T22" i="2"/>
  <c r="U22" i="2" s="1"/>
  <c r="T90" i="2"/>
  <c r="U90" i="2" s="1"/>
  <c r="AG10" i="2"/>
  <c r="AF21" i="2"/>
  <c r="AH4" i="2"/>
  <c r="AH7" i="2" s="1"/>
  <c r="AG4" i="2"/>
  <c r="AB2" i="2"/>
  <c r="D2" i="2" s="1"/>
  <c r="AK16" i="2" l="1"/>
  <c r="AJ16" i="2"/>
  <c r="D3" i="2"/>
  <c r="G6" i="2"/>
  <c r="AF41" i="2"/>
  <c r="AF42" i="2" s="1"/>
  <c r="AF31" i="2"/>
  <c r="AF32" i="2" s="1"/>
  <c r="E11" i="2"/>
  <c r="AH16" i="2"/>
  <c r="AH18" i="2" s="1"/>
  <c r="D10" i="2"/>
  <c r="E10" i="2"/>
  <c r="D52" i="2"/>
  <c r="C10" i="2" s="1"/>
  <c r="G25" i="2"/>
  <c r="G24" i="2"/>
  <c r="H40" i="2"/>
  <c r="H39" i="2"/>
  <c r="AG16" i="2"/>
  <c r="AG6" i="2"/>
  <c r="H25" i="2"/>
  <c r="H24" i="2"/>
  <c r="G40" i="2"/>
  <c r="G39" i="2"/>
  <c r="AG13" i="2"/>
  <c r="AG12" i="2"/>
  <c r="AH12" i="2"/>
  <c r="AH13" i="2"/>
  <c r="AG7" i="2"/>
  <c r="AH6" i="2"/>
  <c r="AG18" i="2" l="1"/>
  <c r="AG17" i="2"/>
  <c r="H53" i="2"/>
  <c r="H52" i="2"/>
  <c r="AH17" i="2"/>
  <c r="G52" i="2"/>
  <c r="G53" i="2"/>
  <c r="H11" i="2" s="1"/>
  <c r="H10" i="2" l="1"/>
  <c r="G10" i="2"/>
  <c r="G11" i="2"/>
</calcChain>
</file>

<file path=xl/comments1.xml><?xml version="1.0" encoding="utf-8"?>
<comments xmlns="http://schemas.openxmlformats.org/spreadsheetml/2006/main">
  <authors>
    <author>Geoff</author>
  </authors>
  <commentList>
    <comment ref="F1" authorId="0" shapeId="0">
      <text>
        <r>
          <rPr>
            <b/>
            <sz val="9"/>
            <color indexed="81"/>
            <rFont val="Tahoma"/>
            <family val="2"/>
          </rPr>
          <t>Geoff:</t>
        </r>
        <r>
          <rPr>
            <sz val="9"/>
            <color indexed="81"/>
            <rFont val="Tahoma"/>
            <family val="2"/>
          </rPr>
          <t xml:space="preserve">
High = 5
Poor = 2</t>
        </r>
      </text>
    </comment>
  </commentList>
</comments>
</file>

<file path=xl/comments2.xml><?xml version="1.0" encoding="utf-8"?>
<comments xmlns="http://schemas.openxmlformats.org/spreadsheetml/2006/main">
  <authors>
    <author>Geoff</author>
  </authors>
  <commentList>
    <comment ref="J1" authorId="0" shapeId="0">
      <text>
        <r>
          <rPr>
            <b/>
            <sz val="9"/>
            <color indexed="81"/>
            <rFont val="Tahoma"/>
            <family val="2"/>
          </rPr>
          <t>Geoff:</t>
        </r>
        <r>
          <rPr>
            <sz val="9"/>
            <color indexed="81"/>
            <rFont val="Tahoma"/>
            <family val="2"/>
          </rPr>
          <t xml:space="preserve">
Highlighted records fall outside the range of residuals specified in sheet Data provided quatile specified &gt;0.75</t>
        </r>
      </text>
    </comment>
    <comment ref="K1" authorId="0" shapeId="0">
      <text>
        <r>
          <rPr>
            <b/>
            <sz val="9"/>
            <color indexed="81"/>
            <rFont val="Tahoma"/>
            <family val="2"/>
          </rPr>
          <t>Geoff:</t>
        </r>
        <r>
          <rPr>
            <sz val="9"/>
            <color indexed="81"/>
            <rFont val="Tahoma"/>
            <family val="2"/>
          </rPr>
          <t xml:space="preserve">
Highlight if outlier, a value outside 1.5 x IQ range</t>
        </r>
      </text>
    </comment>
    <comment ref="C10" authorId="0" shapeId="0">
      <text>
        <r>
          <rPr>
            <b/>
            <sz val="9"/>
            <color indexed="81"/>
            <rFont val="Tahoma"/>
            <family val="2"/>
          </rPr>
          <t>Geoff:</t>
        </r>
        <r>
          <rPr>
            <sz val="9"/>
            <color indexed="81"/>
            <rFont val="Tahoma"/>
            <family val="2"/>
          </rPr>
          <t xml:space="preserve">
Highlighted Red if values beyond range of data used</t>
        </r>
      </text>
    </comment>
    <comment ref="C63" authorId="0" shapeId="0">
      <text>
        <r>
          <rPr>
            <b/>
            <sz val="9"/>
            <color indexed="81"/>
            <rFont val="Tahoma"/>
            <family val="2"/>
          </rPr>
          <t>Geoff:</t>
        </r>
        <r>
          <rPr>
            <sz val="9"/>
            <color indexed="81"/>
            <rFont val="Tahoma"/>
            <family val="2"/>
          </rPr>
          <t xml:space="preserve">
Back transformed from mean of logged data, so a geometric mean</t>
        </r>
      </text>
    </comment>
  </commentList>
</comments>
</file>

<file path=xl/sharedStrings.xml><?xml version="1.0" encoding="utf-8"?>
<sst xmlns="http://schemas.openxmlformats.org/spreadsheetml/2006/main" count="227" uniqueCount="148">
  <si>
    <t>Record</t>
  </si>
  <si>
    <t>Nut</t>
  </si>
  <si>
    <t>EQR</t>
  </si>
  <si>
    <t>Log10Nut</t>
  </si>
  <si>
    <t>SSX</t>
  </si>
  <si>
    <t>SSY</t>
  </si>
  <si>
    <t>SSXY</t>
  </si>
  <si>
    <t>SSE</t>
  </si>
  <si>
    <t>Plot fitted line</t>
  </si>
  <si>
    <t>Quantile</t>
  </si>
  <si>
    <t>Upper</t>
  </si>
  <si>
    <t>Lower</t>
  </si>
  <si>
    <t>X</t>
  </si>
  <si>
    <t>slope</t>
  </si>
  <si>
    <t>PredEQR_mod1</t>
  </si>
  <si>
    <t>Resid_mod1</t>
  </si>
  <si>
    <t>PredEQR_mod2</t>
  </si>
  <si>
    <t>Resid_mod2</t>
  </si>
  <si>
    <t>PredEQR_mod3</t>
  </si>
  <si>
    <t>Log10_Nut</t>
  </si>
  <si>
    <t>Resid_mod3</t>
  </si>
  <si>
    <t>Model 1 least squares regression EQR on nutrient (y on x)</t>
  </si>
  <si>
    <t>intercept</t>
  </si>
  <si>
    <t>Model 2 least squares regression nutrient on EQR (x on y)</t>
  </si>
  <si>
    <t>Inverse model to plot</t>
  </si>
  <si>
    <t>mean (log10)</t>
  </si>
  <si>
    <t>Good/Mod</t>
  </si>
  <si>
    <t>High/Good</t>
  </si>
  <si>
    <t>Range Nutrient</t>
  </si>
  <si>
    <t>Most likely boundary</t>
  </si>
  <si>
    <t>Predicted</t>
  </si>
  <si>
    <t>Range</t>
  </si>
  <si>
    <t>Possible</t>
  </si>
  <si>
    <t>Model Fit</t>
  </si>
  <si>
    <t>Summary of predicted boundary values</t>
  </si>
  <si>
    <t>Nutrient conc</t>
  </si>
  <si>
    <t>N</t>
  </si>
  <si>
    <t xml:space="preserve">Model 1 </t>
  </si>
  <si>
    <t>Model 2</t>
  </si>
  <si>
    <t>Model 3</t>
  </si>
  <si>
    <t>Plotting values</t>
  </si>
  <si>
    <t>Good/Moderate boundary lines</t>
  </si>
  <si>
    <t>Mod 1 Nut</t>
  </si>
  <si>
    <t>Mod 2 Nut</t>
  </si>
  <si>
    <t>Mod 3 Nut</t>
  </si>
  <si>
    <t xml:space="preserve"> </t>
  </si>
  <si>
    <t>Sum sqs</t>
  </si>
  <si>
    <t>df</t>
  </si>
  <si>
    <t>mean sq</t>
  </si>
  <si>
    <t>Regression</t>
  </si>
  <si>
    <t>Error</t>
  </si>
  <si>
    <t>Total</t>
  </si>
  <si>
    <t>F ratio</t>
  </si>
  <si>
    <t>SSY2</t>
  </si>
  <si>
    <t>SX2</t>
  </si>
  <si>
    <t>Estimate</t>
  </si>
  <si>
    <t>Std error</t>
  </si>
  <si>
    <t>t value</t>
  </si>
  <si>
    <t>Prob</t>
  </si>
  <si>
    <t>GM EQR</t>
  </si>
  <si>
    <t>HG EQR</t>
  </si>
  <si>
    <r>
      <t>R</t>
    </r>
    <r>
      <rPr>
        <vertAlign val="superscript"/>
        <sz val="11"/>
        <color theme="1"/>
        <rFont val="Calibri"/>
        <family val="2"/>
        <scheme val="minor"/>
      </rPr>
      <t>2</t>
    </r>
  </si>
  <si>
    <t>Model 3 orthogonal regression (geometric average of slope models 1 &amp; 2)</t>
  </si>
  <si>
    <t>Based on quantiles</t>
  </si>
  <si>
    <t>Predicted value</t>
  </si>
  <si>
    <t>Nutrient</t>
  </si>
  <si>
    <t>First record</t>
  </si>
  <si>
    <t>Last record</t>
  </si>
  <si>
    <t>Upper quantile</t>
  </si>
  <si>
    <t>correlation r</t>
  </si>
  <si>
    <t>caution if value &lt;</t>
  </si>
  <si>
    <t>Outlier</t>
  </si>
  <si>
    <t>Log10_Nut_used</t>
  </si>
  <si>
    <t>EQR_used</t>
  </si>
  <si>
    <t>High/Good boundary lines</t>
  </si>
  <si>
    <t>CM EQR st</t>
  </si>
  <si>
    <t>Class</t>
  </si>
  <si>
    <t>Bio Good</t>
  </si>
  <si>
    <t>Min mismatch</t>
  </si>
  <si>
    <t>Bio High</t>
  </si>
  <si>
    <t>Nutrient not high &amp; Bio not high</t>
  </si>
  <si>
    <t>Nutrient high and Bio high</t>
  </si>
  <si>
    <t>good/moderate boundary</t>
  </si>
  <si>
    <t>high/good boundary</t>
  </si>
  <si>
    <t>High</t>
  </si>
  <si>
    <t>Good</t>
  </si>
  <si>
    <t>Moderate</t>
  </si>
  <si>
    <t>75th</t>
  </si>
  <si>
    <t>50th</t>
  </si>
  <si>
    <t>25th</t>
  </si>
  <si>
    <t>Nutrient concentration</t>
  </si>
  <si>
    <t>Calculation of percentiles log data above</t>
  </si>
  <si>
    <t>5th</t>
  </si>
  <si>
    <t>95th</t>
  </si>
  <si>
    <t>mis-match</t>
  </si>
  <si>
    <t>adj quartiles</t>
  </si>
  <si>
    <t>Ave quartiles</t>
  </si>
  <si>
    <t>min mis-match</t>
  </si>
  <si>
    <t>Categorical methods</t>
  </si>
  <si>
    <t>Nutrient Metric</t>
  </si>
  <si>
    <t>BQE</t>
  </si>
  <si>
    <t>Type</t>
  </si>
  <si>
    <t>Record of data used</t>
  </si>
  <si>
    <t>Source file</t>
  </si>
  <si>
    <t>Constants used for models</t>
  </si>
  <si>
    <t>nutrient not good &amp; bio not good</t>
  </si>
  <si>
    <t>nutient good and bio good</t>
  </si>
  <si>
    <t>nutrient not good &amp; bio good</t>
  </si>
  <si>
    <t>nutrient good &amp; bio not good</t>
  </si>
  <si>
    <t>nutrient not high &amp; bio high</t>
  </si>
  <si>
    <t>nutrient high &amp; bio not high</t>
  </si>
  <si>
    <t>Error quantile used</t>
  </si>
  <si>
    <t>Boundaries</t>
  </si>
  <si>
    <t>Phytoplankton</t>
  </si>
  <si>
    <t>Quantile used to detect outliers</t>
  </si>
  <si>
    <t>Used for outlier detection</t>
  </si>
  <si>
    <t>Model3</t>
  </si>
  <si>
    <t>Mean</t>
  </si>
  <si>
    <t>x</t>
  </si>
  <si>
    <t>y</t>
  </si>
  <si>
    <t>Unique ID</t>
  </si>
  <si>
    <t>1.5 x IQ range</t>
  </si>
  <si>
    <t>Total P</t>
  </si>
  <si>
    <t>Default</t>
  </si>
  <si>
    <t>v1</t>
  </si>
  <si>
    <t>1st draft version</t>
  </si>
  <si>
    <t>Used for uncertainty lines on plot (when checking data set to same value as H8)</t>
  </si>
  <si>
    <t>MP EQR</t>
  </si>
  <si>
    <t>Poor or worse</t>
  </si>
  <si>
    <t>IQ range (all data)</t>
  </si>
  <si>
    <t>mean (linear range)</t>
  </si>
  <si>
    <t>Min nutrient used</t>
  </si>
  <si>
    <t>Max nutrient used</t>
  </si>
  <si>
    <t>Summary of data used</t>
  </si>
  <si>
    <t>Categorical Analysis</t>
  </si>
  <si>
    <t>Summary of quantiles</t>
  </si>
  <si>
    <t>median of class</t>
  </si>
  <si>
    <t xml:space="preserve">based on average </t>
  </si>
  <si>
    <t>Ave median</t>
  </si>
  <si>
    <t>Contains data illustrating Phytoplankton from a national set of lakes not split by type</t>
  </si>
  <si>
    <t>75th quartile class</t>
  </si>
  <si>
    <t>v2</t>
  </si>
  <si>
    <t>Removed box plot and added 75th quantile of class to categorical method</t>
  </si>
  <si>
    <t>75th quartile</t>
  </si>
  <si>
    <t>v3</t>
  </si>
  <si>
    <t>Modified formulae col N Results to stop missing data causing error</t>
  </si>
  <si>
    <t>Broad Type 3 (L-CB1)</t>
  </si>
  <si>
    <t>DataTemplate_Example1.csv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</si>
</sst>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0"/>
  </numFmts>
  <fonts count="17" x14ac:knownFonts="1">
    <font>
      <sz val="11"/>
      <color theme="1"/>
      <name val="Calibri"/>
      <family val="2"/>
      <scheme val="minor"/>
    </font>
    <font>
      <sz val="10"/>
      <color indexed="8"/>
      <name val="Arial"/>
      <family val="2"/>
    </font>
    <font>
      <sz val="11"/>
      <color indexed="8"/>
      <name val="Calibri"/>
      <family val="2"/>
    </font>
    <font>
      <sz val="11"/>
      <color rgb="FF006100"/>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
      <b/>
      <sz val="12"/>
      <color theme="1"/>
      <name val="Calibri"/>
      <family val="2"/>
      <scheme val="minor"/>
    </font>
    <font>
      <i/>
      <sz val="11"/>
      <name val="Calibri"/>
      <family val="2"/>
      <scheme val="minor"/>
    </font>
    <font>
      <b/>
      <sz val="14"/>
      <color theme="1"/>
      <name val="Calibri"/>
      <family val="2"/>
      <scheme val="minor"/>
    </font>
  </fonts>
  <fills count="12">
    <fill>
      <patternFill patternType="none"/>
    </fill>
    <fill>
      <patternFill patternType="gray125"/>
    </fill>
    <fill>
      <patternFill patternType="solid">
        <fgColor indexed="22"/>
        <bgColor indexed="0"/>
      </patternFill>
    </fill>
    <fill>
      <patternFill patternType="solid">
        <fgColor rgb="FFC6EFCE"/>
      </patternFill>
    </fill>
    <fill>
      <patternFill patternType="solid">
        <fgColor theme="7" tint="0.59999389629810485"/>
        <bgColor indexed="64"/>
      </patternFill>
    </fill>
    <fill>
      <patternFill patternType="solid">
        <fgColor rgb="FFFF0000"/>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00B050"/>
        <bgColor indexed="64"/>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8"/>
      </left>
      <right style="thin">
        <color indexed="8"/>
      </right>
      <top style="thin">
        <color indexed="8"/>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1" fillId="0" borderId="0"/>
    <xf numFmtId="0" fontId="3" fillId="3" borderId="0" applyNumberFormat="0" applyBorder="0" applyAlignment="0" applyProtection="0"/>
    <xf numFmtId="9" fontId="10" fillId="0" borderId="0" applyFont="0" applyFill="0" applyBorder="0" applyAlignment="0" applyProtection="0"/>
    <xf numFmtId="0" fontId="10" fillId="0" borderId="0"/>
    <xf numFmtId="0" fontId="1" fillId="0" borderId="0"/>
    <xf numFmtId="0" fontId="13" fillId="0" borderId="0" applyNumberFormat="0" applyFill="0" applyBorder="0" applyAlignment="0" applyProtection="0"/>
  </cellStyleXfs>
  <cellXfs count="188">
    <xf numFmtId="0" fontId="0" fillId="0" borderId="0" xfId="0"/>
    <xf numFmtId="164" fontId="0" fillId="0" borderId="0" xfId="0" applyNumberFormat="1"/>
    <xf numFmtId="2" fontId="0" fillId="0" borderId="0" xfId="0" applyNumberFormat="1"/>
    <xf numFmtId="0" fontId="0" fillId="0" borderId="0" xfId="0" applyAlignment="1">
      <alignment wrapText="1"/>
    </xf>
    <xf numFmtId="2" fontId="0" fillId="0" borderId="0" xfId="0" applyNumberFormat="1" applyAlignment="1">
      <alignment wrapText="1"/>
    </xf>
    <xf numFmtId="164" fontId="0" fillId="0" borderId="0" xfId="0" applyNumberFormat="1" applyAlignment="1">
      <alignment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xf numFmtId="0" fontId="0" fillId="0" borderId="0" xfId="0" applyBorder="1" applyAlignment="1">
      <alignment vertical="center"/>
    </xf>
    <xf numFmtId="164" fontId="0" fillId="0" borderId="0" xfId="0" applyNumberFormat="1" applyBorder="1" applyAlignment="1">
      <alignment horizontal="center"/>
    </xf>
    <xf numFmtId="164" fontId="0" fillId="0" borderId="0" xfId="0" applyNumberFormat="1" applyBorder="1" applyAlignment="1">
      <alignment horizontal="right"/>
    </xf>
    <xf numFmtId="1" fontId="0" fillId="0" borderId="0" xfId="0" applyNumberFormat="1" applyBorder="1" applyAlignment="1">
      <alignment horizontal="center"/>
    </xf>
    <xf numFmtId="2" fontId="0" fillId="0" borderId="0" xfId="0" applyNumberFormat="1" applyBorder="1" applyAlignment="1">
      <alignment horizontal="center"/>
    </xf>
    <xf numFmtId="1" fontId="0" fillId="0" borderId="7" xfId="0" applyNumberFormat="1" applyBorder="1" applyAlignment="1">
      <alignment horizontal="center"/>
    </xf>
    <xf numFmtId="1" fontId="0" fillId="0" borderId="9" xfId="0" applyNumberFormat="1" applyBorder="1" applyAlignment="1">
      <alignment horizontal="center"/>
    </xf>
    <xf numFmtId="2" fontId="0" fillId="0" borderId="9" xfId="0" applyNumberFormat="1" applyBorder="1" applyAlignment="1">
      <alignment horizontal="center"/>
    </xf>
    <xf numFmtId="1" fontId="0" fillId="0" borderId="10" xfId="0" applyNumberFormat="1" applyBorder="1" applyAlignment="1">
      <alignment horizontal="center"/>
    </xf>
    <xf numFmtId="0" fontId="0" fillId="0" borderId="6" xfId="0" applyBorder="1" applyAlignment="1">
      <alignment wrapText="1"/>
    </xf>
    <xf numFmtId="0" fontId="0" fillId="0" borderId="0" xfId="0" applyBorder="1" applyAlignment="1">
      <alignment horizontal="center" wrapText="1"/>
    </xf>
    <xf numFmtId="0" fontId="0" fillId="0" borderId="6" xfId="0" applyBorder="1" applyAlignment="1"/>
    <xf numFmtId="1" fontId="0" fillId="0" borderId="0" xfId="0" applyNumberFormat="1" applyBorder="1" applyAlignment="1">
      <alignment horizontal="right"/>
    </xf>
    <xf numFmtId="0" fontId="0" fillId="0" borderId="6" xfId="0" applyBorder="1" applyAlignment="1">
      <alignment horizontal="right"/>
    </xf>
    <xf numFmtId="0" fontId="0" fillId="0" borderId="8" xfId="0" applyBorder="1" applyAlignment="1">
      <alignment horizontal="right"/>
    </xf>
    <xf numFmtId="0" fontId="0" fillId="0" borderId="6" xfId="0" applyBorder="1" applyAlignment="1">
      <alignment horizontal="center"/>
    </xf>
    <xf numFmtId="0" fontId="0" fillId="0" borderId="4" xfId="0" applyBorder="1" applyAlignment="1">
      <alignment horizontal="right"/>
    </xf>
    <xf numFmtId="164" fontId="0" fillId="0" borderId="0" xfId="0" applyNumberFormat="1" applyBorder="1"/>
    <xf numFmtId="0" fontId="0" fillId="0" borderId="0" xfId="0" applyBorder="1" applyAlignment="1">
      <alignment horizontal="right"/>
    </xf>
    <xf numFmtId="0" fontId="0" fillId="0" borderId="0" xfId="0" applyBorder="1" applyAlignment="1">
      <alignment horizontal="left"/>
    </xf>
    <xf numFmtId="0" fontId="0" fillId="0" borderId="6" xfId="0" applyFill="1" applyBorder="1" applyAlignment="1">
      <alignment horizontal="right"/>
    </xf>
    <xf numFmtId="165" fontId="0" fillId="0" borderId="0" xfId="0" applyNumberFormat="1" applyBorder="1" applyAlignment="1">
      <alignment horizontal="left"/>
    </xf>
    <xf numFmtId="0" fontId="0" fillId="0" borderId="7" xfId="0" applyFill="1" applyBorder="1" applyAlignment="1">
      <alignment horizontal="left"/>
    </xf>
    <xf numFmtId="0" fontId="4" fillId="0" borderId="3" xfId="0" applyFont="1" applyBorder="1"/>
    <xf numFmtId="0" fontId="0" fillId="0" borderId="9" xfId="0" applyBorder="1" applyAlignment="1">
      <alignment horizontal="left"/>
    </xf>
    <xf numFmtId="164" fontId="0" fillId="0" borderId="9" xfId="0" applyNumberFormat="1" applyBorder="1" applyAlignment="1">
      <alignment horizontal="center"/>
    </xf>
    <xf numFmtId="0" fontId="0" fillId="0" borderId="9" xfId="0" applyFill="1" applyBorder="1" applyAlignment="1">
      <alignment horizontal="center"/>
    </xf>
    <xf numFmtId="0" fontId="7" fillId="0" borderId="0" xfId="0" applyFont="1" applyBorder="1" applyAlignment="1">
      <alignment horizontal="left"/>
    </xf>
    <xf numFmtId="164" fontId="0" fillId="0" borderId="0" xfId="0" applyNumberFormat="1" applyBorder="1" applyAlignment="1">
      <alignment vertical="center"/>
    </xf>
    <xf numFmtId="0" fontId="0" fillId="0" borderId="8" xfId="0" applyFill="1" applyBorder="1" applyAlignment="1">
      <alignment horizontal="right"/>
    </xf>
    <xf numFmtId="164" fontId="0" fillId="0" borderId="4" xfId="0" applyNumberFormat="1" applyBorder="1" applyAlignment="1">
      <alignment horizontal="center"/>
    </xf>
    <xf numFmtId="0" fontId="4" fillId="4" borderId="3" xfId="0" applyFont="1" applyFill="1" applyBorder="1"/>
    <xf numFmtId="0" fontId="0" fillId="4" borderId="4" xfId="0" applyFill="1" applyBorder="1"/>
    <xf numFmtId="0" fontId="0" fillId="4" borderId="5" xfId="0" applyFill="1" applyBorder="1"/>
    <xf numFmtId="0" fontId="0" fillId="4" borderId="6" xfId="0" applyFill="1" applyBorder="1"/>
    <xf numFmtId="0" fontId="0" fillId="4" borderId="0" xfId="0" applyFill="1" applyBorder="1"/>
    <xf numFmtId="0" fontId="0" fillId="4" borderId="9" xfId="0" applyFill="1" applyBorder="1"/>
    <xf numFmtId="1" fontId="0" fillId="4" borderId="0" xfId="0" applyNumberFormat="1" applyFill="1" applyBorder="1" applyAlignment="1">
      <alignment horizontal="center"/>
    </xf>
    <xf numFmtId="1" fontId="0" fillId="4" borderId="7" xfId="0" applyNumberFormat="1" applyFill="1" applyBorder="1" applyAlignment="1">
      <alignment horizontal="center"/>
    </xf>
    <xf numFmtId="0" fontId="0" fillId="4" borderId="8" xfId="0" applyFill="1" applyBorder="1"/>
    <xf numFmtId="1" fontId="0" fillId="4" borderId="9" xfId="0" applyNumberFormat="1" applyFill="1" applyBorder="1" applyAlignment="1">
      <alignment horizontal="center"/>
    </xf>
    <xf numFmtId="1" fontId="0" fillId="4" borderId="10" xfId="0" applyNumberFormat="1" applyFill="1" applyBorder="1" applyAlignment="1">
      <alignment horizontal="center"/>
    </xf>
    <xf numFmtId="0" fontId="2" fillId="0" borderId="2" xfId="5" applyFont="1" applyFill="1" applyBorder="1" applyAlignment="1">
      <alignment horizontal="right" wrapText="1"/>
    </xf>
    <xf numFmtId="0" fontId="2" fillId="0" borderId="0" xfId="5" applyFont="1" applyFill="1" applyBorder="1" applyAlignment="1">
      <alignment horizontal="right" wrapText="1"/>
    </xf>
    <xf numFmtId="0" fontId="0" fillId="6" borderId="0" xfId="0" applyFill="1"/>
    <xf numFmtId="0" fontId="0" fillId="7" borderId="0" xfId="0" applyFill="1"/>
    <xf numFmtId="9" fontId="4" fillId="0" borderId="0" xfId="3" applyFont="1"/>
    <xf numFmtId="9" fontId="0" fillId="0" borderId="0" xfId="0" applyNumberFormat="1"/>
    <xf numFmtId="1" fontId="0" fillId="0" borderId="0" xfId="0" applyNumberFormat="1"/>
    <xf numFmtId="0" fontId="0" fillId="8" borderId="0" xfId="0" applyFill="1"/>
    <xf numFmtId="0" fontId="0" fillId="8" borderId="0" xfId="0" applyFill="1" applyAlignment="1">
      <alignment horizontal="right"/>
    </xf>
    <xf numFmtId="0" fontId="10" fillId="8" borderId="0" xfId="3" applyNumberFormat="1" applyFont="1" applyFill="1"/>
    <xf numFmtId="0" fontId="2" fillId="0" borderId="1" xfId="5" applyFont="1" applyFill="1" applyBorder="1" applyAlignment="1">
      <alignment horizontal="center"/>
    </xf>
    <xf numFmtId="0" fontId="11" fillId="0" borderId="0" xfId="0" applyFont="1" applyAlignment="1">
      <alignment horizontal="center"/>
    </xf>
    <xf numFmtId="0" fontId="12" fillId="0" borderId="0" xfId="0" applyFont="1" applyAlignment="1">
      <alignment horizontal="center"/>
    </xf>
    <xf numFmtId="165" fontId="0" fillId="0" borderId="0" xfId="0" applyNumberFormat="1"/>
    <xf numFmtId="14" fontId="0" fillId="0" borderId="0" xfId="0" applyNumberFormat="1"/>
    <xf numFmtId="0" fontId="14" fillId="8" borderId="14" xfId="0" applyFont="1" applyFill="1" applyBorder="1" applyAlignment="1">
      <alignment horizontal="center" vertical="center" wrapText="1"/>
    </xf>
    <xf numFmtId="0" fontId="0" fillId="8" borderId="15" xfId="0" applyFill="1" applyBorder="1" applyAlignment="1">
      <alignment wrapText="1"/>
    </xf>
    <xf numFmtId="0" fontId="0" fillId="8" borderId="16" xfId="0" applyFill="1" applyBorder="1" applyAlignment="1">
      <alignment wrapText="1"/>
    </xf>
    <xf numFmtId="0" fontId="0" fillId="4" borderId="16" xfId="0" applyFill="1" applyBorder="1" applyAlignment="1">
      <alignment horizontal="center"/>
    </xf>
    <xf numFmtId="0" fontId="4" fillId="4" borderId="14" xfId="0" applyFont="1" applyFill="1" applyBorder="1" applyAlignment="1">
      <alignment horizontal="left"/>
    </xf>
    <xf numFmtId="164" fontId="0" fillId="4" borderId="15" xfId="0" applyNumberFormat="1" applyFill="1" applyBorder="1" applyAlignment="1">
      <alignment horizontal="center"/>
    </xf>
    <xf numFmtId="0" fontId="0" fillId="0" borderId="0" xfId="0" applyFill="1" applyBorder="1" applyAlignment="1">
      <alignment horizontal="center"/>
    </xf>
    <xf numFmtId="0" fontId="0" fillId="4" borderId="4" xfId="0" applyFill="1" applyBorder="1" applyAlignment="1">
      <alignment horizontal="right"/>
    </xf>
    <xf numFmtId="0" fontId="0" fillId="0" borderId="9" xfId="0" applyBorder="1" applyAlignment="1">
      <alignment horizontal="center"/>
    </xf>
    <xf numFmtId="0" fontId="0" fillId="0" borderId="0" xfId="0" applyBorder="1" applyAlignment="1">
      <alignment horizontal="center"/>
    </xf>
    <xf numFmtId="0" fontId="14" fillId="8" borderId="15" xfId="0" applyFont="1" applyFill="1" applyBorder="1" applyAlignment="1">
      <alignment horizontal="center" vertical="center" wrapText="1"/>
    </xf>
    <xf numFmtId="0" fontId="4" fillId="4" borderId="15" xfId="0" applyFont="1" applyFill="1" applyBorder="1" applyAlignment="1">
      <alignment horizontal="center"/>
    </xf>
    <xf numFmtId="0" fontId="0" fillId="9" borderId="3" xfId="0" applyFill="1" applyBorder="1"/>
    <xf numFmtId="0" fontId="0" fillId="9" borderId="4" xfId="0" applyFill="1" applyBorder="1"/>
    <xf numFmtId="0" fontId="0" fillId="9" borderId="5" xfId="0" applyFill="1" applyBorder="1"/>
    <xf numFmtId="0" fontId="0" fillId="9" borderId="6" xfId="0" applyFill="1" applyBorder="1"/>
    <xf numFmtId="0" fontId="0" fillId="9" borderId="0" xfId="0" applyFill="1" applyBorder="1"/>
    <xf numFmtId="0" fontId="0" fillId="9" borderId="7" xfId="0" applyFill="1" applyBorder="1"/>
    <xf numFmtId="0" fontId="0" fillId="9" borderId="8" xfId="0" applyFill="1" applyBorder="1"/>
    <xf numFmtId="0" fontId="0" fillId="9" borderId="9" xfId="0" applyFill="1" applyBorder="1"/>
    <xf numFmtId="0" fontId="0" fillId="9" borderId="10" xfId="0" applyFill="1" applyBorder="1"/>
    <xf numFmtId="164" fontId="0" fillId="0" borderId="8" xfId="0" applyNumberFormat="1" applyBorder="1"/>
    <xf numFmtId="164" fontId="0" fillId="0" borderId="6" xfId="0" applyNumberFormat="1" applyBorder="1"/>
    <xf numFmtId="0" fontId="0" fillId="0" borderId="3" xfId="0" applyBorder="1" applyAlignment="1">
      <alignment horizontal="center"/>
    </xf>
    <xf numFmtId="2" fontId="0" fillId="0" borderId="0" xfId="0" applyNumberFormat="1" applyBorder="1"/>
    <xf numFmtId="2" fontId="0" fillId="0" borderId="9" xfId="0" applyNumberFormat="1" applyBorder="1"/>
    <xf numFmtId="0" fontId="0" fillId="0" borderId="0" xfId="0" applyProtection="1">
      <protection locked="0"/>
    </xf>
    <xf numFmtId="1" fontId="0" fillId="7" borderId="12" xfId="0" applyNumberFormat="1" applyFill="1" applyBorder="1" applyProtection="1">
      <protection locked="0"/>
    </xf>
    <xf numFmtId="0" fontId="0" fillId="0" borderId="0" xfId="0" applyFill="1" applyProtection="1"/>
    <xf numFmtId="0" fontId="0" fillId="0" borderId="0" xfId="0" applyProtection="1"/>
    <xf numFmtId="0" fontId="0" fillId="0" borderId="0" xfId="0" applyAlignment="1" applyProtection="1">
      <alignment horizontal="center"/>
    </xf>
    <xf numFmtId="1" fontId="0" fillId="0" borderId="0" xfId="0" applyNumberFormat="1" applyProtection="1"/>
    <xf numFmtId="1" fontId="0" fillId="0" borderId="11" xfId="0" applyNumberFormat="1" applyBorder="1" applyProtection="1"/>
    <xf numFmtId="0" fontId="4" fillId="0" borderId="0" xfId="0" applyFont="1" applyProtection="1"/>
    <xf numFmtId="0" fontId="0" fillId="0" borderId="9" xfId="0" applyBorder="1" applyProtection="1"/>
    <xf numFmtId="0" fontId="0" fillId="0" borderId="9" xfId="0" applyBorder="1" applyAlignment="1" applyProtection="1">
      <alignment horizontal="center"/>
    </xf>
    <xf numFmtId="0" fontId="0" fillId="0" borderId="0" xfId="0" applyAlignment="1" applyProtection="1">
      <alignment horizontal="left"/>
    </xf>
    <xf numFmtId="0" fontId="11" fillId="0" borderId="0" xfId="0" applyFont="1" applyProtection="1">
      <protection locked="0"/>
    </xf>
    <xf numFmtId="0" fontId="0" fillId="6" borderId="0" xfId="0" applyFill="1" applyProtection="1">
      <protection locked="0"/>
    </xf>
    <xf numFmtId="0" fontId="0" fillId="7" borderId="0" xfId="0" applyFill="1" applyProtection="1">
      <protection locked="0"/>
    </xf>
    <xf numFmtId="0" fontId="2" fillId="2" borderId="1" xfId="5" applyFont="1" applyFill="1" applyBorder="1" applyAlignment="1" applyProtection="1">
      <alignment horizontal="center"/>
    </xf>
    <xf numFmtId="0" fontId="2" fillId="5" borderId="1" xfId="5" applyFont="1" applyFill="1" applyBorder="1" applyAlignment="1" applyProtection="1">
      <alignment horizontal="center"/>
    </xf>
    <xf numFmtId="0" fontId="11" fillId="0" borderId="0" xfId="0" applyFont="1" applyProtection="1"/>
    <xf numFmtId="0" fontId="2" fillId="0" borderId="2" xfId="5" applyFont="1" applyFill="1" applyBorder="1" applyAlignment="1" applyProtection="1">
      <alignment horizontal="right" wrapText="1"/>
    </xf>
    <xf numFmtId="0" fontId="2" fillId="0" borderId="0" xfId="5" applyFont="1" applyFill="1" applyBorder="1" applyAlignment="1" applyProtection="1">
      <alignment horizontal="right" wrapText="1"/>
    </xf>
    <xf numFmtId="0" fontId="0" fillId="6" borderId="0" xfId="0" applyFill="1" applyProtection="1"/>
    <xf numFmtId="0" fontId="0" fillId="7" borderId="0" xfId="0" applyFill="1" applyProtection="1"/>
    <xf numFmtId="0" fontId="12" fillId="0" borderId="0" xfId="0" applyFont="1" applyAlignment="1" applyProtection="1">
      <alignment horizontal="right"/>
    </xf>
    <xf numFmtId="9" fontId="4" fillId="0" borderId="0" xfId="3" applyFont="1" applyProtection="1"/>
    <xf numFmtId="9" fontId="0" fillId="0" borderId="0" xfId="0" applyNumberFormat="1" applyProtection="1"/>
    <xf numFmtId="0" fontId="2" fillId="0" borderId="2" xfId="1" applyFont="1" applyFill="1" applyBorder="1" applyAlignment="1" applyProtection="1">
      <alignment horizontal="right" wrapText="1"/>
      <protection locked="0"/>
    </xf>
    <xf numFmtId="2" fontId="2" fillId="0" borderId="2" xfId="1" applyNumberFormat="1" applyFont="1" applyFill="1" applyBorder="1" applyAlignment="1" applyProtection="1">
      <alignment horizontal="right" wrapText="1"/>
      <protection locked="0"/>
    </xf>
    <xf numFmtId="0" fontId="0" fillId="0" borderId="0" xfId="0" applyBorder="1" applyAlignment="1">
      <alignment horizontal="center"/>
    </xf>
    <xf numFmtId="0" fontId="0" fillId="0" borderId="7" xfId="0" applyBorder="1" applyAlignment="1">
      <alignment horizontal="center"/>
    </xf>
    <xf numFmtId="0" fontId="4" fillId="8" borderId="17" xfId="0" applyFont="1" applyFill="1" applyBorder="1"/>
    <xf numFmtId="0" fontId="0" fillId="8" borderId="18" xfId="0" applyFill="1" applyBorder="1"/>
    <xf numFmtId="0" fontId="11" fillId="8" borderId="19" xfId="0" applyFont="1" applyFill="1" applyBorder="1" applyAlignment="1">
      <alignment horizontal="center"/>
    </xf>
    <xf numFmtId="0" fontId="7" fillId="8" borderId="20" xfId="0" applyFont="1" applyFill="1" applyBorder="1"/>
    <xf numFmtId="0" fontId="11" fillId="8" borderId="21" xfId="0" applyFont="1" applyFill="1" applyBorder="1" applyAlignment="1">
      <alignment horizontal="center"/>
    </xf>
    <xf numFmtId="0" fontId="15" fillId="8" borderId="20" xfId="0" applyFont="1" applyFill="1" applyBorder="1"/>
    <xf numFmtId="2" fontId="11" fillId="8" borderId="21" xfId="0" applyNumberFormat="1" applyFont="1" applyFill="1" applyBorder="1" applyAlignment="1">
      <alignment horizontal="center"/>
    </xf>
    <xf numFmtId="164" fontId="11" fillId="8" borderId="0" xfId="0" applyNumberFormat="1" applyFont="1" applyFill="1" applyBorder="1" applyAlignment="1">
      <alignment horizontal="center"/>
    </xf>
    <xf numFmtId="0" fontId="7" fillId="8" borderId="22" xfId="0" applyFont="1" applyFill="1" applyBorder="1"/>
    <xf numFmtId="9" fontId="0" fillId="8" borderId="18" xfId="3" applyFont="1" applyFill="1" applyBorder="1" applyAlignment="1">
      <alignment horizontal="left"/>
    </xf>
    <xf numFmtId="0" fontId="0" fillId="8" borderId="19" xfId="0" applyFill="1" applyBorder="1"/>
    <xf numFmtId="0" fontId="0" fillId="8" borderId="26" xfId="0" applyFill="1" applyBorder="1"/>
    <xf numFmtId="0" fontId="0" fillId="8" borderId="23" xfId="0" applyFill="1" applyBorder="1"/>
    <xf numFmtId="0" fontId="3" fillId="7" borderId="12" xfId="2" applyFill="1" applyBorder="1" applyAlignment="1" applyProtection="1">
      <alignment horizontal="center"/>
      <protection locked="0"/>
    </xf>
    <xf numFmtId="0" fontId="5" fillId="7" borderId="13" xfId="2" applyFont="1" applyFill="1" applyBorder="1" applyAlignment="1" applyProtection="1">
      <alignment horizontal="center"/>
      <protection locked="0"/>
    </xf>
    <xf numFmtId="2" fontId="5" fillId="7" borderId="12" xfId="2" applyNumberFormat="1" applyFont="1" applyFill="1" applyBorder="1" applyAlignment="1" applyProtection="1">
      <alignment horizontal="center"/>
      <protection locked="0"/>
    </xf>
    <xf numFmtId="164" fontId="5" fillId="7" borderId="27" xfId="2" applyNumberFormat="1" applyFont="1" applyFill="1" applyBorder="1" applyAlignment="1" applyProtection="1">
      <alignment horizontal="center"/>
      <protection locked="0"/>
    </xf>
    <xf numFmtId="0" fontId="0" fillId="7" borderId="11" xfId="0" applyFill="1" applyBorder="1" applyProtection="1">
      <protection locked="0"/>
    </xf>
    <xf numFmtId="0" fontId="13" fillId="7" borderId="11" xfId="6" applyFill="1" applyBorder="1" applyProtection="1">
      <protection locked="0"/>
    </xf>
    <xf numFmtId="0" fontId="11" fillId="10" borderId="9" xfId="0" applyFont="1" applyFill="1" applyBorder="1"/>
    <xf numFmtId="0" fontId="11" fillId="10" borderId="0" xfId="0" applyFont="1" applyFill="1"/>
    <xf numFmtId="0" fontId="0" fillId="0" borderId="9" xfId="0" applyFill="1" applyBorder="1" applyProtection="1">
      <protection locked="0"/>
    </xf>
    <xf numFmtId="0" fontId="2" fillId="0" borderId="25" xfId="1" applyFont="1" applyFill="1" applyBorder="1" applyAlignment="1" applyProtection="1">
      <alignment horizontal="center"/>
      <protection locked="0"/>
    </xf>
    <xf numFmtId="2" fontId="2" fillId="0" borderId="25" xfId="1" applyNumberFormat="1" applyFont="1" applyFill="1" applyBorder="1" applyAlignment="1" applyProtection="1">
      <alignment horizontal="center"/>
      <protection locked="0"/>
    </xf>
    <xf numFmtId="1" fontId="0" fillId="0" borderId="9" xfId="0" applyNumberFormat="1" applyFill="1" applyBorder="1" applyAlignment="1" applyProtection="1">
      <alignment horizontal="center"/>
      <protection locked="0"/>
    </xf>
    <xf numFmtId="164" fontId="5" fillId="7" borderId="28" xfId="2" applyNumberFormat="1" applyFont="1" applyFill="1" applyBorder="1" applyAlignment="1" applyProtection="1">
      <alignment horizontal="center"/>
      <protection locked="0"/>
    </xf>
    <xf numFmtId="164" fontId="11" fillId="8" borderId="26" xfId="0" applyNumberFormat="1" applyFont="1" applyFill="1" applyBorder="1" applyAlignment="1">
      <alignment horizontal="center"/>
    </xf>
    <xf numFmtId="0" fontId="0" fillId="8" borderId="20" xfId="0" applyFill="1" applyBorder="1"/>
    <xf numFmtId="1" fontId="0" fillId="0" borderId="0" xfId="0" applyNumberFormat="1" applyBorder="1" applyProtection="1"/>
    <xf numFmtId="0" fontId="16" fillId="0" borderId="9" xfId="0" applyFont="1" applyBorder="1" applyProtection="1"/>
    <xf numFmtId="0" fontId="0" fillId="0" borderId="9" xfId="0" applyBorder="1" applyAlignment="1" applyProtection="1">
      <alignment horizontal="center" wrapText="1"/>
    </xf>
    <xf numFmtId="0" fontId="4" fillId="0" borderId="0" xfId="0" applyFont="1" applyBorder="1" applyProtection="1"/>
    <xf numFmtId="0" fontId="0" fillId="0" borderId="0" xfId="0" applyBorder="1" applyProtection="1"/>
    <xf numFmtId="0" fontId="0" fillId="11" borderId="12" xfId="0" applyFill="1" applyBorder="1" applyProtection="1">
      <protection locked="0"/>
    </xf>
    <xf numFmtId="1" fontId="0" fillId="0" borderId="0" xfId="0" applyNumberFormat="1" applyAlignment="1" applyProtection="1">
      <alignment horizontal="center"/>
      <protection locked="0"/>
    </xf>
    <xf numFmtId="2" fontId="0" fillId="0" borderId="0" xfId="0" applyNumberFormat="1" applyProtection="1">
      <protection locked="0"/>
    </xf>
    <xf numFmtId="2" fontId="0" fillId="7" borderId="12" xfId="0" applyNumberFormat="1" applyFill="1" applyBorder="1" applyAlignment="1" applyProtection="1">
      <alignment horizontal="center"/>
      <protection locked="0"/>
    </xf>
    <xf numFmtId="0" fontId="4" fillId="9" borderId="3" xfId="0" applyFont="1" applyFill="1" applyBorder="1"/>
    <xf numFmtId="0" fontId="0" fillId="9" borderId="9" xfId="0" applyFill="1" applyBorder="1" applyAlignment="1">
      <alignment horizontal="center" wrapText="1"/>
    </xf>
    <xf numFmtId="1" fontId="0" fillId="9" borderId="0" xfId="0" applyNumberFormat="1" applyFill="1" applyBorder="1" applyAlignment="1">
      <alignment horizontal="center"/>
    </xf>
    <xf numFmtId="1" fontId="0" fillId="9" borderId="0" xfId="0" applyNumberFormat="1" applyFill="1" applyAlignment="1">
      <alignment horizontal="center"/>
    </xf>
    <xf numFmtId="1" fontId="0" fillId="9" borderId="9" xfId="0" applyNumberFormat="1" applyFill="1" applyBorder="1" applyAlignment="1">
      <alignment horizontal="center"/>
    </xf>
    <xf numFmtId="0" fontId="4" fillId="8" borderId="17" xfId="0" applyFont="1" applyFill="1" applyBorder="1" applyAlignment="1">
      <alignment horizontal="center"/>
    </xf>
    <xf numFmtId="0" fontId="4" fillId="8" borderId="19" xfId="0" applyFont="1" applyFill="1"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9" borderId="0" xfId="0" applyFill="1" applyAlignment="1">
      <alignment horizontal="center" wrapText="1"/>
    </xf>
    <xf numFmtId="0" fontId="0" fillId="0" borderId="4" xfId="0" applyBorder="1" applyAlignment="1">
      <alignment horizontal="center" wrapText="1"/>
    </xf>
    <xf numFmtId="0" fontId="14" fillId="8" borderId="15" xfId="0" applyFont="1" applyFill="1" applyBorder="1" applyAlignment="1">
      <alignment horizontal="center" vertical="center" wrapText="1"/>
    </xf>
    <xf numFmtId="0" fontId="4" fillId="4" borderId="15" xfId="0" applyFont="1" applyFill="1" applyBorder="1" applyAlignment="1">
      <alignment horizontal="center"/>
    </xf>
    <xf numFmtId="0" fontId="0" fillId="0" borderId="0" xfId="0" applyBorder="1" applyAlignment="1" applyProtection="1">
      <alignment horizontal="center"/>
    </xf>
    <xf numFmtId="0" fontId="0" fillId="0" borderId="0" xfId="0" applyAlignment="1" applyProtection="1">
      <alignment horizontal="center" vertical="center" textRotation="90"/>
    </xf>
    <xf numFmtId="1" fontId="11" fillId="10" borderId="24" xfId="0" applyNumberFormat="1" applyFont="1" applyFill="1" applyBorder="1" applyAlignment="1" applyProtection="1">
      <alignment horizontal="center"/>
    </xf>
    <xf numFmtId="0" fontId="11" fillId="10" borderId="0" xfId="0" applyFont="1" applyFill="1" applyAlignment="1" applyProtection="1">
      <alignment horizontal="center"/>
    </xf>
    <xf numFmtId="1" fontId="0" fillId="10" borderId="0" xfId="0" applyNumberFormat="1" applyFill="1" applyAlignment="1" applyProtection="1">
      <alignment horizontal="center"/>
    </xf>
  </cellXfs>
  <cellStyles count="7">
    <cellStyle name="Good" xfId="2" builtinId="26"/>
    <cellStyle name="Hyperlink" xfId="6" builtinId="8"/>
    <cellStyle name="Normal" xfId="0" builtinId="0"/>
    <cellStyle name="Normal 3 2" xfId="4"/>
    <cellStyle name="Normal_Data" xfId="5"/>
    <cellStyle name="Normal_Data_1" xfId="1"/>
    <cellStyle name="Percent" xfId="3" builtinId="5"/>
  </cellStyles>
  <dxfs count="44">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theme="4" tint="0.39994506668294322"/>
        </patternFill>
      </fill>
    </dxf>
    <dxf>
      <fill>
        <patternFill>
          <bgColor theme="7"/>
        </patternFill>
      </fill>
    </dxf>
    <dxf>
      <fill>
        <patternFill>
          <bgColor theme="5" tint="0.59996337778862885"/>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321125752"/>
        <c:axId val="321126408"/>
      </c:scatterChart>
      <c:valAx>
        <c:axId val="3211257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26408"/>
        <c:crosses val="autoZero"/>
        <c:crossBetween val="midCat"/>
      </c:valAx>
      <c:valAx>
        <c:axId val="32112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25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Least square regression EQR on Nutrient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E2B7-445B-A43F-DF92BE6D9178}"/>
            </c:ext>
          </c:extLst>
        </c:ser>
        <c:ser>
          <c:idx val="1"/>
          <c:order val="1"/>
          <c:spPr>
            <a:ln w="12700" cap="rnd">
              <a:solidFill>
                <a:srgbClr val="002060"/>
              </a:solidFill>
              <a:round/>
            </a:ln>
            <a:effectLst/>
          </c:spPr>
          <c:marker>
            <c:symbol val="none"/>
          </c:marker>
          <c:xVal>
            <c:numRef>
              <c:f>Results!$AE$6:$AE$7</c:f>
              <c:numCache>
                <c:formatCode>0.000</c:formatCode>
                <c:ptCount val="2"/>
                <c:pt idx="0">
                  <c:v>0.79934054945358168</c:v>
                </c:pt>
                <c:pt idx="1">
                  <c:v>2.3042750504771283</c:v>
                </c:pt>
              </c:numCache>
            </c:numRef>
          </c:xVal>
          <c:yVal>
            <c:numRef>
              <c:f>Results!$AF$6:$AF$7</c:f>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E2B7-445B-A43F-DF92BE6D9178}"/>
            </c:ext>
          </c:extLst>
        </c:ser>
        <c: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f>Results!$AE$6:$AE$7</c:f>
              <c:numCache>
                <c:formatCode>0.000</c:formatCode>
                <c:ptCount val="2"/>
                <c:pt idx="0">
                  <c:v>0.79934054945358168</c:v>
                </c:pt>
                <c:pt idx="1">
                  <c:v>2.3042750504771283</c:v>
                </c:pt>
              </c:numCache>
            </c:numRef>
          </c:xVal>
          <c:yVal>
            <c:numRef>
              <c:f>Results!$AG$6:$AG$7</c:f>
              <c:numCache>
                <c:formatCode>General</c:formatCode>
                <c:ptCount val="2"/>
                <c:pt idx="0">
                  <c:v>1.3299422238197827</c:v>
                </c:pt>
                <c:pt idx="1">
                  <c:v>0.28904363820212964</c:v>
                </c:pt>
              </c:numCache>
            </c:numRef>
          </c:yVal>
          <c:smooth val="0"/>
          <c:extLst>
            <c:ext xmlns:c16="http://schemas.microsoft.com/office/drawing/2014/chart" uri="{C3380CC4-5D6E-409C-BE32-E72D297353CC}">
              <c16:uniqueId val="{00000002-E2B7-445B-A43F-DF92BE6D9178}"/>
            </c:ext>
          </c:extLst>
        </c:ser>
        <c:ser>
          <c:idx val="3"/>
          <c:order val="3"/>
          <c:spPr>
            <a:ln w="12700" cap="rnd">
              <a:solidFill>
                <a:srgbClr val="002060"/>
              </a:solidFill>
              <a:prstDash val="dash"/>
              <a:round/>
            </a:ln>
            <a:effectLst/>
          </c:spPr>
          <c:marker>
            <c:symbol val="none"/>
          </c:marker>
          <c:xVal>
            <c:numRef>
              <c:f>Results!$AE$6:$AE$7</c:f>
              <c:numCache>
                <c:formatCode>0.000</c:formatCode>
                <c:ptCount val="2"/>
                <c:pt idx="0">
                  <c:v>0.79934054945358168</c:v>
                </c:pt>
                <c:pt idx="1">
                  <c:v>2.3042750504771283</c:v>
                </c:pt>
              </c:numCache>
            </c:numRef>
          </c:xVal>
          <c:yVal>
            <c:numRef>
              <c:f>Results!$AH$6:$AH$7</c:f>
              <c:numCache>
                <c:formatCode>General</c:formatCode>
                <c:ptCount val="2"/>
                <c:pt idx="0">
                  <c:v>1.1162166859527596</c:v>
                </c:pt>
                <c:pt idx="1">
                  <c:v>7.5318100335106553E-2</c:v>
                </c:pt>
              </c:numCache>
            </c:numRef>
          </c:yVal>
          <c:smooth val="0"/>
          <c:extLst>
            <c:ext xmlns:c16="http://schemas.microsoft.com/office/drawing/2014/chart" uri="{C3380CC4-5D6E-409C-BE32-E72D297353CC}">
              <c16:uniqueId val="{00000003-E2B7-445B-A43F-DF92BE6D9178}"/>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Results!$AF$25:$AF$26</c:f>
              <c:numCache>
                <c:formatCode>0.000</c:formatCode>
                <c:ptCount val="2"/>
                <c:pt idx="0" formatCode="General">
                  <c:v>0</c:v>
                </c:pt>
                <c:pt idx="1">
                  <c:v>2.0737183503461227</c:v>
                </c:pt>
              </c:numCache>
            </c:numRef>
          </c:xVal>
          <c:yVal>
            <c:numRef>
              <c:f>Results!$AG$25:$AG$26</c:f>
              <c:numCache>
                <c:formatCode>General</c:formatCode>
                <c:ptCount val="2"/>
                <c:pt idx="0">
                  <c:v>0.6</c:v>
                </c:pt>
                <c:pt idx="1">
                  <c:v>0.6</c:v>
                </c:pt>
              </c:numCache>
            </c:numRef>
          </c:yVal>
          <c:smooth val="0"/>
          <c:extLst>
            <c:ext xmlns:c16="http://schemas.microsoft.com/office/drawing/2014/chart" uri="{C3380CC4-5D6E-409C-BE32-E72D297353CC}">
              <c16:uniqueId val="{00000008-E2B7-445B-A43F-DF92BE6D9178}"/>
            </c:ext>
          </c:extLst>
        </c:ser>
        <c: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E-E2B7-445B-A43F-DF92BE6D9178}"/>
                </c:ext>
              </c:extLst>
            </c:dLbl>
            <c:dLbl>
              <c:idx val="1"/>
              <c:layout>
                <c:manualLayout>
                  <c:x val="-8.8455820399293408E-2"/>
                  <c:y val="0.15062758197924819"/>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2B7-445B-A43F-DF92BE6D917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Results!$AF$27:$AF$28</c:f>
              <c:numCache>
                <c:formatCode>0.00</c:formatCode>
                <c:ptCount val="2"/>
                <c:pt idx="0">
                  <c:v>1.7253546355104916</c:v>
                </c:pt>
                <c:pt idx="1">
                  <c:v>1.7253546355104916</c:v>
                </c:pt>
              </c:numCache>
            </c:numRef>
          </c:xVal>
          <c:yVal>
            <c:numRef>
              <c:f>Results!$AG$27:$AG$28</c:f>
              <c:numCache>
                <c:formatCode>General</c:formatCode>
                <c:ptCount val="2"/>
                <c:pt idx="0">
                  <c:v>0.2</c:v>
                </c:pt>
                <c:pt idx="1">
                  <c:v>0.6</c:v>
                </c:pt>
              </c:numCache>
            </c:numRef>
          </c:yVal>
          <c:smooth val="0"/>
          <c:extLst>
            <c:ext xmlns:c16="http://schemas.microsoft.com/office/drawing/2014/chart" uri="{C3380CC4-5D6E-409C-BE32-E72D297353CC}">
              <c16:uniqueId val="{00000009-E2B7-445B-A43F-DF92BE6D9178}"/>
            </c:ext>
          </c:extLst>
        </c:ser>
        <c:ser>
          <c:idx val="14"/>
          <c:order val="14"/>
          <c:spPr>
            <a:ln w="25400" cap="rnd">
              <a:noFill/>
              <a:round/>
            </a:ln>
            <a:effectLst/>
          </c:spPr>
          <c:marker>
            <c:symbol val="circle"/>
            <c:size val="5"/>
            <c:spPr>
              <a:noFill/>
              <a:ln w="9525">
                <a:solidFill>
                  <a:schemeClr val="accent1"/>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694C-4605-A745-94DB72B6EBC4}"/>
            </c:ext>
          </c:extLst>
        </c:ser>
        <c:ser>
          <c:idx val="15"/>
          <c:order val="15"/>
          <c:tx>
            <c:v>Mean</c:v>
          </c:tx>
          <c:spPr>
            <a:ln w="25400" cap="rnd">
              <a:noFill/>
              <a:round/>
            </a:ln>
            <a:effectLst/>
          </c:spPr>
          <c:marker>
            <c:symbol val="star"/>
            <c:size val="10"/>
            <c:spPr>
              <a:noFill/>
              <a:ln w="9525">
                <a:solidFill>
                  <a:srgbClr val="FF0000"/>
                </a:solidFill>
              </a:ln>
              <a:effectLst/>
            </c:spPr>
          </c:marker>
          <c:xVal>
            <c:numRef>
              <c:f>Results!$AF$44</c:f>
              <c:numCache>
                <c:formatCode>0.000</c:formatCode>
                <c:ptCount val="1"/>
                <c:pt idx="0">
                  <c:v>1.5197182132334934</c:v>
                </c:pt>
              </c:numCache>
            </c:numRef>
          </c:xVal>
          <c:yVal>
            <c:numRef>
              <c:f>Results!$AG$44</c:f>
              <c:numCache>
                <c:formatCode>0.000</c:formatCode>
                <c:ptCount val="1"/>
                <c:pt idx="0">
                  <c:v>0.74222988505747123</c:v>
                </c:pt>
              </c:numCache>
            </c:numRef>
          </c:yVal>
          <c:smooth val="0"/>
          <c:extLst>
            <c:ext xmlns:c16="http://schemas.microsoft.com/office/drawing/2014/chart" uri="{C3380CC4-5D6E-409C-BE32-E72D297353CC}">
              <c16:uniqueId val="{00000000-4E5D-4E74-BFD4-E11B2CE92D55}"/>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Results!$AF$44</c:f>
              <c:numCache>
                <c:formatCode>0.000</c:formatCode>
                <c:ptCount val="1"/>
                <c:pt idx="0">
                  <c:v>1.5197182132334934</c:v>
                </c:pt>
              </c:numCache>
            </c:numRef>
          </c:xVal>
          <c:yVal>
            <c:numRef>
              <c:f>Results!$AG$44</c:f>
              <c:numCache>
                <c:formatCode>0.000</c:formatCode>
                <c:ptCount val="1"/>
                <c:pt idx="0">
                  <c:v>0.74222988505747123</c:v>
                </c:pt>
              </c:numCache>
            </c:numRef>
          </c:yVal>
          <c:smooth val="0"/>
          <c:extLst>
            <c:ext xmlns:c16="http://schemas.microsoft.com/office/drawing/2014/chart" uri="{C3380CC4-5D6E-409C-BE32-E72D297353CC}">
              <c16:uniqueId val="{00000001-4E5D-4E74-BFD4-E11B2CE92D55}"/>
            </c:ext>
          </c:extLst>
        </c:ser>
        <c:dLbls>
          <c:showLegendKey val="0"/>
          <c:showVal val="0"/>
          <c:showCatName val="0"/>
          <c:showSerName val="0"/>
          <c:showPercent val="0"/>
          <c:showBubbleSize val="0"/>
        </c:dLbls>
        <c:axId val="334852024"/>
        <c:axId val="334861536"/>
        <c:extLst>
          <c:ext xmlns:c15="http://schemas.microsoft.com/office/drawing/2012/chart" uri="{02D57815-91ED-43cb-92C2-25804820EDAC}">
            <c15:filteredScatterSeries>
              <c15: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extLst>
                      <c:ext uri="{02D57815-91ED-43cb-92C2-25804820EDAC}">
                        <c15:formulaRef>
                          <c15:sqref>Results!$AE$12:$AE$13</c15:sqref>
                        </c15:formulaRef>
                      </c:ext>
                    </c:extLst>
                    <c:numCache>
                      <c:formatCode>General</c:formatCode>
                      <c:ptCount val="2"/>
                      <c:pt idx="0">
                        <c:v>0.79934054945358168</c:v>
                      </c:pt>
                      <c:pt idx="1">
                        <c:v>2.3042750504771283</c:v>
                      </c:pt>
                    </c:numCache>
                  </c:numRef>
                </c:xVal>
                <c:yVal>
                  <c:numRef>
                    <c:extLst>
                      <c:ext uri="{02D57815-91ED-43cb-92C2-25804820EDAC}">
                        <c15:formulaRef>
                          <c15:sqref>Results!$AF$12:$AF$13</c15:sqref>
                        </c15:formulaRef>
                      </c:ext>
                    </c:extLst>
                    <c:numCache>
                      <c:formatCode>General</c:formatCode>
                      <c:ptCount val="2"/>
                      <c:pt idx="0">
                        <c:v>1.6572983343029728</c:v>
                      </c:pt>
                      <c:pt idx="1">
                        <c:v>-0.25436293631688311</c:v>
                      </c:pt>
                    </c:numCache>
                  </c:numRef>
                </c:yVal>
                <c:smooth val="0"/>
                <c:extLst>
                  <c:ext xmlns:c16="http://schemas.microsoft.com/office/drawing/2014/chart" uri="{C3380CC4-5D6E-409C-BE32-E72D297353CC}">
                    <c16:uniqueId val="{00000004-E2B7-445B-A43F-DF92BE6D9178}"/>
                  </c:ext>
                </c:extLst>
              </c15:ser>
            </c15:filteredScatterSeries>
            <c15:filteredScatterSeries>
              <c15:ser>
                <c:idx val="5"/>
                <c:order val="5"/>
                <c:spPr>
                  <a:ln w="2540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Results!$AE$20:$AE$21</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Results!$AF$20:$AF$21</c15:sqref>
                        </c15:formulaRef>
                      </c:ext>
                    </c:extLst>
                    <c:numCache>
                      <c:formatCode>General</c:formatCode>
                      <c:ptCount val="2"/>
                      <c:pt idx="0">
                        <c:v>1.4174608030865916</c:v>
                      </c:pt>
                      <c:pt idx="1">
                        <c:v>6.841962730255613E-3</c:v>
                      </c:pt>
                    </c:numCache>
                  </c:numRef>
                </c:yVal>
                <c:smooth val="0"/>
                <c:extLst xmlns:c15="http://schemas.microsoft.com/office/drawing/2012/chart">
                  <c:ext xmlns:c16="http://schemas.microsoft.com/office/drawing/2014/chart" uri="{C3380CC4-5D6E-409C-BE32-E72D297353CC}">
                    <c16:uniqueId val="{00000005-E2B7-445B-A43F-DF92BE6D9178}"/>
                  </c:ext>
                </c:extLst>
              </c15:ser>
            </c15:filteredScatterSeries>
            <c15:filteredScatterSeries>
              <c15: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Results!$AG$12:$AG$13</c15:sqref>
                        </c15:formulaRef>
                      </c:ext>
                    </c:extLst>
                    <c:numCache>
                      <c:formatCode>General</c:formatCode>
                      <c:ptCount val="2"/>
                      <c:pt idx="0">
                        <c:v>1.8444983442522542</c:v>
                      </c:pt>
                      <c:pt idx="1">
                        <c:v>-6.7162926367601711E-2</c:v>
                      </c:pt>
                    </c:numCache>
                  </c:numRef>
                </c:yVal>
                <c:smooth val="0"/>
                <c:extLst xmlns:c15="http://schemas.microsoft.com/office/drawing/2012/chart">
                  <c:ext xmlns:c16="http://schemas.microsoft.com/office/drawing/2014/chart" uri="{C3380CC4-5D6E-409C-BE32-E72D297353CC}">
                    <c16:uniqueId val="{00000006-E2B7-445B-A43F-DF92BE6D9178}"/>
                  </c:ext>
                </c:extLst>
              </c15:ser>
            </c15:filteredScatterSeries>
            <c15:filteredScatterSeries>
              <c15: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Results!$AH$12:$AH$13</c15:sqref>
                        </c15:formulaRef>
                      </c:ext>
                    </c:extLst>
                    <c:numCache>
                      <c:formatCode>General</c:formatCode>
                      <c:ptCount val="2"/>
                      <c:pt idx="0">
                        <c:v>1.4918852756277783</c:v>
                      </c:pt>
                      <c:pt idx="1">
                        <c:v>-0.41977599499207774</c:v>
                      </c:pt>
                    </c:numCache>
                  </c:numRef>
                </c:yVal>
                <c:smooth val="0"/>
                <c:extLst xmlns:c15="http://schemas.microsoft.com/office/drawing/2012/chart">
                  <c:ext xmlns:c16="http://schemas.microsoft.com/office/drawing/2014/chart" uri="{C3380CC4-5D6E-409C-BE32-E72D297353CC}">
                    <c16:uniqueId val="{00000007-E2B7-445B-A43F-DF92BE6D9178}"/>
                  </c:ext>
                </c:extLst>
              </c15:ser>
            </c15:filteredScatterSeries>
            <c15:filteredScatterSeries>
              <c15: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Results!$AF$29:$AF$30</c15:sqref>
                        </c15:formulaRef>
                      </c:ext>
                    </c:extLst>
                    <c:numCache>
                      <c:formatCode>0.00</c:formatCode>
                      <c:ptCount val="2"/>
                      <c:pt idx="0">
                        <c:v>1.6316871401502357</c:v>
                      </c:pt>
                      <c:pt idx="1">
                        <c:v>1.6316871401502357</c:v>
                      </c:pt>
                    </c:numCache>
                  </c:numRef>
                </c:xVal>
                <c:yVal>
                  <c:numRef>
                    <c:extLst xmlns:c15="http://schemas.microsoft.com/office/drawing/2012/chart">
                      <c:ext xmlns:c15="http://schemas.microsoft.com/office/drawing/2012/chart" uri="{02D57815-91ED-43cb-92C2-25804820EDAC}">
                        <c15:formulaRef>
                          <c15:sqref>Results!$AG$29:$AG$30</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A-E2B7-445B-A43F-DF92BE6D9178}"/>
                  </c:ext>
                </c:extLst>
              </c15:ser>
            </c15:filteredScatterSeries>
            <c15:filteredScatterSeries>
              <c15:ser>
                <c:idx val="11"/>
                <c:order val="11"/>
                <c:spPr>
                  <a:ln w="19050" cap="rnd">
                    <a:solidFill>
                      <a:srgbClr val="00B050"/>
                    </a:solidFill>
                    <a:prstDash val="sysDash"/>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Results!$AF$31:$AF$32</c15:sqref>
                        </c15:formulaRef>
                      </c:ext>
                    </c:extLst>
                    <c:numCache>
                      <c:formatCode>0.00</c:formatCode>
                      <c:ptCount val="2"/>
                      <c:pt idx="0">
                        <c:v>1.6714577583011969</c:v>
                      </c:pt>
                      <c:pt idx="1">
                        <c:v>1.6714577583011969</c:v>
                      </c:pt>
                    </c:numCache>
                  </c:numRef>
                </c:xVal>
                <c:yVal>
                  <c:numRef>
                    <c:extLst xmlns:c15="http://schemas.microsoft.com/office/drawing/2012/chart">
                      <c:ext xmlns:c15="http://schemas.microsoft.com/office/drawing/2012/chart" uri="{02D57815-91ED-43cb-92C2-25804820EDAC}">
                        <c15:formulaRef>
                          <c15:sqref>Results!$AG$31:$AG$32</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B-E2B7-445B-A43F-DF92BE6D9178}"/>
                  </c:ext>
                </c:extLst>
              </c15:ser>
            </c15:filteredScatterSeries>
            <c15:filteredScatterSeries>
              <c15:ser>
                <c:idx val="12"/>
                <c:order val="12"/>
                <c:spPr>
                  <a:ln w="12700" cap="rnd">
                    <a:solidFill>
                      <a:schemeClr val="accent6">
                        <a:lumMod val="75000"/>
                      </a:schemeClr>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Results!$AG$17:$AG$18</c15:sqref>
                        </c15:formulaRef>
                      </c:ext>
                    </c:extLst>
                    <c:numCache>
                      <c:formatCode>General</c:formatCode>
                      <c:ptCount val="2"/>
                      <c:pt idx="0">
                        <c:v>1.5315335032127957</c:v>
                      </c:pt>
                      <c:pt idx="1">
                        <c:v>0.12091466285645977</c:v>
                      </c:pt>
                    </c:numCache>
                  </c:numRef>
                </c:yVal>
                <c:smooth val="0"/>
                <c:extLst xmlns:c15="http://schemas.microsoft.com/office/drawing/2012/chart">
                  <c:ext xmlns:c16="http://schemas.microsoft.com/office/drawing/2014/chart" uri="{C3380CC4-5D6E-409C-BE32-E72D297353CC}">
                    <c16:uniqueId val="{0000000C-E2B7-445B-A43F-DF92BE6D9178}"/>
                  </c:ext>
                </c:extLst>
              </c15:ser>
            </c15:filteredScatterSeries>
            <c15:filteredScatterSeries>
              <c15:ser>
                <c:idx val="13"/>
                <c:order val="13"/>
                <c:spPr>
                  <a:ln w="12700" cap="rnd">
                    <a:solidFill>
                      <a:schemeClr val="accent6">
                        <a:lumMod val="75000"/>
                      </a:schemeClr>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Results!$AH$17:$AH$18</c15:sqref>
                        </c15:formulaRef>
                      </c:ext>
                    </c:extLst>
                    <c:numCache>
                      <c:formatCode>General</c:formatCode>
                      <c:ptCount val="2"/>
                      <c:pt idx="0">
                        <c:v>1.2804971017973594</c:v>
                      </c:pt>
                      <c:pt idx="1">
                        <c:v>-0.13012173855897669</c:v>
                      </c:pt>
                    </c:numCache>
                  </c:numRef>
                </c:yVal>
                <c:smooth val="0"/>
                <c:extLst xmlns:c15="http://schemas.microsoft.com/office/drawing/2012/chart">
                  <c:ext xmlns:c16="http://schemas.microsoft.com/office/drawing/2014/chart" uri="{C3380CC4-5D6E-409C-BE32-E72D297353CC}">
                    <c16:uniqueId val="{0000000D-E2B7-445B-A43F-DF92BE6D9178}"/>
                  </c:ext>
                </c:extLst>
              </c15:ser>
            </c15:filteredScatterSeries>
          </c:ext>
        </c:extLst>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Least square regression Nutrient on EQR (transposed)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3A4F-4292-8FCA-258AF5084ABB}"/>
            </c:ext>
          </c:extLst>
        </c:ser>
        <c: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f>Results!$AE$12:$AE$13</c:f>
              <c:numCache>
                <c:formatCode>General</c:formatCode>
                <c:ptCount val="2"/>
                <c:pt idx="0">
                  <c:v>0.79934054945358168</c:v>
                </c:pt>
                <c:pt idx="1">
                  <c:v>2.3042750504771283</c:v>
                </c:pt>
              </c:numCache>
            </c:numRef>
          </c:xVal>
          <c:yVal>
            <c:numRef>
              <c:f>Results!$AF$12:$AF$13</c:f>
              <c:numCache>
                <c:formatCode>General</c:formatCode>
                <c:ptCount val="2"/>
                <c:pt idx="0">
                  <c:v>1.6572983343029728</c:v>
                </c:pt>
                <c:pt idx="1">
                  <c:v>-0.25436293631688311</c:v>
                </c:pt>
              </c:numCache>
            </c:numRef>
          </c:yVal>
          <c:smooth val="0"/>
          <c:extLst>
            <c:ext xmlns:c16="http://schemas.microsoft.com/office/drawing/2014/chart" uri="{C3380CC4-5D6E-409C-BE32-E72D297353CC}">
              <c16:uniqueId val="{00000004-3A4F-4292-8FCA-258AF5084ABB}"/>
            </c:ext>
          </c:extLst>
        </c:ser>
        <c: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f>Results!$AE$12:$AE$13</c:f>
              <c:numCache>
                <c:formatCode>General</c:formatCode>
                <c:ptCount val="2"/>
                <c:pt idx="0">
                  <c:v>0.79934054945358168</c:v>
                </c:pt>
                <c:pt idx="1">
                  <c:v>2.3042750504771283</c:v>
                </c:pt>
              </c:numCache>
            </c:numRef>
          </c:xVal>
          <c:yVal>
            <c:numRef>
              <c:f>Results!$AG$12:$AG$13</c:f>
              <c:numCache>
                <c:formatCode>General</c:formatCode>
                <c:ptCount val="2"/>
                <c:pt idx="0">
                  <c:v>1.8444983442522542</c:v>
                </c:pt>
                <c:pt idx="1">
                  <c:v>-6.7162926367601711E-2</c:v>
                </c:pt>
              </c:numCache>
            </c:numRef>
          </c:yVal>
          <c:smooth val="0"/>
          <c:extLst>
            <c:ext xmlns:c16="http://schemas.microsoft.com/office/drawing/2014/chart" uri="{C3380CC4-5D6E-409C-BE32-E72D297353CC}">
              <c16:uniqueId val="{00000006-3A4F-4292-8FCA-258AF5084ABB}"/>
            </c:ext>
          </c:extLst>
        </c:ser>
        <c: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f>Results!$AE$12:$AE$13</c:f>
              <c:numCache>
                <c:formatCode>General</c:formatCode>
                <c:ptCount val="2"/>
                <c:pt idx="0">
                  <c:v>0.79934054945358168</c:v>
                </c:pt>
                <c:pt idx="1">
                  <c:v>2.3042750504771283</c:v>
                </c:pt>
              </c:numCache>
            </c:numRef>
          </c:xVal>
          <c:yVal>
            <c:numRef>
              <c:f>Results!$AH$12:$AH$13</c:f>
              <c:numCache>
                <c:formatCode>General</c:formatCode>
                <c:ptCount val="2"/>
                <c:pt idx="0">
                  <c:v>1.4918852756277783</c:v>
                </c:pt>
                <c:pt idx="1">
                  <c:v>-0.41977599499207774</c:v>
                </c:pt>
              </c:numCache>
            </c:numRef>
          </c:yVal>
          <c:smooth val="0"/>
          <c:extLst>
            <c:ext xmlns:c16="http://schemas.microsoft.com/office/drawing/2014/chart" uri="{C3380CC4-5D6E-409C-BE32-E72D297353CC}">
              <c16:uniqueId val="{00000007-3A4F-4292-8FCA-258AF5084ABB}"/>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Results!$AF$25:$AF$26</c:f>
              <c:numCache>
                <c:formatCode>0.000</c:formatCode>
                <c:ptCount val="2"/>
                <c:pt idx="0" formatCode="General">
                  <c:v>0</c:v>
                </c:pt>
                <c:pt idx="1">
                  <c:v>2.0737183503461227</c:v>
                </c:pt>
              </c:numCache>
            </c:numRef>
          </c:xVal>
          <c:yVal>
            <c:numRef>
              <c:f>Results!$AG$25:$AG$26</c:f>
              <c:numCache>
                <c:formatCode>General</c:formatCode>
                <c:ptCount val="2"/>
                <c:pt idx="0">
                  <c:v>0.6</c:v>
                </c:pt>
                <c:pt idx="1">
                  <c:v>0.6</c:v>
                </c:pt>
              </c:numCache>
            </c:numRef>
          </c:yVal>
          <c:smooth val="0"/>
          <c:extLst>
            <c:ext xmlns:c16="http://schemas.microsoft.com/office/drawing/2014/chart" uri="{C3380CC4-5D6E-409C-BE32-E72D297353CC}">
              <c16:uniqueId val="{00000008-3A4F-4292-8FCA-258AF5084ABB}"/>
            </c:ext>
          </c:extLst>
        </c:ser>
        <c: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dLbls>
            <c:dLbl>
              <c:idx val="0"/>
              <c:layout>
                <c:manualLayout>
                  <c:x val="-8.8730779503815499E-2"/>
                  <c:y val="-3.6186499652052888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A4F-4292-8FCA-258AF5084ABB}"/>
                </c:ext>
              </c:extLst>
            </c:dLbl>
            <c:dLbl>
              <c:idx val="1"/>
              <c:delete val="1"/>
              <c:extLst>
                <c:ext xmlns:c15="http://schemas.microsoft.com/office/drawing/2012/chart" uri="{CE6537A1-D6FC-4f65-9D91-7224C49458BB}"/>
                <c:ext xmlns:c16="http://schemas.microsoft.com/office/drawing/2014/chart" uri="{C3380CC4-5D6E-409C-BE32-E72D297353CC}">
                  <c16:uniqueId val="{0000000F-3A4F-4292-8FCA-258AF5084AB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Results!$AF$29:$AF$30</c:f>
              <c:numCache>
                <c:formatCode>0.00</c:formatCode>
                <c:ptCount val="2"/>
                <c:pt idx="0">
                  <c:v>1.6316871401502357</c:v>
                </c:pt>
                <c:pt idx="1">
                  <c:v>1.6316871401502357</c:v>
                </c:pt>
              </c:numCache>
            </c:numRef>
          </c:xVal>
          <c:yVal>
            <c:numRef>
              <c:f>Results!$AG$29:$AG$30</c:f>
              <c:numCache>
                <c:formatCode>General</c:formatCode>
                <c:ptCount val="2"/>
                <c:pt idx="0">
                  <c:v>0.2</c:v>
                </c:pt>
                <c:pt idx="1">
                  <c:v>0.6</c:v>
                </c:pt>
              </c:numCache>
            </c:numRef>
          </c:yVal>
          <c:smooth val="0"/>
          <c:extLst>
            <c:ext xmlns:c16="http://schemas.microsoft.com/office/drawing/2014/chart" uri="{C3380CC4-5D6E-409C-BE32-E72D297353CC}">
              <c16:uniqueId val="{0000000A-3A4F-4292-8FCA-258AF5084ABB}"/>
            </c:ext>
          </c:extLst>
        </c:ser>
        <c:ser>
          <c:idx val="14"/>
          <c:order val="14"/>
          <c:spPr>
            <a:ln w="25400" cap="rnd">
              <a:noFill/>
              <a:round/>
            </a:ln>
            <a:effectLst/>
          </c:spPr>
          <c:marker>
            <c:symbol val="circle"/>
            <c:size val="5"/>
            <c:spPr>
              <a:noFill/>
              <a:ln w="9525">
                <a:solidFill>
                  <a:schemeClr val="accent5"/>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1-E3D4-4A8C-BECD-D23312DDDEBF}"/>
            </c:ext>
          </c:extLst>
        </c:ser>
        <c:ser>
          <c:idx val="15"/>
          <c:order val="15"/>
          <c:tx>
            <c:v>Mean</c:v>
          </c:tx>
          <c:spPr>
            <a:ln w="25400" cap="rnd">
              <a:noFill/>
              <a:round/>
            </a:ln>
            <a:effectLst/>
          </c:spPr>
          <c:marker>
            <c:symbol val="star"/>
            <c:size val="11"/>
            <c:spPr>
              <a:noFill/>
              <a:ln w="9525">
                <a:solidFill>
                  <a:srgbClr val="FF0000"/>
                </a:solidFill>
              </a:ln>
              <a:effectLst/>
            </c:spPr>
          </c:marker>
          <c:xVal>
            <c:numRef>
              <c:f>Results!$AF$44</c:f>
              <c:numCache>
                <c:formatCode>0.000</c:formatCode>
                <c:ptCount val="1"/>
                <c:pt idx="0">
                  <c:v>1.5197182132334934</c:v>
                </c:pt>
              </c:numCache>
            </c:numRef>
          </c:xVal>
          <c:yVal>
            <c:numRef>
              <c:f>Results!$AG$44</c:f>
              <c:numCache>
                <c:formatCode>0.000</c:formatCode>
                <c:ptCount val="1"/>
                <c:pt idx="0">
                  <c:v>0.74222988505747123</c:v>
                </c:pt>
              </c:numCache>
            </c:numRef>
          </c:yVal>
          <c:smooth val="0"/>
          <c:extLst>
            <c:ext xmlns:c16="http://schemas.microsoft.com/office/drawing/2014/chart" uri="{C3380CC4-5D6E-409C-BE32-E72D297353CC}">
              <c16:uniqueId val="{00000000-F846-46DE-9FD3-D1608B0951D8}"/>
            </c:ext>
          </c:extLst>
        </c:ser>
        <c:dLbls>
          <c:showLegendKey val="0"/>
          <c:showVal val="0"/>
          <c:showCatName val="0"/>
          <c:showSerName val="0"/>
          <c:showPercent val="0"/>
          <c:showBubbleSize val="0"/>
        </c:dLbls>
        <c:axId val="334852024"/>
        <c:axId val="334861536"/>
        <c:extLst>
          <c:ext xmlns:c15="http://schemas.microsoft.com/office/drawing/2012/chart" uri="{02D57815-91ED-43cb-92C2-25804820EDAC}">
            <c15:filteredScatterSeries>
              <c15:ser>
                <c:idx val="1"/>
                <c:order val="1"/>
                <c:spPr>
                  <a:ln w="12700" cap="rnd">
                    <a:solidFill>
                      <a:srgbClr val="002060"/>
                    </a:solidFill>
                    <a:round/>
                  </a:ln>
                  <a:effectLst/>
                </c:spPr>
                <c:marker>
                  <c:symbol val="none"/>
                </c:marker>
                <c:xVal>
                  <c:numRef>
                    <c:extLst>
                      <c:ext uri="{02D57815-91ED-43cb-92C2-25804820EDAC}">
                        <c15:formulaRef>
                          <c15:sqref>Results!$AE$6:$AE$7</c15:sqref>
                        </c15:formulaRef>
                      </c:ext>
                    </c:extLst>
                    <c:numCache>
                      <c:formatCode>0.000</c:formatCode>
                      <c:ptCount val="2"/>
                      <c:pt idx="0">
                        <c:v>0.79934054945358168</c:v>
                      </c:pt>
                      <c:pt idx="1">
                        <c:v>2.3042750504771283</c:v>
                      </c:pt>
                    </c:numCache>
                  </c:numRef>
                </c:xVal>
                <c:yVal>
                  <c:numRef>
                    <c:extLst>
                      <c:ext uri="{02D57815-91ED-43cb-92C2-25804820EDAC}">
                        <c15:formulaRef>
                          <c15:sqref>Results!$AF$6:$AF$7</c15:sqref>
                        </c15:formulaRef>
                      </c:ext>
                    </c:extLst>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3A4F-4292-8FCA-258AF5084ABB}"/>
                  </c:ext>
                </c:extLst>
              </c15:ser>
            </c15:filteredScatterSeries>
            <c15:filteredScatterSeries>
              <c15: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Results!$AG$6:$AG$7</c15:sqref>
                        </c15:formulaRef>
                      </c:ext>
                    </c:extLst>
                    <c:numCache>
                      <c:formatCode>General</c:formatCode>
                      <c:ptCount val="2"/>
                      <c:pt idx="0">
                        <c:v>1.3299422238197827</c:v>
                      </c:pt>
                      <c:pt idx="1">
                        <c:v>0.28904363820212964</c:v>
                      </c:pt>
                    </c:numCache>
                  </c:numRef>
                </c:yVal>
                <c:smooth val="0"/>
                <c:extLst xmlns:c15="http://schemas.microsoft.com/office/drawing/2012/chart">
                  <c:ext xmlns:c16="http://schemas.microsoft.com/office/drawing/2014/chart" uri="{C3380CC4-5D6E-409C-BE32-E72D297353CC}">
                    <c16:uniqueId val="{00000002-3A4F-4292-8FCA-258AF5084ABB}"/>
                  </c:ext>
                </c:extLst>
              </c15:ser>
            </c15:filteredScatterSeries>
            <c15:filteredScatterSeries>
              <c15:ser>
                <c:idx val="3"/>
                <c:order val="3"/>
                <c:spPr>
                  <a:ln w="12700" cap="rnd">
                    <a:solidFill>
                      <a:srgbClr val="002060"/>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Results!$AH$6:$AH$7</c15:sqref>
                        </c15:formulaRef>
                      </c:ext>
                    </c:extLst>
                    <c:numCache>
                      <c:formatCode>General</c:formatCode>
                      <c:ptCount val="2"/>
                      <c:pt idx="0">
                        <c:v>1.1162166859527596</c:v>
                      </c:pt>
                      <c:pt idx="1">
                        <c:v>7.5318100335106553E-2</c:v>
                      </c:pt>
                    </c:numCache>
                  </c:numRef>
                </c:yVal>
                <c:smooth val="0"/>
                <c:extLst xmlns:c15="http://schemas.microsoft.com/office/drawing/2012/chart">
                  <c:ext xmlns:c16="http://schemas.microsoft.com/office/drawing/2014/chart" uri="{C3380CC4-5D6E-409C-BE32-E72D297353CC}">
                    <c16:uniqueId val="{00000003-3A4F-4292-8FCA-258AF5084ABB}"/>
                  </c:ext>
                </c:extLst>
              </c15:ser>
            </c15:filteredScatterSeries>
            <c15:filteredScatterSeries>
              <c15:ser>
                <c:idx val="5"/>
                <c:order val="5"/>
                <c:spPr>
                  <a:ln w="2540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Results!$AE$20:$AE$21</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Results!$AF$20:$AF$21</c15:sqref>
                        </c15:formulaRef>
                      </c:ext>
                    </c:extLst>
                    <c:numCache>
                      <c:formatCode>General</c:formatCode>
                      <c:ptCount val="2"/>
                      <c:pt idx="0">
                        <c:v>1.4174608030865916</c:v>
                      </c:pt>
                      <c:pt idx="1">
                        <c:v>6.841962730255613E-3</c:v>
                      </c:pt>
                    </c:numCache>
                  </c:numRef>
                </c:yVal>
                <c:smooth val="0"/>
                <c:extLst xmlns:c15="http://schemas.microsoft.com/office/drawing/2012/chart">
                  <c:ext xmlns:c16="http://schemas.microsoft.com/office/drawing/2014/chart" uri="{C3380CC4-5D6E-409C-BE32-E72D297353CC}">
                    <c16:uniqueId val="{00000005-3A4F-4292-8FCA-258AF5084ABB}"/>
                  </c:ext>
                </c:extLst>
              </c15:ser>
            </c15:filteredScatterSeries>
            <c15:filteredScatterSeries>
              <c15: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Results!$AF$27:$AF$28</c15:sqref>
                        </c15:formulaRef>
                      </c:ext>
                    </c:extLst>
                    <c:numCache>
                      <c:formatCode>0.00</c:formatCode>
                      <c:ptCount val="2"/>
                      <c:pt idx="0">
                        <c:v>1.7253546355104916</c:v>
                      </c:pt>
                      <c:pt idx="1">
                        <c:v>1.7253546355104916</c:v>
                      </c:pt>
                    </c:numCache>
                  </c:numRef>
                </c:xVal>
                <c:yVal>
                  <c:numRef>
                    <c:extLst xmlns:c15="http://schemas.microsoft.com/office/drawing/2012/chart">
                      <c:ext xmlns:c15="http://schemas.microsoft.com/office/drawing/2012/chart" uri="{02D57815-91ED-43cb-92C2-25804820EDAC}">
                        <c15:formulaRef>
                          <c15:sqref>Results!$AG$27:$AG$28</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9-3A4F-4292-8FCA-258AF5084ABB}"/>
                  </c:ext>
                </c:extLst>
              </c15:ser>
            </c15:filteredScatterSeries>
            <c15:filteredScatterSeries>
              <c15:ser>
                <c:idx val="11"/>
                <c:order val="11"/>
                <c:spPr>
                  <a:ln w="19050" cap="rnd">
                    <a:solidFill>
                      <a:srgbClr val="00B050"/>
                    </a:solidFill>
                    <a:prstDash val="sysDash"/>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Results!$AF$31:$AF$32</c15:sqref>
                        </c15:formulaRef>
                      </c:ext>
                    </c:extLst>
                    <c:numCache>
                      <c:formatCode>0.00</c:formatCode>
                      <c:ptCount val="2"/>
                      <c:pt idx="0">
                        <c:v>1.6714577583011969</c:v>
                      </c:pt>
                      <c:pt idx="1">
                        <c:v>1.6714577583011969</c:v>
                      </c:pt>
                    </c:numCache>
                  </c:numRef>
                </c:xVal>
                <c:yVal>
                  <c:numRef>
                    <c:extLst xmlns:c15="http://schemas.microsoft.com/office/drawing/2012/chart">
                      <c:ext xmlns:c15="http://schemas.microsoft.com/office/drawing/2012/chart" uri="{02D57815-91ED-43cb-92C2-25804820EDAC}">
                        <c15:formulaRef>
                          <c15:sqref>Results!$AG$31:$AG$32</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B-3A4F-4292-8FCA-258AF5084ABB}"/>
                  </c:ext>
                </c:extLst>
              </c15:ser>
            </c15:filteredScatterSeries>
            <c15:filteredScatterSeries>
              <c15:ser>
                <c:idx val="12"/>
                <c:order val="12"/>
                <c:spPr>
                  <a:ln w="12700" cap="rnd">
                    <a:solidFill>
                      <a:schemeClr val="accent6">
                        <a:lumMod val="75000"/>
                      </a:schemeClr>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Results!$AG$17:$AG$18</c15:sqref>
                        </c15:formulaRef>
                      </c:ext>
                    </c:extLst>
                    <c:numCache>
                      <c:formatCode>General</c:formatCode>
                      <c:ptCount val="2"/>
                      <c:pt idx="0">
                        <c:v>1.5315335032127957</c:v>
                      </c:pt>
                      <c:pt idx="1">
                        <c:v>0.12091466285645977</c:v>
                      </c:pt>
                    </c:numCache>
                  </c:numRef>
                </c:yVal>
                <c:smooth val="0"/>
                <c:extLst xmlns:c15="http://schemas.microsoft.com/office/drawing/2012/chart">
                  <c:ext xmlns:c16="http://schemas.microsoft.com/office/drawing/2014/chart" uri="{C3380CC4-5D6E-409C-BE32-E72D297353CC}">
                    <c16:uniqueId val="{0000000C-3A4F-4292-8FCA-258AF5084ABB}"/>
                  </c:ext>
                </c:extLst>
              </c15:ser>
            </c15:filteredScatterSeries>
            <c15:filteredScatterSeries>
              <c15:ser>
                <c:idx val="13"/>
                <c:order val="13"/>
                <c:spPr>
                  <a:ln w="12700" cap="rnd">
                    <a:solidFill>
                      <a:schemeClr val="accent6">
                        <a:lumMod val="75000"/>
                      </a:schemeClr>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Results!$AE$17:$AE$18</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Results!$AH$17:$AH$18</c15:sqref>
                        </c15:formulaRef>
                      </c:ext>
                    </c:extLst>
                    <c:numCache>
                      <c:formatCode>General</c:formatCode>
                      <c:ptCount val="2"/>
                      <c:pt idx="0">
                        <c:v>1.2804971017973594</c:v>
                      </c:pt>
                      <c:pt idx="1">
                        <c:v>-0.13012173855897669</c:v>
                      </c:pt>
                    </c:numCache>
                  </c:numRef>
                </c:yVal>
                <c:smooth val="0"/>
                <c:extLst xmlns:c15="http://schemas.microsoft.com/office/drawing/2012/chart">
                  <c:ext xmlns:c16="http://schemas.microsoft.com/office/drawing/2014/chart" uri="{C3380CC4-5D6E-409C-BE32-E72D297353CC}">
                    <c16:uniqueId val="{0000000D-3A4F-4292-8FCA-258AF5084ABB}"/>
                  </c:ext>
                </c:extLst>
              </c15:ser>
            </c15:filteredScatterSeries>
          </c:ext>
        </c:extLst>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Orthogonal regression</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35410820900136"/>
          <c:y val="0.15108315863032845"/>
          <c:w val="0.79621997799725586"/>
          <c:h val="0.7159563545122897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D9FF-46ED-9B1C-FCBA991DD22D}"/>
            </c:ext>
          </c:extLst>
        </c:ser>
        <c:ser>
          <c:idx val="5"/>
          <c:order val="5"/>
          <c:spPr>
            <a:ln w="25400" cap="rnd">
              <a:solidFill>
                <a:srgbClr val="00B050"/>
              </a:solidFill>
              <a:round/>
            </a:ln>
            <a:effectLst/>
          </c:spPr>
          <c:marker>
            <c:symbol val="none"/>
          </c:marker>
          <c:xVal>
            <c:numRef>
              <c:f>Results!$AE$20:$AE$21</c:f>
              <c:numCache>
                <c:formatCode>General</c:formatCode>
                <c:ptCount val="2"/>
                <c:pt idx="0">
                  <c:v>0.79934054945358168</c:v>
                </c:pt>
                <c:pt idx="1">
                  <c:v>2.3042750504771283</c:v>
                </c:pt>
              </c:numCache>
            </c:numRef>
          </c:xVal>
          <c:yVal>
            <c:numRef>
              <c:f>Results!$AF$20:$AF$21</c:f>
              <c:numCache>
                <c:formatCode>General</c:formatCode>
                <c:ptCount val="2"/>
                <c:pt idx="0">
                  <c:v>1.4174608030865916</c:v>
                </c:pt>
                <c:pt idx="1">
                  <c:v>6.841962730255613E-3</c:v>
                </c:pt>
              </c:numCache>
            </c:numRef>
          </c:yVal>
          <c:smooth val="0"/>
          <c:extLst>
            <c:ext xmlns:c16="http://schemas.microsoft.com/office/drawing/2014/chart" uri="{C3380CC4-5D6E-409C-BE32-E72D297353CC}">
              <c16:uniqueId val="{00000005-D9FF-46ED-9B1C-FCBA991DD22D}"/>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Results!$AF$25:$AF$26</c:f>
              <c:numCache>
                <c:formatCode>0.000</c:formatCode>
                <c:ptCount val="2"/>
                <c:pt idx="0" formatCode="General">
                  <c:v>0</c:v>
                </c:pt>
                <c:pt idx="1">
                  <c:v>2.0737183503461227</c:v>
                </c:pt>
              </c:numCache>
            </c:numRef>
          </c:xVal>
          <c:yVal>
            <c:numRef>
              <c:f>Results!$AG$25:$AG$26</c:f>
              <c:numCache>
                <c:formatCode>General</c:formatCode>
                <c:ptCount val="2"/>
                <c:pt idx="0">
                  <c:v>0.6</c:v>
                </c:pt>
                <c:pt idx="1">
                  <c:v>0.6</c:v>
                </c:pt>
              </c:numCache>
            </c:numRef>
          </c:yVal>
          <c:smooth val="0"/>
          <c:extLst>
            <c:ext xmlns:c16="http://schemas.microsoft.com/office/drawing/2014/chart" uri="{C3380CC4-5D6E-409C-BE32-E72D297353CC}">
              <c16:uniqueId val="{00000008-D9FF-46ED-9B1C-FCBA991DD22D}"/>
            </c:ext>
          </c:extLst>
        </c:ser>
        <c:ser>
          <c:idx val="11"/>
          <c:order val="11"/>
          <c:spPr>
            <a:ln w="19050" cap="rnd">
              <a:solidFill>
                <a:srgbClr val="00B050"/>
              </a:solidFill>
              <a:prstDash val="sysDash"/>
              <a:round/>
            </a:ln>
            <a:effectLst/>
          </c:spPr>
          <c:marker>
            <c:symbol val="circle"/>
            <c:size val="5"/>
            <c:spPr>
              <a:solidFill>
                <a:schemeClr val="accent6">
                  <a:lumMod val="60000"/>
                </a:schemeClr>
              </a:solidFill>
              <a:ln w="9525">
                <a:solidFill>
                  <a:schemeClr val="accent6">
                    <a:lumMod val="60000"/>
                  </a:schemeClr>
                </a:solidFill>
              </a:ln>
              <a:effectLst/>
            </c:spPr>
          </c:marker>
          <c:dLbls>
            <c:dLbl>
              <c:idx val="0"/>
              <c:layout>
                <c:manualLayout>
                  <c:x val="-9.3814756671899535E-2"/>
                  <c:y val="-3.9133473095737351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9FF-46ED-9B1C-FCBA991DD22D}"/>
                </c:ext>
              </c:extLst>
            </c:dLbl>
            <c:dLbl>
              <c:idx val="1"/>
              <c:delete val="1"/>
              <c:extLst>
                <c:ext xmlns:c15="http://schemas.microsoft.com/office/drawing/2012/chart" uri="{CE6537A1-D6FC-4f65-9D91-7224C49458BB}"/>
                <c:ext xmlns:c16="http://schemas.microsoft.com/office/drawing/2014/chart" uri="{C3380CC4-5D6E-409C-BE32-E72D297353CC}">
                  <c16:uniqueId val="{0000000F-D9FF-46ED-9B1C-FCBA991DD22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Results!$AF$31:$AF$32</c:f>
              <c:numCache>
                <c:formatCode>0.00</c:formatCode>
                <c:ptCount val="2"/>
                <c:pt idx="0">
                  <c:v>1.6714577583011969</c:v>
                </c:pt>
                <c:pt idx="1">
                  <c:v>1.6714577583011969</c:v>
                </c:pt>
              </c:numCache>
            </c:numRef>
          </c:xVal>
          <c:yVal>
            <c:numRef>
              <c:f>Results!$AG$31:$AG$32</c:f>
              <c:numCache>
                <c:formatCode>General</c:formatCode>
                <c:ptCount val="2"/>
                <c:pt idx="0">
                  <c:v>0.2</c:v>
                </c:pt>
                <c:pt idx="1">
                  <c:v>0.6</c:v>
                </c:pt>
              </c:numCache>
            </c:numRef>
          </c:yVal>
          <c:smooth val="0"/>
          <c:extLst>
            <c:ext xmlns:c16="http://schemas.microsoft.com/office/drawing/2014/chart" uri="{C3380CC4-5D6E-409C-BE32-E72D297353CC}">
              <c16:uniqueId val="{0000000B-D9FF-46ED-9B1C-FCBA991DD22D}"/>
            </c:ext>
          </c:extLst>
        </c:ser>
        <c:ser>
          <c:idx val="12"/>
          <c:order val="12"/>
          <c:spPr>
            <a:ln w="12700" cap="rnd">
              <a:solidFill>
                <a:schemeClr val="accent6">
                  <a:lumMod val="75000"/>
                </a:schemeClr>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Results!$AE$17:$AE$18</c:f>
              <c:numCache>
                <c:formatCode>General</c:formatCode>
                <c:ptCount val="2"/>
                <c:pt idx="0">
                  <c:v>0.79934054945358168</c:v>
                </c:pt>
                <c:pt idx="1">
                  <c:v>2.3042750504771283</c:v>
                </c:pt>
              </c:numCache>
            </c:numRef>
          </c:xVal>
          <c:yVal>
            <c:numRef>
              <c:f>Results!$AG$17:$AG$18</c:f>
              <c:numCache>
                <c:formatCode>General</c:formatCode>
                <c:ptCount val="2"/>
                <c:pt idx="0">
                  <c:v>1.5315335032127957</c:v>
                </c:pt>
                <c:pt idx="1">
                  <c:v>0.12091466285645977</c:v>
                </c:pt>
              </c:numCache>
            </c:numRef>
          </c:yVal>
          <c:smooth val="0"/>
          <c:extLst>
            <c:ext xmlns:c16="http://schemas.microsoft.com/office/drawing/2014/chart" uri="{C3380CC4-5D6E-409C-BE32-E72D297353CC}">
              <c16:uniqueId val="{0000000C-D9FF-46ED-9B1C-FCBA991DD22D}"/>
            </c:ext>
          </c:extLst>
        </c:ser>
        <c:ser>
          <c:idx val="13"/>
          <c:order val="13"/>
          <c:spPr>
            <a:ln w="12700" cap="rnd">
              <a:solidFill>
                <a:schemeClr val="accent6">
                  <a:lumMod val="75000"/>
                </a:schemeClr>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Results!$AE$17:$AE$18</c:f>
              <c:numCache>
                <c:formatCode>General</c:formatCode>
                <c:ptCount val="2"/>
                <c:pt idx="0">
                  <c:v>0.79934054945358168</c:v>
                </c:pt>
                <c:pt idx="1">
                  <c:v>2.3042750504771283</c:v>
                </c:pt>
              </c:numCache>
            </c:numRef>
          </c:xVal>
          <c:yVal>
            <c:numRef>
              <c:f>Results!$AH$17:$AH$18</c:f>
              <c:numCache>
                <c:formatCode>General</c:formatCode>
                <c:ptCount val="2"/>
                <c:pt idx="0">
                  <c:v>1.2804971017973594</c:v>
                </c:pt>
                <c:pt idx="1">
                  <c:v>-0.13012173855897669</c:v>
                </c:pt>
              </c:numCache>
            </c:numRef>
          </c:yVal>
          <c:smooth val="0"/>
          <c:extLst>
            <c:ext xmlns:c16="http://schemas.microsoft.com/office/drawing/2014/chart" uri="{C3380CC4-5D6E-409C-BE32-E72D297353CC}">
              <c16:uniqueId val="{0000000D-D9FF-46ED-9B1C-FCBA991DD22D}"/>
            </c:ext>
          </c:extLst>
        </c:ser>
        <c:ser>
          <c:idx val="14"/>
          <c:order val="14"/>
          <c:spPr>
            <a:ln w="25400" cap="rnd">
              <a:noFill/>
              <a:round/>
            </a:ln>
            <a:effectLst/>
          </c:spPr>
          <c:marker>
            <c:symbol val="circle"/>
            <c:size val="5"/>
            <c:spPr>
              <a:noFill/>
              <a:ln w="9525">
                <a:solidFill>
                  <a:schemeClr val="accent5"/>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C41C-47FC-A21D-731D38F274F4}"/>
            </c:ext>
          </c:extLst>
        </c:ser>
        <c:ser>
          <c:idx val="15"/>
          <c:order val="15"/>
          <c:tx>
            <c:v>Mean</c:v>
          </c:tx>
          <c:spPr>
            <a:ln w="25400" cap="rnd">
              <a:noFill/>
              <a:round/>
            </a:ln>
            <a:effectLst/>
          </c:spPr>
          <c:marker>
            <c:symbol val="star"/>
            <c:size val="5"/>
            <c:spPr>
              <a:noFill/>
              <a:ln w="9525">
                <a:solidFill>
                  <a:srgbClr val="FF0000"/>
                </a:solidFill>
              </a:ln>
              <a:effectLst/>
            </c:spPr>
          </c:marker>
          <c:xVal>
            <c:numRef>
              <c:f>Results!$AF$44</c:f>
              <c:numCache>
                <c:formatCode>0.000</c:formatCode>
                <c:ptCount val="1"/>
                <c:pt idx="0">
                  <c:v>1.5197182132334934</c:v>
                </c:pt>
              </c:numCache>
            </c:numRef>
          </c:xVal>
          <c:yVal>
            <c:numRef>
              <c:f>Results!$AG$44</c:f>
              <c:numCache>
                <c:formatCode>0.000</c:formatCode>
                <c:ptCount val="1"/>
                <c:pt idx="0">
                  <c:v>0.74222988505747123</c:v>
                </c:pt>
              </c:numCache>
            </c:numRef>
          </c:yVal>
          <c:smooth val="0"/>
          <c:extLst>
            <c:ext xmlns:c16="http://schemas.microsoft.com/office/drawing/2014/chart" uri="{C3380CC4-5D6E-409C-BE32-E72D297353CC}">
              <c16:uniqueId val="{00000000-170E-4B56-9460-08A3CAE80FCE}"/>
            </c:ext>
          </c:extLst>
        </c:ser>
        <c:dLbls>
          <c:showLegendKey val="0"/>
          <c:showVal val="0"/>
          <c:showCatName val="0"/>
          <c:showSerName val="0"/>
          <c:showPercent val="0"/>
          <c:showBubbleSize val="0"/>
        </c:dLbls>
        <c:axId val="334852024"/>
        <c:axId val="334861536"/>
        <c:extLst>
          <c:ext xmlns:c15="http://schemas.microsoft.com/office/drawing/2012/chart" uri="{02D57815-91ED-43cb-92C2-25804820EDAC}">
            <c15:filteredScatterSeries>
              <c15:ser>
                <c:idx val="1"/>
                <c:order val="1"/>
                <c:spPr>
                  <a:ln w="12700" cap="rnd">
                    <a:solidFill>
                      <a:srgbClr val="002060"/>
                    </a:solidFill>
                    <a:round/>
                  </a:ln>
                  <a:effectLst/>
                </c:spPr>
                <c:marker>
                  <c:symbol val="none"/>
                </c:marker>
                <c:xVal>
                  <c:numRef>
                    <c:extLst>
                      <c:ext uri="{02D57815-91ED-43cb-92C2-25804820EDAC}">
                        <c15:formulaRef>
                          <c15:sqref>Results!$AE$6:$AE$7</c15:sqref>
                        </c15:formulaRef>
                      </c:ext>
                    </c:extLst>
                    <c:numCache>
                      <c:formatCode>0.000</c:formatCode>
                      <c:ptCount val="2"/>
                      <c:pt idx="0">
                        <c:v>0.79934054945358168</c:v>
                      </c:pt>
                      <c:pt idx="1">
                        <c:v>2.3042750504771283</c:v>
                      </c:pt>
                    </c:numCache>
                  </c:numRef>
                </c:xVal>
                <c:yVal>
                  <c:numRef>
                    <c:extLst>
                      <c:ext uri="{02D57815-91ED-43cb-92C2-25804820EDAC}">
                        <c15:formulaRef>
                          <c15:sqref>Results!$AF$6:$AF$7</c15:sqref>
                        </c15:formulaRef>
                      </c:ext>
                    </c:extLst>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D9FF-46ED-9B1C-FCBA991DD22D}"/>
                  </c:ext>
                </c:extLst>
              </c15:ser>
            </c15:filteredScatterSeries>
            <c15:filteredScatterSeries>
              <c15: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Results!$AG$6:$AG$7</c15:sqref>
                        </c15:formulaRef>
                      </c:ext>
                    </c:extLst>
                    <c:numCache>
                      <c:formatCode>General</c:formatCode>
                      <c:ptCount val="2"/>
                      <c:pt idx="0">
                        <c:v>1.3299422238197827</c:v>
                      </c:pt>
                      <c:pt idx="1">
                        <c:v>0.28904363820212964</c:v>
                      </c:pt>
                    </c:numCache>
                  </c:numRef>
                </c:yVal>
                <c:smooth val="0"/>
                <c:extLst xmlns:c15="http://schemas.microsoft.com/office/drawing/2012/chart">
                  <c:ext xmlns:c16="http://schemas.microsoft.com/office/drawing/2014/chart" uri="{C3380CC4-5D6E-409C-BE32-E72D297353CC}">
                    <c16:uniqueId val="{00000002-D9FF-46ED-9B1C-FCBA991DD22D}"/>
                  </c:ext>
                </c:extLst>
              </c15:ser>
            </c15:filteredScatterSeries>
            <c15:filteredScatterSeries>
              <c15:ser>
                <c:idx val="3"/>
                <c:order val="3"/>
                <c:spPr>
                  <a:ln w="12700" cap="rnd">
                    <a:solidFill>
                      <a:srgbClr val="002060"/>
                    </a:solidFill>
                    <a:prstDash val="dash"/>
                    <a:round/>
                  </a:ln>
                  <a:effectLst/>
                </c:spPr>
                <c:marker>
                  <c:symbol val="none"/>
                </c:marker>
                <c:xVal>
                  <c:numRef>
                    <c:extLst xmlns:c15="http://schemas.microsoft.com/office/drawing/2012/chart">
                      <c:ext xmlns:c15="http://schemas.microsoft.com/office/drawing/2012/chart" uri="{02D57815-91ED-43cb-92C2-25804820EDAC}">
                        <c15:formulaRef>
                          <c15:sqref>Results!$AE$6:$AE$7</c15:sqref>
                        </c15:formulaRef>
                      </c:ext>
                    </c:extLst>
                    <c:numCache>
                      <c:formatCode>0.000</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Results!$AH$6:$AH$7</c15:sqref>
                        </c15:formulaRef>
                      </c:ext>
                    </c:extLst>
                    <c:numCache>
                      <c:formatCode>General</c:formatCode>
                      <c:ptCount val="2"/>
                      <c:pt idx="0">
                        <c:v>1.1162166859527596</c:v>
                      </c:pt>
                      <c:pt idx="1">
                        <c:v>7.5318100335106553E-2</c:v>
                      </c:pt>
                    </c:numCache>
                  </c:numRef>
                </c:yVal>
                <c:smooth val="0"/>
                <c:extLst xmlns:c15="http://schemas.microsoft.com/office/drawing/2012/chart">
                  <c:ext xmlns:c16="http://schemas.microsoft.com/office/drawing/2014/chart" uri="{C3380CC4-5D6E-409C-BE32-E72D297353CC}">
                    <c16:uniqueId val="{00000003-D9FF-46ED-9B1C-FCBA991DD22D}"/>
                  </c:ext>
                </c:extLst>
              </c15:ser>
            </c15:filteredScatterSeries>
            <c15:filteredScatterSeries>
              <c15: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Results!$AF$12:$AF$13</c15:sqref>
                        </c15:formulaRef>
                      </c:ext>
                    </c:extLst>
                    <c:numCache>
                      <c:formatCode>General</c:formatCode>
                      <c:ptCount val="2"/>
                      <c:pt idx="0">
                        <c:v>1.6572983343029728</c:v>
                      </c:pt>
                      <c:pt idx="1">
                        <c:v>-0.25436293631688311</c:v>
                      </c:pt>
                    </c:numCache>
                  </c:numRef>
                </c:yVal>
                <c:smooth val="0"/>
                <c:extLst xmlns:c15="http://schemas.microsoft.com/office/drawing/2012/chart">
                  <c:ext xmlns:c16="http://schemas.microsoft.com/office/drawing/2014/chart" uri="{C3380CC4-5D6E-409C-BE32-E72D297353CC}">
                    <c16:uniqueId val="{00000004-D9FF-46ED-9B1C-FCBA991DD22D}"/>
                  </c:ext>
                </c:extLst>
              </c15:ser>
            </c15:filteredScatterSeries>
            <c15:filteredScatterSeries>
              <c15: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Results!$AG$12:$AG$13</c15:sqref>
                        </c15:formulaRef>
                      </c:ext>
                    </c:extLst>
                    <c:numCache>
                      <c:formatCode>General</c:formatCode>
                      <c:ptCount val="2"/>
                      <c:pt idx="0">
                        <c:v>1.8444983442522542</c:v>
                      </c:pt>
                      <c:pt idx="1">
                        <c:v>-6.7162926367601711E-2</c:v>
                      </c:pt>
                    </c:numCache>
                  </c:numRef>
                </c:yVal>
                <c:smooth val="0"/>
                <c:extLst xmlns:c15="http://schemas.microsoft.com/office/drawing/2012/chart">
                  <c:ext xmlns:c16="http://schemas.microsoft.com/office/drawing/2014/chart" uri="{C3380CC4-5D6E-409C-BE32-E72D297353CC}">
                    <c16:uniqueId val="{00000006-D9FF-46ED-9B1C-FCBA991DD22D}"/>
                  </c:ext>
                </c:extLst>
              </c15:ser>
            </c15:filteredScatterSeries>
            <c15:filteredScatterSeries>
              <c15: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Results!$AE$12:$AE$13</c15:sqref>
                        </c15:formulaRef>
                      </c:ext>
                    </c:extLst>
                    <c:numCache>
                      <c:formatCode>General</c:formatCode>
                      <c:ptCount val="2"/>
                      <c:pt idx="0">
                        <c:v>0.79934054945358168</c:v>
                      </c:pt>
                      <c:pt idx="1">
                        <c:v>2.3042750504771283</c:v>
                      </c:pt>
                    </c:numCache>
                  </c:numRef>
                </c:xVal>
                <c:yVal>
                  <c:numRef>
                    <c:extLst xmlns:c15="http://schemas.microsoft.com/office/drawing/2012/chart">
                      <c:ext xmlns:c15="http://schemas.microsoft.com/office/drawing/2012/chart" uri="{02D57815-91ED-43cb-92C2-25804820EDAC}">
                        <c15:formulaRef>
                          <c15:sqref>Results!$AH$12:$AH$13</c15:sqref>
                        </c15:formulaRef>
                      </c:ext>
                    </c:extLst>
                    <c:numCache>
                      <c:formatCode>General</c:formatCode>
                      <c:ptCount val="2"/>
                      <c:pt idx="0">
                        <c:v>1.4918852756277783</c:v>
                      </c:pt>
                      <c:pt idx="1">
                        <c:v>-0.41977599499207774</c:v>
                      </c:pt>
                    </c:numCache>
                  </c:numRef>
                </c:yVal>
                <c:smooth val="0"/>
                <c:extLst xmlns:c15="http://schemas.microsoft.com/office/drawing/2012/chart">
                  <c:ext xmlns:c16="http://schemas.microsoft.com/office/drawing/2014/chart" uri="{C3380CC4-5D6E-409C-BE32-E72D297353CC}">
                    <c16:uniqueId val="{00000007-D9FF-46ED-9B1C-FCBA991DD22D}"/>
                  </c:ext>
                </c:extLst>
              </c15:ser>
            </c15:filteredScatterSeries>
            <c15:filteredScatterSeries>
              <c15: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Results!$AF$27:$AF$28</c15:sqref>
                        </c15:formulaRef>
                      </c:ext>
                    </c:extLst>
                    <c:numCache>
                      <c:formatCode>0.00</c:formatCode>
                      <c:ptCount val="2"/>
                      <c:pt idx="0">
                        <c:v>1.7253546355104916</c:v>
                      </c:pt>
                      <c:pt idx="1">
                        <c:v>1.7253546355104916</c:v>
                      </c:pt>
                    </c:numCache>
                  </c:numRef>
                </c:xVal>
                <c:yVal>
                  <c:numRef>
                    <c:extLst xmlns:c15="http://schemas.microsoft.com/office/drawing/2012/chart">
                      <c:ext xmlns:c15="http://schemas.microsoft.com/office/drawing/2012/chart" uri="{02D57815-91ED-43cb-92C2-25804820EDAC}">
                        <c15:formulaRef>
                          <c15:sqref>Results!$AG$27:$AG$28</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9-D9FF-46ED-9B1C-FCBA991DD22D}"/>
                  </c:ext>
                </c:extLst>
              </c15:ser>
            </c15:filteredScatterSeries>
            <c15:filteredScatterSeries>
              <c15: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Results!$AF$29:$AF$30</c15:sqref>
                        </c15:formulaRef>
                      </c:ext>
                    </c:extLst>
                    <c:numCache>
                      <c:formatCode>0.00</c:formatCode>
                      <c:ptCount val="2"/>
                      <c:pt idx="0">
                        <c:v>1.6316871401502357</c:v>
                      </c:pt>
                      <c:pt idx="1">
                        <c:v>1.6316871401502357</c:v>
                      </c:pt>
                    </c:numCache>
                  </c:numRef>
                </c:xVal>
                <c:yVal>
                  <c:numRef>
                    <c:extLst xmlns:c15="http://schemas.microsoft.com/office/drawing/2012/chart">
                      <c:ext xmlns:c15="http://schemas.microsoft.com/office/drawing/2012/chart" uri="{02D57815-91ED-43cb-92C2-25804820EDAC}">
                        <c15:formulaRef>
                          <c15:sqref>Results!$AG$29:$AG$30</c15:sqref>
                        </c15:formulaRef>
                      </c:ext>
                    </c:extLst>
                    <c:numCache>
                      <c:formatCode>General</c:formatCode>
                      <c:ptCount val="2"/>
                      <c:pt idx="0">
                        <c:v>0.2</c:v>
                      </c:pt>
                      <c:pt idx="1">
                        <c:v>0.6</c:v>
                      </c:pt>
                    </c:numCache>
                  </c:numRef>
                </c:yVal>
                <c:smooth val="0"/>
                <c:extLst xmlns:c15="http://schemas.microsoft.com/office/drawing/2012/chart">
                  <c:ext xmlns:c16="http://schemas.microsoft.com/office/drawing/2014/chart" uri="{C3380CC4-5D6E-409C-BE32-E72D297353CC}">
                    <c16:uniqueId val="{0000000A-D9FF-46ED-9B1C-FCBA991DD22D}"/>
                  </c:ext>
                </c:extLst>
              </c15:ser>
            </c15:filteredScatterSeries>
          </c:ext>
        </c:extLst>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Comparison of regressions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Results!$N$3:$N$501</c:f>
              <c:numCache>
                <c:formatCode>0.000</c:formatCode>
                <c:ptCount val="499"/>
                <c:pt idx="0">
                  <c:v>0</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0</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0</c:v>
                </c:pt>
                <c:pt idx="39">
                  <c:v>1.4563660331290431</c:v>
                </c:pt>
                <c:pt idx="40">
                  <c:v>1.4563660331290431</c:v>
                </c:pt>
                <c:pt idx="41">
                  <c:v>0</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0</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xVal>
          <c:yVal>
            <c:numRef>
              <c:f>Results!$O$3:$O$501</c:f>
              <c:numCache>
                <c:formatCode>0.00</c:formatCode>
                <c:ptCount val="499"/>
                <c:pt idx="0">
                  <c:v>0</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0</c:v>
                </c:pt>
                <c:pt idx="39">
                  <c:v>0.66100000000000003</c:v>
                </c:pt>
                <c:pt idx="40">
                  <c:v>0.73899999999999999</c:v>
                </c:pt>
                <c:pt idx="41">
                  <c:v>0</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0</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yVal>
          <c:smooth val="0"/>
          <c:extLst>
            <c:ext xmlns:c16="http://schemas.microsoft.com/office/drawing/2014/chart" uri="{C3380CC4-5D6E-409C-BE32-E72D297353CC}">
              <c16:uniqueId val="{00000000-943E-428B-A99A-7AC1D7588AF1}"/>
            </c:ext>
          </c:extLst>
        </c:ser>
        <c:ser>
          <c:idx val="1"/>
          <c:order val="1"/>
          <c:spPr>
            <a:ln w="12700" cap="rnd">
              <a:solidFill>
                <a:srgbClr val="002060"/>
              </a:solidFill>
              <a:round/>
            </a:ln>
            <a:effectLst/>
          </c:spPr>
          <c:marker>
            <c:symbol val="none"/>
          </c:marker>
          <c:xVal>
            <c:numRef>
              <c:f>Results!$AE$6:$AE$7</c:f>
              <c:numCache>
                <c:formatCode>0.000</c:formatCode>
                <c:ptCount val="2"/>
                <c:pt idx="0">
                  <c:v>0.79934054945358168</c:v>
                </c:pt>
                <c:pt idx="1">
                  <c:v>2.3042750504771283</c:v>
                </c:pt>
              </c:numCache>
            </c:numRef>
          </c:xVal>
          <c:yVal>
            <c:numRef>
              <c:f>Results!$AF$6:$AF$7</c:f>
              <c:numCache>
                <c:formatCode>General</c:formatCode>
                <c:ptCount val="2"/>
                <c:pt idx="0">
                  <c:v>1.2404841883703881</c:v>
                </c:pt>
                <c:pt idx="1">
                  <c:v>0.19958560275273518</c:v>
                </c:pt>
              </c:numCache>
            </c:numRef>
          </c:yVal>
          <c:smooth val="0"/>
          <c:extLst>
            <c:ext xmlns:c16="http://schemas.microsoft.com/office/drawing/2014/chart" uri="{C3380CC4-5D6E-409C-BE32-E72D297353CC}">
              <c16:uniqueId val="{00000001-943E-428B-A99A-7AC1D7588AF1}"/>
            </c:ext>
          </c:extLst>
        </c:ser>
        <c:ser>
          <c:idx val="2"/>
          <c:order val="2"/>
          <c:spPr>
            <a:ln w="12700" cap="rnd">
              <a:solidFill>
                <a:srgbClr val="002060"/>
              </a:solidFill>
              <a:prstDash val="dash"/>
              <a:round/>
            </a:ln>
            <a:effectLst/>
          </c:spPr>
          <c:marker>
            <c:symbol val="circle"/>
            <c:size val="5"/>
            <c:spPr>
              <a:solidFill>
                <a:schemeClr val="accent3"/>
              </a:solidFill>
              <a:ln w="9525">
                <a:solidFill>
                  <a:schemeClr val="accent3"/>
                </a:solidFill>
              </a:ln>
              <a:effectLst/>
            </c:spPr>
          </c:marker>
          <c:xVal>
            <c:numRef>
              <c:f>Results!$AE$6:$AE$7</c:f>
              <c:numCache>
                <c:formatCode>0.000</c:formatCode>
                <c:ptCount val="2"/>
                <c:pt idx="0">
                  <c:v>0.79934054945358168</c:v>
                </c:pt>
                <c:pt idx="1">
                  <c:v>2.3042750504771283</c:v>
                </c:pt>
              </c:numCache>
            </c:numRef>
          </c:xVal>
          <c:yVal>
            <c:numRef>
              <c:f>Results!$AG$6:$AG$7</c:f>
              <c:numCache>
                <c:formatCode>General</c:formatCode>
                <c:ptCount val="2"/>
                <c:pt idx="0">
                  <c:v>1.3299422238197827</c:v>
                </c:pt>
                <c:pt idx="1">
                  <c:v>0.28904363820212964</c:v>
                </c:pt>
              </c:numCache>
            </c:numRef>
          </c:yVal>
          <c:smooth val="0"/>
          <c:extLst>
            <c:ext xmlns:c16="http://schemas.microsoft.com/office/drawing/2014/chart" uri="{C3380CC4-5D6E-409C-BE32-E72D297353CC}">
              <c16:uniqueId val="{00000002-943E-428B-A99A-7AC1D7588AF1}"/>
            </c:ext>
          </c:extLst>
        </c:ser>
        <c:ser>
          <c:idx val="3"/>
          <c:order val="3"/>
          <c:spPr>
            <a:ln w="12700" cap="rnd">
              <a:solidFill>
                <a:srgbClr val="002060"/>
              </a:solidFill>
              <a:prstDash val="dash"/>
              <a:round/>
            </a:ln>
            <a:effectLst/>
          </c:spPr>
          <c:marker>
            <c:symbol val="none"/>
          </c:marker>
          <c:xVal>
            <c:numRef>
              <c:f>Results!$AE$6:$AE$7</c:f>
              <c:numCache>
                <c:formatCode>0.000</c:formatCode>
                <c:ptCount val="2"/>
                <c:pt idx="0">
                  <c:v>0.79934054945358168</c:v>
                </c:pt>
                <c:pt idx="1">
                  <c:v>2.3042750504771283</c:v>
                </c:pt>
              </c:numCache>
            </c:numRef>
          </c:xVal>
          <c:yVal>
            <c:numRef>
              <c:f>Results!$AH$6:$AH$7</c:f>
              <c:numCache>
                <c:formatCode>General</c:formatCode>
                <c:ptCount val="2"/>
                <c:pt idx="0">
                  <c:v>1.1162166859527596</c:v>
                </c:pt>
                <c:pt idx="1">
                  <c:v>7.5318100335106553E-2</c:v>
                </c:pt>
              </c:numCache>
            </c:numRef>
          </c:yVal>
          <c:smooth val="0"/>
          <c:extLst>
            <c:ext xmlns:c16="http://schemas.microsoft.com/office/drawing/2014/chart" uri="{C3380CC4-5D6E-409C-BE32-E72D297353CC}">
              <c16:uniqueId val="{00000003-943E-428B-A99A-7AC1D7588AF1}"/>
            </c:ext>
          </c:extLst>
        </c:ser>
        <c:ser>
          <c:idx val="4"/>
          <c:order val="4"/>
          <c:spPr>
            <a:ln w="12700" cap="rnd">
              <a:solidFill>
                <a:srgbClr val="FF0000"/>
              </a:solidFill>
              <a:round/>
            </a:ln>
            <a:effectLst/>
          </c:spPr>
          <c:marker>
            <c:symbol val="circle"/>
            <c:size val="5"/>
            <c:spPr>
              <a:solidFill>
                <a:schemeClr val="accent5"/>
              </a:solidFill>
              <a:ln w="9525">
                <a:solidFill>
                  <a:schemeClr val="accent5"/>
                </a:solidFill>
              </a:ln>
              <a:effectLst/>
            </c:spPr>
          </c:marker>
          <c:xVal>
            <c:numRef>
              <c:f>Results!$AE$12:$AE$13</c:f>
              <c:numCache>
                <c:formatCode>General</c:formatCode>
                <c:ptCount val="2"/>
                <c:pt idx="0">
                  <c:v>0.79934054945358168</c:v>
                </c:pt>
                <c:pt idx="1">
                  <c:v>2.3042750504771283</c:v>
                </c:pt>
              </c:numCache>
            </c:numRef>
          </c:xVal>
          <c:yVal>
            <c:numRef>
              <c:f>Results!$AF$12:$AF$13</c:f>
              <c:numCache>
                <c:formatCode>General</c:formatCode>
                <c:ptCount val="2"/>
                <c:pt idx="0">
                  <c:v>1.6572983343029728</c:v>
                </c:pt>
                <c:pt idx="1">
                  <c:v>-0.25436293631688311</c:v>
                </c:pt>
              </c:numCache>
            </c:numRef>
          </c:yVal>
          <c:smooth val="0"/>
          <c:extLst>
            <c:ext xmlns:c16="http://schemas.microsoft.com/office/drawing/2014/chart" uri="{C3380CC4-5D6E-409C-BE32-E72D297353CC}">
              <c16:uniqueId val="{00000004-943E-428B-A99A-7AC1D7588AF1}"/>
            </c:ext>
          </c:extLst>
        </c:ser>
        <c:ser>
          <c:idx val="5"/>
          <c:order val="5"/>
          <c:spPr>
            <a:ln w="25400" cap="rnd">
              <a:solidFill>
                <a:srgbClr val="00B050"/>
              </a:solidFill>
              <a:round/>
            </a:ln>
            <a:effectLst/>
          </c:spPr>
          <c:marker>
            <c:symbol val="none"/>
          </c:marker>
          <c:xVal>
            <c:numRef>
              <c:f>Results!$AE$20:$AE$21</c:f>
              <c:numCache>
                <c:formatCode>General</c:formatCode>
                <c:ptCount val="2"/>
                <c:pt idx="0">
                  <c:v>0.79934054945358168</c:v>
                </c:pt>
                <c:pt idx="1">
                  <c:v>2.3042750504771283</c:v>
                </c:pt>
              </c:numCache>
            </c:numRef>
          </c:xVal>
          <c:yVal>
            <c:numRef>
              <c:f>Results!$AF$20:$AF$21</c:f>
              <c:numCache>
                <c:formatCode>General</c:formatCode>
                <c:ptCount val="2"/>
                <c:pt idx="0">
                  <c:v>1.4174608030865916</c:v>
                </c:pt>
                <c:pt idx="1">
                  <c:v>6.841962730255613E-3</c:v>
                </c:pt>
              </c:numCache>
            </c:numRef>
          </c:yVal>
          <c:smooth val="0"/>
          <c:extLst>
            <c:ext xmlns:c16="http://schemas.microsoft.com/office/drawing/2014/chart" uri="{C3380CC4-5D6E-409C-BE32-E72D297353CC}">
              <c16:uniqueId val="{00000005-943E-428B-A99A-7AC1D7588AF1}"/>
            </c:ext>
          </c:extLst>
        </c:ser>
        <c:ser>
          <c:idx val="6"/>
          <c:order val="6"/>
          <c:spPr>
            <a:ln w="12700" cap="rnd">
              <a:solidFill>
                <a:srgbClr val="FF0000"/>
              </a:solidFill>
              <a:prstDash val="dash"/>
              <a:round/>
            </a:ln>
            <a:effectLst/>
          </c:spPr>
          <c:marker>
            <c:symbol val="circle"/>
            <c:size val="5"/>
            <c:spPr>
              <a:solidFill>
                <a:schemeClr val="accent1">
                  <a:lumMod val="60000"/>
                </a:schemeClr>
              </a:solidFill>
              <a:ln w="9525">
                <a:solidFill>
                  <a:schemeClr val="accent1">
                    <a:lumMod val="60000"/>
                  </a:schemeClr>
                </a:solidFill>
              </a:ln>
              <a:effectLst/>
            </c:spPr>
          </c:marker>
          <c:xVal>
            <c:numRef>
              <c:f>Results!$AE$12:$AE$13</c:f>
              <c:numCache>
                <c:formatCode>General</c:formatCode>
                <c:ptCount val="2"/>
                <c:pt idx="0">
                  <c:v>0.79934054945358168</c:v>
                </c:pt>
                <c:pt idx="1">
                  <c:v>2.3042750504771283</c:v>
                </c:pt>
              </c:numCache>
            </c:numRef>
          </c:xVal>
          <c:yVal>
            <c:numRef>
              <c:f>Results!$AG$12:$AG$13</c:f>
              <c:numCache>
                <c:formatCode>General</c:formatCode>
                <c:ptCount val="2"/>
                <c:pt idx="0">
                  <c:v>1.8444983442522542</c:v>
                </c:pt>
                <c:pt idx="1">
                  <c:v>-6.7162926367601711E-2</c:v>
                </c:pt>
              </c:numCache>
            </c:numRef>
          </c:yVal>
          <c:smooth val="0"/>
          <c:extLst>
            <c:ext xmlns:c16="http://schemas.microsoft.com/office/drawing/2014/chart" uri="{C3380CC4-5D6E-409C-BE32-E72D297353CC}">
              <c16:uniqueId val="{00000006-943E-428B-A99A-7AC1D7588AF1}"/>
            </c:ext>
          </c:extLst>
        </c:ser>
        <c:ser>
          <c:idx val="7"/>
          <c:order val="7"/>
          <c:spPr>
            <a:ln w="12700" cap="rnd">
              <a:solidFill>
                <a:srgbClr val="FF0000"/>
              </a:solidFill>
              <a:prstDash val="dash"/>
              <a:round/>
            </a:ln>
            <a:effectLst/>
          </c:spPr>
          <c:marker>
            <c:symbol val="circle"/>
            <c:size val="5"/>
            <c:spPr>
              <a:solidFill>
                <a:schemeClr val="accent2">
                  <a:lumMod val="60000"/>
                </a:schemeClr>
              </a:solidFill>
              <a:ln w="9525">
                <a:solidFill>
                  <a:schemeClr val="accent2">
                    <a:lumMod val="60000"/>
                  </a:schemeClr>
                </a:solidFill>
              </a:ln>
              <a:effectLst/>
            </c:spPr>
          </c:marker>
          <c:xVal>
            <c:numRef>
              <c:f>Results!$AE$12:$AE$13</c:f>
              <c:numCache>
                <c:formatCode>General</c:formatCode>
                <c:ptCount val="2"/>
                <c:pt idx="0">
                  <c:v>0.79934054945358168</c:v>
                </c:pt>
                <c:pt idx="1">
                  <c:v>2.3042750504771283</c:v>
                </c:pt>
              </c:numCache>
            </c:numRef>
          </c:xVal>
          <c:yVal>
            <c:numRef>
              <c:f>Results!$AH$12:$AH$13</c:f>
              <c:numCache>
                <c:formatCode>General</c:formatCode>
                <c:ptCount val="2"/>
                <c:pt idx="0">
                  <c:v>1.4918852756277783</c:v>
                </c:pt>
                <c:pt idx="1">
                  <c:v>-0.41977599499207774</c:v>
                </c:pt>
              </c:numCache>
            </c:numRef>
          </c:yVal>
          <c:smooth val="0"/>
          <c:extLst>
            <c:ext xmlns:c16="http://schemas.microsoft.com/office/drawing/2014/chart" uri="{C3380CC4-5D6E-409C-BE32-E72D297353CC}">
              <c16:uniqueId val="{00000007-943E-428B-A99A-7AC1D7588AF1}"/>
            </c:ext>
          </c:extLst>
        </c:ser>
        <c:ser>
          <c:idx val="8"/>
          <c:order val="8"/>
          <c:spPr>
            <a:ln w="12700" cap="rnd">
              <a:solidFill>
                <a:schemeClr val="tx1"/>
              </a:solidFill>
              <a:prstDash val="dash"/>
              <a:round/>
            </a:ln>
            <a:effectLst/>
          </c:spPr>
          <c:marker>
            <c:symbol val="circle"/>
            <c:size val="5"/>
            <c:spPr>
              <a:solidFill>
                <a:schemeClr val="accent3">
                  <a:lumMod val="60000"/>
                </a:schemeClr>
              </a:solidFill>
              <a:ln w="9525">
                <a:solidFill>
                  <a:schemeClr val="accent3">
                    <a:lumMod val="60000"/>
                  </a:schemeClr>
                </a:solidFill>
              </a:ln>
              <a:effectLst/>
            </c:spPr>
          </c:marker>
          <c:xVal>
            <c:numRef>
              <c:f>Results!$AF$25:$AF$26</c:f>
              <c:numCache>
                <c:formatCode>0.000</c:formatCode>
                <c:ptCount val="2"/>
                <c:pt idx="0" formatCode="General">
                  <c:v>0</c:v>
                </c:pt>
                <c:pt idx="1">
                  <c:v>2.0737183503461227</c:v>
                </c:pt>
              </c:numCache>
            </c:numRef>
          </c:xVal>
          <c:yVal>
            <c:numRef>
              <c:f>Results!$AG$25:$AG$26</c:f>
              <c:numCache>
                <c:formatCode>General</c:formatCode>
                <c:ptCount val="2"/>
                <c:pt idx="0">
                  <c:v>0.6</c:v>
                </c:pt>
                <c:pt idx="1">
                  <c:v>0.6</c:v>
                </c:pt>
              </c:numCache>
            </c:numRef>
          </c:yVal>
          <c:smooth val="0"/>
          <c:extLst>
            <c:ext xmlns:c16="http://schemas.microsoft.com/office/drawing/2014/chart" uri="{C3380CC4-5D6E-409C-BE32-E72D297353CC}">
              <c16:uniqueId val="{00000008-943E-428B-A99A-7AC1D7588AF1}"/>
            </c:ext>
          </c:extLst>
        </c:ser>
        <c:ser>
          <c:idx val="9"/>
          <c:order val="9"/>
          <c:spPr>
            <a:ln w="15875" cap="rnd">
              <a:solidFill>
                <a:srgbClr val="0070C0"/>
              </a:solidFill>
              <a:prstDash val="sysDash"/>
              <a:round/>
            </a:ln>
            <a:effectLst/>
          </c:spPr>
          <c:marker>
            <c:symbol val="circle"/>
            <c:size val="5"/>
            <c:spPr>
              <a:solidFill>
                <a:schemeClr val="accent4">
                  <a:lumMod val="60000"/>
                </a:schemeClr>
              </a:solidFill>
              <a:ln w="9525">
                <a:solidFill>
                  <a:schemeClr val="accent4">
                    <a:lumMod val="60000"/>
                  </a:schemeClr>
                </a:solidFill>
              </a:ln>
              <a:effectLst/>
            </c:spPr>
          </c:marker>
          <c:xVal>
            <c:numRef>
              <c:f>Results!$AF$27:$AF$28</c:f>
              <c:numCache>
                <c:formatCode>0.00</c:formatCode>
                <c:ptCount val="2"/>
                <c:pt idx="0">
                  <c:v>1.7253546355104916</c:v>
                </c:pt>
                <c:pt idx="1">
                  <c:v>1.7253546355104916</c:v>
                </c:pt>
              </c:numCache>
            </c:numRef>
          </c:xVal>
          <c:yVal>
            <c:numRef>
              <c:f>Results!$AG$27:$AG$28</c:f>
              <c:numCache>
                <c:formatCode>General</c:formatCode>
                <c:ptCount val="2"/>
                <c:pt idx="0">
                  <c:v>0.2</c:v>
                </c:pt>
                <c:pt idx="1">
                  <c:v>0.6</c:v>
                </c:pt>
              </c:numCache>
            </c:numRef>
          </c:yVal>
          <c:smooth val="0"/>
          <c:extLst>
            <c:ext xmlns:c16="http://schemas.microsoft.com/office/drawing/2014/chart" uri="{C3380CC4-5D6E-409C-BE32-E72D297353CC}">
              <c16:uniqueId val="{00000009-943E-428B-A99A-7AC1D7588AF1}"/>
            </c:ext>
          </c:extLst>
        </c:ser>
        <c:ser>
          <c:idx val="10"/>
          <c:order val="10"/>
          <c:spPr>
            <a:ln w="19050" cap="rnd">
              <a:solidFill>
                <a:srgbClr val="FF0000"/>
              </a:solidFill>
              <a:prstDash val="sysDash"/>
              <a:round/>
            </a:ln>
            <a:effectLst/>
          </c:spPr>
          <c:marker>
            <c:symbol val="circle"/>
            <c:size val="5"/>
            <c:spPr>
              <a:solidFill>
                <a:schemeClr val="accent5">
                  <a:lumMod val="60000"/>
                </a:schemeClr>
              </a:solidFill>
              <a:ln w="9525">
                <a:solidFill>
                  <a:schemeClr val="accent5">
                    <a:lumMod val="60000"/>
                  </a:schemeClr>
                </a:solidFill>
              </a:ln>
              <a:effectLst/>
            </c:spPr>
          </c:marker>
          <c:xVal>
            <c:numRef>
              <c:f>Results!$AF$29:$AF$30</c:f>
              <c:numCache>
                <c:formatCode>0.00</c:formatCode>
                <c:ptCount val="2"/>
                <c:pt idx="0">
                  <c:v>1.6316871401502357</c:v>
                </c:pt>
                <c:pt idx="1">
                  <c:v>1.6316871401502357</c:v>
                </c:pt>
              </c:numCache>
            </c:numRef>
          </c:xVal>
          <c:yVal>
            <c:numRef>
              <c:f>Results!$AG$29:$AG$30</c:f>
              <c:numCache>
                <c:formatCode>General</c:formatCode>
                <c:ptCount val="2"/>
                <c:pt idx="0">
                  <c:v>0.2</c:v>
                </c:pt>
                <c:pt idx="1">
                  <c:v>0.6</c:v>
                </c:pt>
              </c:numCache>
            </c:numRef>
          </c:yVal>
          <c:smooth val="0"/>
          <c:extLst>
            <c:ext xmlns:c16="http://schemas.microsoft.com/office/drawing/2014/chart" uri="{C3380CC4-5D6E-409C-BE32-E72D297353CC}">
              <c16:uniqueId val="{0000000A-943E-428B-A99A-7AC1D7588AF1}"/>
            </c:ext>
          </c:extLst>
        </c:ser>
        <c:ser>
          <c:idx val="11"/>
          <c:order val="11"/>
          <c:spPr>
            <a:ln w="19050" cap="rnd">
              <a:solidFill>
                <a:srgbClr val="00B050"/>
              </a:solidFill>
              <a:prstDash val="sysDash"/>
              <a:round/>
            </a:ln>
            <a:effectLst/>
          </c:spPr>
          <c:marker>
            <c:symbol val="circle"/>
            <c:size val="5"/>
            <c:spPr>
              <a:solidFill>
                <a:schemeClr val="accent6">
                  <a:lumMod val="60000"/>
                </a:schemeClr>
              </a:solidFill>
              <a:ln w="9525">
                <a:solidFill>
                  <a:schemeClr val="accent6">
                    <a:lumMod val="60000"/>
                  </a:schemeClr>
                </a:solidFill>
              </a:ln>
              <a:effectLst/>
            </c:spPr>
          </c:marker>
          <c:xVal>
            <c:numRef>
              <c:f>Results!$AF$31:$AF$32</c:f>
              <c:numCache>
                <c:formatCode>0.00</c:formatCode>
                <c:ptCount val="2"/>
                <c:pt idx="0">
                  <c:v>1.6714577583011969</c:v>
                </c:pt>
                <c:pt idx="1">
                  <c:v>1.6714577583011969</c:v>
                </c:pt>
              </c:numCache>
            </c:numRef>
          </c:xVal>
          <c:yVal>
            <c:numRef>
              <c:f>Results!$AG$31:$AG$32</c:f>
              <c:numCache>
                <c:formatCode>General</c:formatCode>
                <c:ptCount val="2"/>
                <c:pt idx="0">
                  <c:v>0.2</c:v>
                </c:pt>
                <c:pt idx="1">
                  <c:v>0.6</c:v>
                </c:pt>
              </c:numCache>
            </c:numRef>
          </c:yVal>
          <c:smooth val="0"/>
          <c:extLst>
            <c:ext xmlns:c16="http://schemas.microsoft.com/office/drawing/2014/chart" uri="{C3380CC4-5D6E-409C-BE32-E72D297353CC}">
              <c16:uniqueId val="{0000000B-943E-428B-A99A-7AC1D7588AF1}"/>
            </c:ext>
          </c:extLst>
        </c:ser>
        <c:ser>
          <c:idx val="12"/>
          <c:order val="12"/>
          <c:spPr>
            <a:ln w="12700" cap="rnd">
              <a:solidFill>
                <a:schemeClr val="accent6">
                  <a:lumMod val="75000"/>
                </a:schemeClr>
              </a:solidFill>
              <a:prstDash val="dash"/>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Results!$AE$17:$AE$18</c:f>
              <c:numCache>
                <c:formatCode>General</c:formatCode>
                <c:ptCount val="2"/>
                <c:pt idx="0">
                  <c:v>0.79934054945358168</c:v>
                </c:pt>
                <c:pt idx="1">
                  <c:v>2.3042750504771283</c:v>
                </c:pt>
              </c:numCache>
            </c:numRef>
          </c:xVal>
          <c:yVal>
            <c:numRef>
              <c:f>Results!$AG$17:$AG$18</c:f>
              <c:numCache>
                <c:formatCode>General</c:formatCode>
                <c:ptCount val="2"/>
                <c:pt idx="0">
                  <c:v>1.5315335032127957</c:v>
                </c:pt>
                <c:pt idx="1">
                  <c:v>0.12091466285645977</c:v>
                </c:pt>
              </c:numCache>
            </c:numRef>
          </c:yVal>
          <c:smooth val="0"/>
          <c:extLst>
            <c:ext xmlns:c16="http://schemas.microsoft.com/office/drawing/2014/chart" uri="{C3380CC4-5D6E-409C-BE32-E72D297353CC}">
              <c16:uniqueId val="{0000000C-943E-428B-A99A-7AC1D7588AF1}"/>
            </c:ext>
          </c:extLst>
        </c:ser>
        <c:ser>
          <c:idx val="13"/>
          <c:order val="13"/>
          <c:spPr>
            <a:ln w="12700" cap="rnd">
              <a:solidFill>
                <a:schemeClr val="accent6">
                  <a:lumMod val="75000"/>
                </a:schemeClr>
              </a:solidFill>
              <a:prstDash val="dash"/>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Results!$AE$17:$AE$18</c:f>
              <c:numCache>
                <c:formatCode>General</c:formatCode>
                <c:ptCount val="2"/>
                <c:pt idx="0">
                  <c:v>0.79934054945358168</c:v>
                </c:pt>
                <c:pt idx="1">
                  <c:v>2.3042750504771283</c:v>
                </c:pt>
              </c:numCache>
            </c:numRef>
          </c:xVal>
          <c:yVal>
            <c:numRef>
              <c:f>Results!$AH$17:$AH$18</c:f>
              <c:numCache>
                <c:formatCode>General</c:formatCode>
                <c:ptCount val="2"/>
                <c:pt idx="0">
                  <c:v>1.2804971017973594</c:v>
                </c:pt>
                <c:pt idx="1">
                  <c:v>-0.13012173855897669</c:v>
                </c:pt>
              </c:numCache>
            </c:numRef>
          </c:yVal>
          <c:smooth val="0"/>
          <c:extLst>
            <c:ext xmlns:c16="http://schemas.microsoft.com/office/drawing/2014/chart" uri="{C3380CC4-5D6E-409C-BE32-E72D297353CC}">
              <c16:uniqueId val="{0000000D-943E-428B-A99A-7AC1D7588AF1}"/>
            </c:ext>
          </c:extLst>
        </c:ser>
        <c:ser>
          <c:idx val="14"/>
          <c:order val="14"/>
          <c:spPr>
            <a:ln w="25400" cap="rnd">
              <a:noFill/>
              <a:round/>
            </a:ln>
            <a:effectLst/>
          </c:spPr>
          <c:marker>
            <c:symbol val="circle"/>
            <c:size val="5"/>
            <c:spPr>
              <a:noFill/>
              <a:ln w="9525">
                <a:solidFill>
                  <a:schemeClr val="accent5"/>
                </a:solidFill>
              </a:ln>
              <a:effectLst/>
            </c:spPr>
          </c:marker>
          <c:xVal>
            <c:numRef>
              <c:f>Results!$L$3:$L$502</c:f>
              <c:numCache>
                <c:formatCode>0.000</c:formatCode>
                <c:ptCount val="500"/>
                <c:pt idx="0">
                  <c:v>0.79934054945358168</c:v>
                </c:pt>
                <c:pt idx="1">
                  <c:v>0.91907809237607396</c:v>
                </c:pt>
                <c:pt idx="2">
                  <c:v>0.91907809237607396</c:v>
                </c:pt>
                <c:pt idx="3">
                  <c:v>0.92941892571429274</c:v>
                </c:pt>
                <c:pt idx="4">
                  <c:v>0.96848294855393513</c:v>
                </c:pt>
                <c:pt idx="5">
                  <c:v>1.0086001717619175</c:v>
                </c:pt>
                <c:pt idx="6">
                  <c:v>1.0293837776852097</c:v>
                </c:pt>
                <c:pt idx="7">
                  <c:v>1.1003705451175629</c:v>
                </c:pt>
                <c:pt idx="8">
                  <c:v>1.1760912590556813</c:v>
                </c:pt>
                <c:pt idx="9">
                  <c:v>1.1760912590556813</c:v>
                </c:pt>
                <c:pt idx="10">
                  <c:v>1.2013971243204515</c:v>
                </c:pt>
                <c:pt idx="11">
                  <c:v>1.2041199826559248</c:v>
                </c:pt>
                <c:pt idx="12">
                  <c:v>1.2121876044039579</c:v>
                </c:pt>
                <c:pt idx="13">
                  <c:v>1.2304489213782739</c:v>
                </c:pt>
                <c:pt idx="14">
                  <c:v>1.2304489213782739</c:v>
                </c:pt>
                <c:pt idx="15">
                  <c:v>1.2304489213782739</c:v>
                </c:pt>
                <c:pt idx="16">
                  <c:v>1.2504200023088941</c:v>
                </c:pt>
                <c:pt idx="17">
                  <c:v>1.255272505103306</c:v>
                </c:pt>
                <c:pt idx="18">
                  <c:v>1.255272505103306</c:v>
                </c:pt>
                <c:pt idx="19">
                  <c:v>1.255272505103306</c:v>
                </c:pt>
                <c:pt idx="20">
                  <c:v>1.2671717284030137</c:v>
                </c:pt>
                <c:pt idx="21">
                  <c:v>1.2787536009528289</c:v>
                </c:pt>
                <c:pt idx="22">
                  <c:v>1.2900346113625181</c:v>
                </c:pt>
                <c:pt idx="23">
                  <c:v>1.3010299956639813</c:v>
                </c:pt>
                <c:pt idx="24">
                  <c:v>1.3010299956639813</c:v>
                </c:pt>
                <c:pt idx="25">
                  <c:v>1.3222192947339193</c:v>
                </c:pt>
                <c:pt idx="26">
                  <c:v>1.3222192947339193</c:v>
                </c:pt>
                <c:pt idx="27">
                  <c:v>1.3521825181113625</c:v>
                </c:pt>
                <c:pt idx="28">
                  <c:v>1.3692158574101427</c:v>
                </c:pt>
                <c:pt idx="29">
                  <c:v>1.3710678622717363</c:v>
                </c:pt>
                <c:pt idx="30">
                  <c:v>1.3802112417116059</c:v>
                </c:pt>
                <c:pt idx="31">
                  <c:v>1.3979400086720377</c:v>
                </c:pt>
                <c:pt idx="32">
                  <c:v>1.4065401804339552</c:v>
                </c:pt>
                <c:pt idx="33">
                  <c:v>1.4065401804339552</c:v>
                </c:pt>
                <c:pt idx="34">
                  <c:v>1.414973347970818</c:v>
                </c:pt>
                <c:pt idx="35">
                  <c:v>1.4281347940287887</c:v>
                </c:pt>
                <c:pt idx="36">
                  <c:v>1.4313637641589874</c:v>
                </c:pt>
                <c:pt idx="37">
                  <c:v>1.4393326938302626</c:v>
                </c:pt>
                <c:pt idx="38">
                  <c:v>1.4471580313422192</c:v>
                </c:pt>
                <c:pt idx="39">
                  <c:v>1.4563660331290431</c:v>
                </c:pt>
                <c:pt idx="40">
                  <c:v>1.4563660331290431</c:v>
                </c:pt>
                <c:pt idx="41">
                  <c:v>1.4623979978989561</c:v>
                </c:pt>
                <c:pt idx="42">
                  <c:v>1.4653828514484182</c:v>
                </c:pt>
                <c:pt idx="43">
                  <c:v>1.4742162640762553</c:v>
                </c:pt>
                <c:pt idx="44">
                  <c:v>1.4771212547196624</c:v>
                </c:pt>
                <c:pt idx="45">
                  <c:v>1.4969296480732148</c:v>
                </c:pt>
                <c:pt idx="46">
                  <c:v>1.5185139398778875</c:v>
                </c:pt>
                <c:pt idx="47">
                  <c:v>1.5378190950732742</c:v>
                </c:pt>
                <c:pt idx="48">
                  <c:v>1.5622928644564746</c:v>
                </c:pt>
                <c:pt idx="49">
                  <c:v>1.5797835966168101</c:v>
                </c:pt>
                <c:pt idx="50">
                  <c:v>1.5888317255942073</c:v>
                </c:pt>
                <c:pt idx="51">
                  <c:v>1.6020599913279623</c:v>
                </c:pt>
                <c:pt idx="52">
                  <c:v>1.6074550232146685</c:v>
                </c:pt>
                <c:pt idx="53">
                  <c:v>1.6074550232146685</c:v>
                </c:pt>
                <c:pt idx="54">
                  <c:v>1.61066016308988</c:v>
                </c:pt>
                <c:pt idx="55">
                  <c:v>1.6211762817750353</c:v>
                </c:pt>
                <c:pt idx="56">
                  <c:v>1.6232492903979006</c:v>
                </c:pt>
                <c:pt idx="57">
                  <c:v>1.6334684555795864</c:v>
                </c:pt>
                <c:pt idx="58">
                  <c:v>1.6364878963533653</c:v>
                </c:pt>
                <c:pt idx="59">
                  <c:v>1.6473829701146199</c:v>
                </c:pt>
                <c:pt idx="60">
                  <c:v>1.6580113966571124</c:v>
                </c:pt>
                <c:pt idx="61">
                  <c:v>1.6580113966571124</c:v>
                </c:pt>
                <c:pt idx="62">
                  <c:v>1.658964842664435</c:v>
                </c:pt>
                <c:pt idx="63">
                  <c:v>1.6857417386022637</c:v>
                </c:pt>
                <c:pt idx="64">
                  <c:v>1.6857417386022637</c:v>
                </c:pt>
                <c:pt idx="65">
                  <c:v>1.7024305364455252</c:v>
                </c:pt>
                <c:pt idx="66">
                  <c:v>1.7143297597452329</c:v>
                </c:pt>
                <c:pt idx="67">
                  <c:v>1.7176705030022621</c:v>
                </c:pt>
                <c:pt idx="68">
                  <c:v>1.7201593034059568</c:v>
                </c:pt>
                <c:pt idx="69">
                  <c:v>1.7209857441537391</c:v>
                </c:pt>
                <c:pt idx="70">
                  <c:v>1.7323937598229686</c:v>
                </c:pt>
                <c:pt idx="71">
                  <c:v>1.7427251313046983</c:v>
                </c:pt>
                <c:pt idx="72">
                  <c:v>1.7481880270062005</c:v>
                </c:pt>
                <c:pt idx="73">
                  <c:v>1.7481880270062005</c:v>
                </c:pt>
                <c:pt idx="74">
                  <c:v>1.7558748556724915</c:v>
                </c:pt>
                <c:pt idx="75">
                  <c:v>1.7573960287930241</c:v>
                </c:pt>
                <c:pt idx="76">
                  <c:v>1.7923916894982539</c:v>
                </c:pt>
                <c:pt idx="77">
                  <c:v>1.7958800173440752</c:v>
                </c:pt>
                <c:pt idx="78">
                  <c:v>1.8048206787211623</c:v>
                </c:pt>
                <c:pt idx="79">
                  <c:v>1.8129133566428555</c:v>
                </c:pt>
                <c:pt idx="80">
                  <c:v>1.8419848045901139</c:v>
                </c:pt>
                <c:pt idx="81">
                  <c:v>1.8543060418010806</c:v>
                </c:pt>
                <c:pt idx="82">
                  <c:v>1.8808135922807914</c:v>
                </c:pt>
                <c:pt idx="83">
                  <c:v>1.9020028913507294</c:v>
                </c:pt>
                <c:pt idx="84">
                  <c:v>1.9068735347220704</c:v>
                </c:pt>
                <c:pt idx="85">
                  <c:v>1.9590413923210936</c:v>
                </c:pt>
                <c:pt idx="86">
                  <c:v>1.9698816437464999</c:v>
                </c:pt>
                <c:pt idx="87">
                  <c:v>1.9777236052888478</c:v>
                </c:pt>
                <c:pt idx="88">
                  <c:v>1.9827233876685453</c:v>
                </c:pt>
                <c:pt idx="89">
                  <c:v>2.0149403497929366</c:v>
                </c:pt>
                <c:pt idx="90">
                  <c:v>2.0149403497929366</c:v>
                </c:pt>
                <c:pt idx="91">
                  <c:v>2.0737183503461227</c:v>
                </c:pt>
                <c:pt idx="92">
                  <c:v>2.1922886125681202</c:v>
                </c:pt>
                <c:pt idx="93">
                  <c:v>2.2041199826559246</c:v>
                </c:pt>
                <c:pt idx="94">
                  <c:v>2.2145789535704989</c:v>
                </c:pt>
                <c:pt idx="95">
                  <c:v>2.2296818423176759</c:v>
                </c:pt>
                <c:pt idx="96">
                  <c:v>2.2571984261393445</c:v>
                </c:pt>
                <c:pt idx="97">
                  <c:v>2.3042750504771283</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xVal>
          <c:yVal>
            <c:numRef>
              <c:f>Results!$M$3:$M$502</c:f>
              <c:numCache>
                <c:formatCode>0.00</c:formatCode>
                <c:ptCount val="500"/>
                <c:pt idx="0">
                  <c:v>0.94899999999999995</c:v>
                </c:pt>
                <c:pt idx="1">
                  <c:v>1.006</c:v>
                </c:pt>
                <c:pt idx="2">
                  <c:v>0.92</c:v>
                </c:pt>
                <c:pt idx="3">
                  <c:v>0.97099999999999997</c:v>
                </c:pt>
                <c:pt idx="4">
                  <c:v>1.2649999999999999</c:v>
                </c:pt>
                <c:pt idx="5">
                  <c:v>1.0880000000000001</c:v>
                </c:pt>
                <c:pt idx="6">
                  <c:v>0.84399999999999997</c:v>
                </c:pt>
                <c:pt idx="7">
                  <c:v>1.5089999999999999</c:v>
                </c:pt>
                <c:pt idx="8">
                  <c:v>0.83399999999999996</c:v>
                </c:pt>
                <c:pt idx="9">
                  <c:v>1.1080000000000001</c:v>
                </c:pt>
                <c:pt idx="10">
                  <c:v>0.82699999999999996</c:v>
                </c:pt>
                <c:pt idx="11">
                  <c:v>0.97399999999999998</c:v>
                </c:pt>
                <c:pt idx="12">
                  <c:v>0.81499999999999995</c:v>
                </c:pt>
                <c:pt idx="13">
                  <c:v>0.85399999999999998</c:v>
                </c:pt>
                <c:pt idx="14">
                  <c:v>0.95199999999999996</c:v>
                </c:pt>
                <c:pt idx="15">
                  <c:v>1.071</c:v>
                </c:pt>
                <c:pt idx="16">
                  <c:v>0.89800000000000002</c:v>
                </c:pt>
                <c:pt idx="17">
                  <c:v>0.84499999999999997</c:v>
                </c:pt>
                <c:pt idx="18">
                  <c:v>1.1479999999999999</c:v>
                </c:pt>
                <c:pt idx="19">
                  <c:v>0.70299999999999996</c:v>
                </c:pt>
                <c:pt idx="20">
                  <c:v>1.0980000000000001</c:v>
                </c:pt>
                <c:pt idx="21">
                  <c:v>0.61899999999999999</c:v>
                </c:pt>
                <c:pt idx="22">
                  <c:v>1.0049999999999999</c:v>
                </c:pt>
                <c:pt idx="23">
                  <c:v>0.77</c:v>
                </c:pt>
                <c:pt idx="24">
                  <c:v>0.79</c:v>
                </c:pt>
                <c:pt idx="25">
                  <c:v>0.60299999999999998</c:v>
                </c:pt>
                <c:pt idx="26">
                  <c:v>0.66400000000000003</c:v>
                </c:pt>
                <c:pt idx="27">
                  <c:v>0.81200000000000006</c:v>
                </c:pt>
                <c:pt idx="28">
                  <c:v>0.88500000000000001</c:v>
                </c:pt>
                <c:pt idx="29">
                  <c:v>0.82499999999999996</c:v>
                </c:pt>
                <c:pt idx="30">
                  <c:v>0.876</c:v>
                </c:pt>
                <c:pt idx="31">
                  <c:v>0.877</c:v>
                </c:pt>
                <c:pt idx="32">
                  <c:v>1.1220000000000001</c:v>
                </c:pt>
                <c:pt idx="33">
                  <c:v>1.1819999999999999</c:v>
                </c:pt>
                <c:pt idx="34">
                  <c:v>0.88600000000000001</c:v>
                </c:pt>
                <c:pt idx="35">
                  <c:v>1.0169999999999999</c:v>
                </c:pt>
                <c:pt idx="36">
                  <c:v>0.81200000000000006</c:v>
                </c:pt>
                <c:pt idx="37">
                  <c:v>1.0089999999999999</c:v>
                </c:pt>
                <c:pt idx="38">
                  <c:v>1.302</c:v>
                </c:pt>
                <c:pt idx="39">
                  <c:v>0.66100000000000003</c:v>
                </c:pt>
                <c:pt idx="40">
                  <c:v>0.73899999999999999</c:v>
                </c:pt>
                <c:pt idx="41">
                  <c:v>0.46600000000000003</c:v>
                </c:pt>
                <c:pt idx="42">
                  <c:v>0.73099999999999998</c:v>
                </c:pt>
                <c:pt idx="43">
                  <c:v>1.1120000000000001</c:v>
                </c:pt>
                <c:pt idx="44">
                  <c:v>1.238</c:v>
                </c:pt>
                <c:pt idx="45">
                  <c:v>0.83299999999999996</c:v>
                </c:pt>
                <c:pt idx="46">
                  <c:v>0.437</c:v>
                </c:pt>
                <c:pt idx="47">
                  <c:v>0.94799999999999995</c:v>
                </c:pt>
                <c:pt idx="48">
                  <c:v>0.55000000000000004</c:v>
                </c:pt>
                <c:pt idx="49">
                  <c:v>1.0129999999999999</c:v>
                </c:pt>
                <c:pt idx="50">
                  <c:v>0.59299999999999997</c:v>
                </c:pt>
                <c:pt idx="51">
                  <c:v>0.52100000000000002</c:v>
                </c:pt>
                <c:pt idx="52">
                  <c:v>0.39400000000000002</c:v>
                </c:pt>
                <c:pt idx="53">
                  <c:v>0.39400000000000002</c:v>
                </c:pt>
                <c:pt idx="54">
                  <c:v>0.56000000000000005</c:v>
                </c:pt>
                <c:pt idx="55">
                  <c:v>0.94199999999999995</c:v>
                </c:pt>
                <c:pt idx="56">
                  <c:v>0.36</c:v>
                </c:pt>
                <c:pt idx="57">
                  <c:v>0.872</c:v>
                </c:pt>
                <c:pt idx="58">
                  <c:v>0.57399999999999995</c:v>
                </c:pt>
                <c:pt idx="59">
                  <c:v>1.0149999999999999</c:v>
                </c:pt>
                <c:pt idx="60">
                  <c:v>0.64500000000000002</c:v>
                </c:pt>
                <c:pt idx="61">
                  <c:v>0.61</c:v>
                </c:pt>
                <c:pt idx="62">
                  <c:v>0.71399999999999997</c:v>
                </c:pt>
                <c:pt idx="63">
                  <c:v>0.69199999999999995</c:v>
                </c:pt>
                <c:pt idx="64">
                  <c:v>0.53100000000000003</c:v>
                </c:pt>
                <c:pt idx="65">
                  <c:v>0.48499999999999999</c:v>
                </c:pt>
                <c:pt idx="66">
                  <c:v>0.52200000000000002</c:v>
                </c:pt>
                <c:pt idx="67">
                  <c:v>0.53400000000000003</c:v>
                </c:pt>
                <c:pt idx="68">
                  <c:v>0.60299999999999998</c:v>
                </c:pt>
                <c:pt idx="69">
                  <c:v>0.66400000000000003</c:v>
                </c:pt>
                <c:pt idx="70">
                  <c:v>1.099</c:v>
                </c:pt>
                <c:pt idx="71">
                  <c:v>0.78100000000000003</c:v>
                </c:pt>
                <c:pt idx="72">
                  <c:v>0.43099999999999999</c:v>
                </c:pt>
                <c:pt idx="73">
                  <c:v>0.57199999999999995</c:v>
                </c:pt>
                <c:pt idx="74">
                  <c:v>0.72899999999999998</c:v>
                </c:pt>
                <c:pt idx="75">
                  <c:v>0.505</c:v>
                </c:pt>
                <c:pt idx="76">
                  <c:v>0.55300000000000005</c:v>
                </c:pt>
                <c:pt idx="77">
                  <c:v>0.58399999999999996</c:v>
                </c:pt>
                <c:pt idx="78">
                  <c:v>0.40500000000000003</c:v>
                </c:pt>
                <c:pt idx="79">
                  <c:v>0.65100000000000002</c:v>
                </c:pt>
                <c:pt idx="80">
                  <c:v>0.48799999999999999</c:v>
                </c:pt>
                <c:pt idx="81">
                  <c:v>0.375</c:v>
                </c:pt>
                <c:pt idx="82">
                  <c:v>0.77100000000000002</c:v>
                </c:pt>
                <c:pt idx="83">
                  <c:v>0.51300000000000001</c:v>
                </c:pt>
                <c:pt idx="84">
                  <c:v>0.44600000000000001</c:v>
                </c:pt>
                <c:pt idx="85">
                  <c:v>0.49299999999999999</c:v>
                </c:pt>
                <c:pt idx="86">
                  <c:v>0.438</c:v>
                </c:pt>
                <c:pt idx="87">
                  <c:v>0.35899999999999999</c:v>
                </c:pt>
                <c:pt idx="88">
                  <c:v>0.45100000000000001</c:v>
                </c:pt>
                <c:pt idx="89">
                  <c:v>0.29499999999999998</c:v>
                </c:pt>
                <c:pt idx="90">
                  <c:v>6.0999999999999999E-2</c:v>
                </c:pt>
                <c:pt idx="91">
                  <c:v>0.32100000000000001</c:v>
                </c:pt>
                <c:pt idx="92">
                  <c:v>0.46800000000000003</c:v>
                </c:pt>
                <c:pt idx="93">
                  <c:v>0.22</c:v>
                </c:pt>
                <c:pt idx="94">
                  <c:v>0.31</c:v>
                </c:pt>
                <c:pt idx="95">
                  <c:v>0.55200000000000005</c:v>
                </c:pt>
                <c:pt idx="96">
                  <c:v>0.69499999999999995</c:v>
                </c:pt>
                <c:pt idx="97">
                  <c:v>0.45300000000000001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4C05-4746-9205-7636A2D768CB}"/>
            </c:ext>
          </c:extLst>
        </c:ser>
        <c:dLbls>
          <c:showLegendKey val="0"/>
          <c:showVal val="0"/>
          <c:showCatName val="0"/>
          <c:showSerName val="0"/>
          <c:showPercent val="0"/>
          <c:showBubbleSize val="0"/>
        </c:dLbls>
        <c:axId val="334852024"/>
        <c:axId val="334861536"/>
      </c:scatterChart>
      <c:valAx>
        <c:axId val="334852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Log</a:t>
                </a:r>
                <a:r>
                  <a:rPr lang="en-US" baseline="-25000"/>
                  <a:t>10</a:t>
                </a:r>
                <a:r>
                  <a:rPr lang="en-US"/>
                  <a:t> Nutrient concentration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61536"/>
        <c:crosses val="autoZero"/>
        <c:crossBetween val="midCat"/>
      </c:valAx>
      <c:valAx>
        <c:axId val="334861536"/>
        <c:scaling>
          <c:orientation val="minMax"/>
          <c:max val="1.2"/>
          <c:min val="0.2"/>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Normalised EQR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852024"/>
        <c:crosses val="autoZero"/>
        <c:crossBetween val="midCat"/>
      </c:valAx>
      <c:spPr>
        <a:noFill/>
        <a:ln>
          <a:solidFill>
            <a:schemeClr val="tx1"/>
          </a:solidFill>
          <a:prstDash val="sysDash"/>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35282651072124"/>
          <c:y val="8.1923330091339744E-2"/>
          <c:w val="0.80729046299317198"/>
          <c:h val="0.78729713982919902"/>
        </c:manualLayout>
      </c:layout>
      <c:scatterChart>
        <c:scatterStyle val="lineMarker"/>
        <c:varyColors val="0"/>
        <c:ser>
          <c:idx val="0"/>
          <c:order val="0"/>
          <c:tx>
            <c:strRef>
              <c:f>GM_Mismatch!$E$511</c:f>
              <c:strCache>
                <c:ptCount val="1"/>
                <c:pt idx="0">
                  <c:v>nutrient not good &amp; bio good</c:v>
                </c:pt>
              </c:strCache>
            </c:strRef>
          </c:tx>
          <c:spPr>
            <a:ln w="12700" cap="rnd">
              <a:solidFill>
                <a:schemeClr val="tx1"/>
              </a:solidFill>
              <a:round/>
            </a:ln>
            <a:effectLst/>
          </c:spPr>
          <c:marker>
            <c:symbol val="circle"/>
            <c:size val="5"/>
            <c:spPr>
              <a:solidFill>
                <a:schemeClr val="tx1"/>
              </a:solidFill>
              <a:ln w="9525">
                <a:solidFill>
                  <a:schemeClr val="tx1"/>
                </a:solidFill>
              </a:ln>
              <a:effectLst/>
            </c:spPr>
          </c:marker>
          <c:xVal>
            <c:numRef>
              <c:f>GM_Mismatch!$F$1:$Y$1</c:f>
              <c:numCache>
                <c:formatCode>General</c:formatCode>
                <c:ptCount val="20"/>
                <c:pt idx="0">
                  <c:v>5.5</c:v>
                </c:pt>
                <c:pt idx="1">
                  <c:v>11.294627058970839</c:v>
                </c:pt>
                <c:pt idx="2">
                  <c:v>14.219093021276407</c:v>
                </c:pt>
                <c:pt idx="3">
                  <c:v>17.90077753714997</c:v>
                </c:pt>
                <c:pt idx="4">
                  <c:v>22.535743732392302</c:v>
                </c:pt>
                <c:pt idx="5">
                  <c:v>28.370820458389801</c:v>
                </c:pt>
                <c:pt idx="6">
                  <c:v>35.716746828516776</c:v>
                </c:pt>
                <c:pt idx="7">
                  <c:v>44.964720209038497</c:v>
                </c:pt>
                <c:pt idx="8">
                  <c:v>56.607228905373304</c:v>
                </c:pt>
                <c:pt idx="9">
                  <c:v>71.264278960223777</c:v>
                </c:pt>
                <c:pt idx="10">
                  <c:v>89.716411736214098</c:v>
                </c:pt>
                <c:pt idx="11">
                  <c:v>112.94627058970838</c:v>
                </c:pt>
                <c:pt idx="12">
                  <c:v>142.19093021276416</c:v>
                </c:pt>
                <c:pt idx="13">
                  <c:v>179.00777537149978</c:v>
                </c:pt>
                <c:pt idx="14">
                  <c:v>225.35743732392302</c:v>
                </c:pt>
                <c:pt idx="15">
                  <c:v>283.70820458389812</c:v>
                </c:pt>
                <c:pt idx="16">
                  <c:v>357.16746828516796</c:v>
                </c:pt>
                <c:pt idx="17">
                  <c:v>449.64720209038512</c:v>
                </c:pt>
                <c:pt idx="18">
                  <c:v>566.0722890537329</c:v>
                </c:pt>
                <c:pt idx="19">
                  <c:v>712.6427896022376</c:v>
                </c:pt>
              </c:numCache>
            </c:numRef>
          </c:xVal>
          <c:yVal>
            <c:numRef>
              <c:f>GM_Mismatch!$F$511:$Y$511</c:f>
              <c:numCache>
                <c:formatCode>0%</c:formatCode>
                <c:ptCount val="20"/>
                <c:pt idx="0">
                  <c:v>0.64772727272727271</c:v>
                </c:pt>
                <c:pt idx="1">
                  <c:v>0.56818181818181823</c:v>
                </c:pt>
                <c:pt idx="2">
                  <c:v>0.55681818181818177</c:v>
                </c:pt>
                <c:pt idx="3">
                  <c:v>0.45454545454545453</c:v>
                </c:pt>
                <c:pt idx="4">
                  <c:v>0.34090909090909088</c:v>
                </c:pt>
                <c:pt idx="5">
                  <c:v>0.22727272727272727</c:v>
                </c:pt>
                <c:pt idx="6">
                  <c:v>0.15909090909090909</c:v>
                </c:pt>
                <c:pt idx="7">
                  <c:v>0.11363636363636363</c:v>
                </c:pt>
                <c:pt idx="8">
                  <c:v>3.4090909090909088E-2</c:v>
                </c:pt>
                <c:pt idx="9">
                  <c:v>1.1363636363636364E-2</c:v>
                </c:pt>
                <c:pt idx="10">
                  <c:v>0</c:v>
                </c:pt>
                <c:pt idx="11">
                  <c:v>0</c:v>
                </c:pt>
                <c:pt idx="12">
                  <c:v>0</c:v>
                </c:pt>
                <c:pt idx="13">
                  <c:v>0</c:v>
                </c:pt>
                <c:pt idx="14">
                  <c:v>0</c:v>
                </c:pt>
                <c:pt idx="15">
                  <c:v>0</c:v>
                </c:pt>
                <c:pt idx="16">
                  <c:v>0</c:v>
                </c:pt>
                <c:pt idx="17">
                  <c:v>0</c:v>
                </c:pt>
                <c:pt idx="18">
                  <c:v>0</c:v>
                </c:pt>
                <c:pt idx="19">
                  <c:v>0</c:v>
                </c:pt>
              </c:numCache>
            </c:numRef>
          </c:yVal>
          <c:smooth val="1"/>
          <c:extLst>
            <c:ext xmlns:c16="http://schemas.microsoft.com/office/drawing/2014/chart" uri="{C3380CC4-5D6E-409C-BE32-E72D297353CC}">
              <c16:uniqueId val="{00000019-F45C-441E-9070-DBF3FEE3B80E}"/>
            </c:ext>
          </c:extLst>
        </c:ser>
        <c:ser>
          <c:idx val="1"/>
          <c:order val="1"/>
          <c:tx>
            <c:strRef>
              <c:f>GM_Mismatch!$E$514</c:f>
              <c:strCache>
                <c:ptCount val="1"/>
                <c:pt idx="0">
                  <c:v>nutrient good &amp; bio not good</c:v>
                </c:pt>
              </c:strCache>
            </c:strRef>
          </c:tx>
          <c:spPr>
            <a:ln w="12700" cap="rnd">
              <a:solidFill>
                <a:schemeClr val="tx1"/>
              </a:solidFill>
              <a:round/>
            </a:ln>
            <a:effectLst/>
          </c:spPr>
          <c:marker>
            <c:symbol val="x"/>
            <c:size val="7"/>
            <c:spPr>
              <a:noFill/>
              <a:ln w="9525">
                <a:solidFill>
                  <a:schemeClr val="tx1"/>
                </a:solidFill>
              </a:ln>
              <a:effectLst/>
            </c:spPr>
          </c:marker>
          <c:xVal>
            <c:numRef>
              <c:f>GM_Mismatch!$F$1:$Y$1</c:f>
              <c:numCache>
                <c:formatCode>General</c:formatCode>
                <c:ptCount val="20"/>
                <c:pt idx="0">
                  <c:v>5.5</c:v>
                </c:pt>
                <c:pt idx="1">
                  <c:v>11.294627058970839</c:v>
                </c:pt>
                <c:pt idx="2">
                  <c:v>14.219093021276407</c:v>
                </c:pt>
                <c:pt idx="3">
                  <c:v>17.90077753714997</c:v>
                </c:pt>
                <c:pt idx="4">
                  <c:v>22.535743732392302</c:v>
                </c:pt>
                <c:pt idx="5">
                  <c:v>28.370820458389801</c:v>
                </c:pt>
                <c:pt idx="6">
                  <c:v>35.716746828516776</c:v>
                </c:pt>
                <c:pt idx="7">
                  <c:v>44.964720209038497</c:v>
                </c:pt>
                <c:pt idx="8">
                  <c:v>56.607228905373304</c:v>
                </c:pt>
                <c:pt idx="9">
                  <c:v>71.264278960223777</c:v>
                </c:pt>
                <c:pt idx="10">
                  <c:v>89.716411736214098</c:v>
                </c:pt>
                <c:pt idx="11">
                  <c:v>112.94627058970838</c:v>
                </c:pt>
                <c:pt idx="12">
                  <c:v>142.19093021276416</c:v>
                </c:pt>
                <c:pt idx="13">
                  <c:v>179.00777537149978</c:v>
                </c:pt>
                <c:pt idx="14">
                  <c:v>225.35743732392302</c:v>
                </c:pt>
                <c:pt idx="15">
                  <c:v>283.70820458389812</c:v>
                </c:pt>
                <c:pt idx="16">
                  <c:v>357.16746828516796</c:v>
                </c:pt>
                <c:pt idx="17">
                  <c:v>449.64720209038512</c:v>
                </c:pt>
                <c:pt idx="18">
                  <c:v>566.0722890537329</c:v>
                </c:pt>
                <c:pt idx="19">
                  <c:v>712.6427896022376</c:v>
                </c:pt>
              </c:numCache>
            </c:numRef>
          </c:xVal>
          <c:yVal>
            <c:numRef>
              <c:f>GM_Mismatch!$F$514:$Y$514</c:f>
              <c:numCache>
                <c:formatCode>0%</c:formatCode>
                <c:ptCount val="20"/>
                <c:pt idx="0">
                  <c:v>0</c:v>
                </c:pt>
                <c:pt idx="1">
                  <c:v>0</c:v>
                </c:pt>
                <c:pt idx="2">
                  <c:v>0</c:v>
                </c:pt>
                <c:pt idx="3">
                  <c:v>0</c:v>
                </c:pt>
                <c:pt idx="4">
                  <c:v>0</c:v>
                </c:pt>
                <c:pt idx="5">
                  <c:v>0</c:v>
                </c:pt>
                <c:pt idx="6">
                  <c:v>2.2727272727272728E-2</c:v>
                </c:pt>
                <c:pt idx="7">
                  <c:v>0.11363636363636363</c:v>
                </c:pt>
                <c:pt idx="8">
                  <c:v>0.18181818181818182</c:v>
                </c:pt>
                <c:pt idx="9">
                  <c:v>0.23863636363636365</c:v>
                </c:pt>
                <c:pt idx="10">
                  <c:v>0.27272727272727271</c:v>
                </c:pt>
                <c:pt idx="11">
                  <c:v>0.34090909090909088</c:v>
                </c:pt>
                <c:pt idx="12">
                  <c:v>0.35227272727272729</c:v>
                </c:pt>
                <c:pt idx="13">
                  <c:v>0.35227272727272729</c:v>
                </c:pt>
                <c:pt idx="14">
                  <c:v>0.35227272727272729</c:v>
                </c:pt>
                <c:pt idx="15">
                  <c:v>0.35227272727272729</c:v>
                </c:pt>
                <c:pt idx="16">
                  <c:v>0.35227272727272729</c:v>
                </c:pt>
                <c:pt idx="17">
                  <c:v>0.35227272727272729</c:v>
                </c:pt>
                <c:pt idx="18">
                  <c:v>0.35227272727272729</c:v>
                </c:pt>
                <c:pt idx="19">
                  <c:v>0.35227272727272729</c:v>
                </c:pt>
              </c:numCache>
            </c:numRef>
          </c:yVal>
          <c:smooth val="1"/>
          <c:extLst>
            <c:ext xmlns:c16="http://schemas.microsoft.com/office/drawing/2014/chart" uri="{C3380CC4-5D6E-409C-BE32-E72D297353CC}">
              <c16:uniqueId val="{0000001A-F45C-441E-9070-DBF3FEE3B80E}"/>
            </c:ext>
          </c:extLst>
        </c:ser>
        <c:ser>
          <c:idx val="3"/>
          <c:order val="2"/>
          <c:tx>
            <c:v>Min miss-match</c:v>
          </c:tx>
          <c:spPr>
            <a:ln w="9525" cap="rnd">
              <a:solidFill>
                <a:schemeClr val="tx1"/>
              </a:solidFill>
              <a:prstDash val="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C-F45C-441E-9070-DBF3FEE3B80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Categorical!$D$6:$D$7</c:f>
              <c:numCache>
                <c:formatCode>General</c:formatCode>
                <c:ptCount val="2"/>
                <c:pt idx="0">
                  <c:v>45</c:v>
                </c:pt>
                <c:pt idx="1">
                  <c:v>45</c:v>
                </c:pt>
              </c:numCache>
            </c:numRef>
          </c:xVal>
          <c:yVal>
            <c:numRef>
              <c:f>Categorical!$E$6:$E$7</c:f>
              <c:numCache>
                <c:formatCode>General</c:formatCode>
                <c:ptCount val="2"/>
                <c:pt idx="0">
                  <c:v>0</c:v>
                </c:pt>
                <c:pt idx="1">
                  <c:v>0.6</c:v>
                </c:pt>
              </c:numCache>
            </c:numRef>
          </c:yVal>
          <c:smooth val="0"/>
          <c:extLst>
            <c:ext xmlns:c16="http://schemas.microsoft.com/office/drawing/2014/chart" uri="{C3380CC4-5D6E-409C-BE32-E72D297353CC}">
              <c16:uniqueId val="{0000001B-F45C-441E-9070-DBF3FEE3B80E}"/>
            </c:ext>
          </c:extLst>
        </c:ser>
        <c:dLbls>
          <c:showLegendKey val="0"/>
          <c:showVal val="0"/>
          <c:showCatName val="0"/>
          <c:showSerName val="0"/>
          <c:showPercent val="0"/>
          <c:showBubbleSize val="0"/>
        </c:dLbls>
        <c:axId val="438919320"/>
        <c:axId val="438631880"/>
      </c:scatterChart>
      <c:valAx>
        <c:axId val="43891932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Nutrient boundary concentration (µgl-1)</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631880"/>
        <c:crosses val="autoZero"/>
        <c:crossBetween val="midCat"/>
      </c:valAx>
      <c:valAx>
        <c:axId val="438631880"/>
        <c:scaling>
          <c:orientation val="minMax"/>
          <c:max val="0.8"/>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Percentage water bodies with mis-matched classifications</a:t>
                </a:r>
              </a:p>
            </c:rich>
          </c:tx>
          <c:layout>
            <c:manualLayout>
              <c:xMode val="edge"/>
              <c:yMode val="edge"/>
              <c:x val="1.5304024496937895E-3"/>
              <c:y val="9.5964931466899966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919320"/>
        <c:crosses val="autoZero"/>
        <c:crossBetween val="midCat"/>
      </c:valAx>
      <c:spPr>
        <a:noFill/>
        <a:ln>
          <a:noFill/>
        </a:ln>
        <a:effectLst/>
      </c:spPr>
    </c:plotArea>
    <c:legend>
      <c:legendPos val="r"/>
      <c:layout>
        <c:manualLayout>
          <c:xMode val="edge"/>
          <c:yMode val="edge"/>
          <c:x val="0.63629107895845627"/>
          <c:y val="8.4115455286525309E-2"/>
          <c:w val="0.28021117889517894"/>
          <c:h val="0.1764174843041676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79736477513734"/>
          <c:y val="8.8018631037389786E-2"/>
          <c:w val="0.80729046299317198"/>
          <c:h val="0.78729713982919902"/>
        </c:manualLayout>
      </c:layout>
      <c:scatterChart>
        <c:scatterStyle val="lineMarker"/>
        <c:varyColors val="0"/>
        <c:ser>
          <c:idx val="0"/>
          <c:order val="0"/>
          <c:tx>
            <c:strRef>
              <c:f>HG_Mismatch!$E$511</c:f>
              <c:strCache>
                <c:ptCount val="1"/>
                <c:pt idx="0">
                  <c:v>nutrient not high &amp; bio high</c:v>
                </c:pt>
              </c:strCache>
            </c:strRef>
          </c:tx>
          <c:spPr>
            <a:ln w="12700" cap="rnd">
              <a:solidFill>
                <a:schemeClr val="tx1"/>
              </a:solidFill>
              <a:round/>
            </a:ln>
            <a:effectLst/>
          </c:spPr>
          <c:marker>
            <c:symbol val="circle"/>
            <c:size val="5"/>
            <c:spPr>
              <a:solidFill>
                <a:schemeClr val="tx1"/>
              </a:solidFill>
              <a:ln w="9525">
                <a:solidFill>
                  <a:schemeClr val="tx1"/>
                </a:solidFill>
              </a:ln>
              <a:effectLst/>
            </c:spPr>
          </c:marker>
          <c:xVal>
            <c:numRef>
              <c:f>HG_Mismatch!$F$1:$Y$1</c:f>
              <c:numCache>
                <c:formatCode>General</c:formatCode>
                <c:ptCount val="20"/>
                <c:pt idx="0">
                  <c:v>1</c:v>
                </c:pt>
                <c:pt idx="1">
                  <c:v>3</c:v>
                </c:pt>
                <c:pt idx="2">
                  <c:v>5</c:v>
                </c:pt>
                <c:pt idx="3">
                  <c:v>10</c:v>
                </c:pt>
                <c:pt idx="4">
                  <c:v>15</c:v>
                </c:pt>
                <c:pt idx="5">
                  <c:v>20</c:v>
                </c:pt>
                <c:pt idx="6">
                  <c:v>25</c:v>
                </c:pt>
                <c:pt idx="7">
                  <c:v>30</c:v>
                </c:pt>
                <c:pt idx="8">
                  <c:v>40</c:v>
                </c:pt>
                <c:pt idx="9">
                  <c:v>50</c:v>
                </c:pt>
                <c:pt idx="10">
                  <c:v>75</c:v>
                </c:pt>
                <c:pt idx="11">
                  <c:v>100</c:v>
                </c:pt>
                <c:pt idx="12">
                  <c:v>150</c:v>
                </c:pt>
                <c:pt idx="13">
                  <c:v>300</c:v>
                </c:pt>
                <c:pt idx="14">
                  <c:v>350</c:v>
                </c:pt>
                <c:pt idx="15">
                  <c:v>400</c:v>
                </c:pt>
                <c:pt idx="16">
                  <c:v>500</c:v>
                </c:pt>
                <c:pt idx="17">
                  <c:v>600</c:v>
                </c:pt>
                <c:pt idx="18">
                  <c:v>700</c:v>
                </c:pt>
                <c:pt idx="19">
                  <c:v>800</c:v>
                </c:pt>
              </c:numCache>
            </c:numRef>
          </c:xVal>
          <c:yVal>
            <c:numRef>
              <c:f>HG_Mismatch!$F$511:$Y$511</c:f>
              <c:numCache>
                <c:formatCode>0%</c:formatCode>
                <c:ptCount val="20"/>
                <c:pt idx="0">
                  <c:v>0.45454545454545453</c:v>
                </c:pt>
                <c:pt idx="1">
                  <c:v>0.45454545454545453</c:v>
                </c:pt>
                <c:pt idx="2">
                  <c:v>0.45454545454545453</c:v>
                </c:pt>
                <c:pt idx="3">
                  <c:v>0.39772727272727271</c:v>
                </c:pt>
                <c:pt idx="4">
                  <c:v>0.36363636363636365</c:v>
                </c:pt>
                <c:pt idx="5">
                  <c:v>0.22727272727272727</c:v>
                </c:pt>
                <c:pt idx="6">
                  <c:v>0.18181818181818182</c:v>
                </c:pt>
                <c:pt idx="7">
                  <c:v>9.0909090909090912E-2</c:v>
                </c:pt>
                <c:pt idx="8">
                  <c:v>4.5454545454545456E-2</c:v>
                </c:pt>
                <c:pt idx="9">
                  <c:v>1.1363636363636364E-2</c:v>
                </c:pt>
                <c:pt idx="10">
                  <c:v>0</c:v>
                </c:pt>
                <c:pt idx="11">
                  <c:v>0</c:v>
                </c:pt>
                <c:pt idx="12">
                  <c:v>0</c:v>
                </c:pt>
                <c:pt idx="13">
                  <c:v>0</c:v>
                </c:pt>
                <c:pt idx="14">
                  <c:v>0</c:v>
                </c:pt>
                <c:pt idx="15">
                  <c:v>0</c:v>
                </c:pt>
                <c:pt idx="16">
                  <c:v>0</c:v>
                </c:pt>
                <c:pt idx="17">
                  <c:v>0</c:v>
                </c:pt>
                <c:pt idx="18">
                  <c:v>0</c:v>
                </c:pt>
                <c:pt idx="19">
                  <c:v>0</c:v>
                </c:pt>
              </c:numCache>
            </c:numRef>
          </c:yVal>
          <c:smooth val="1"/>
          <c:extLst>
            <c:ext xmlns:c16="http://schemas.microsoft.com/office/drawing/2014/chart" uri="{C3380CC4-5D6E-409C-BE32-E72D297353CC}">
              <c16:uniqueId val="{00000041-D57C-4239-ABE7-2EB95101166E}"/>
            </c:ext>
          </c:extLst>
        </c:ser>
        <c:ser>
          <c:idx val="1"/>
          <c:order val="1"/>
          <c:tx>
            <c:strRef>
              <c:f>HG_Mismatch!$E$514</c:f>
              <c:strCache>
                <c:ptCount val="1"/>
                <c:pt idx="0">
                  <c:v>nutrient high &amp; bio not high</c:v>
                </c:pt>
              </c:strCache>
            </c:strRef>
          </c:tx>
          <c:spPr>
            <a:ln w="12700" cap="rnd">
              <a:solidFill>
                <a:schemeClr val="tx1"/>
              </a:solidFill>
              <a:round/>
            </a:ln>
            <a:effectLst/>
          </c:spPr>
          <c:marker>
            <c:symbol val="x"/>
            <c:size val="5"/>
            <c:spPr>
              <a:noFill/>
              <a:ln w="9525">
                <a:solidFill>
                  <a:schemeClr val="tx1"/>
                </a:solidFill>
              </a:ln>
              <a:effectLst/>
            </c:spPr>
          </c:marker>
          <c:xVal>
            <c:numRef>
              <c:f>HG_Mismatch!$F$1:$Y$1</c:f>
              <c:numCache>
                <c:formatCode>General</c:formatCode>
                <c:ptCount val="20"/>
                <c:pt idx="0">
                  <c:v>1</c:v>
                </c:pt>
                <c:pt idx="1">
                  <c:v>3</c:v>
                </c:pt>
                <c:pt idx="2">
                  <c:v>5</c:v>
                </c:pt>
                <c:pt idx="3">
                  <c:v>10</c:v>
                </c:pt>
                <c:pt idx="4">
                  <c:v>15</c:v>
                </c:pt>
                <c:pt idx="5">
                  <c:v>20</c:v>
                </c:pt>
                <c:pt idx="6">
                  <c:v>25</c:v>
                </c:pt>
                <c:pt idx="7">
                  <c:v>30</c:v>
                </c:pt>
                <c:pt idx="8">
                  <c:v>40</c:v>
                </c:pt>
                <c:pt idx="9">
                  <c:v>50</c:v>
                </c:pt>
                <c:pt idx="10">
                  <c:v>75</c:v>
                </c:pt>
                <c:pt idx="11">
                  <c:v>100</c:v>
                </c:pt>
                <c:pt idx="12">
                  <c:v>150</c:v>
                </c:pt>
                <c:pt idx="13">
                  <c:v>300</c:v>
                </c:pt>
                <c:pt idx="14">
                  <c:v>350</c:v>
                </c:pt>
                <c:pt idx="15">
                  <c:v>400</c:v>
                </c:pt>
                <c:pt idx="16">
                  <c:v>500</c:v>
                </c:pt>
                <c:pt idx="17">
                  <c:v>600</c:v>
                </c:pt>
                <c:pt idx="18">
                  <c:v>700</c:v>
                </c:pt>
                <c:pt idx="19">
                  <c:v>800</c:v>
                </c:pt>
              </c:numCache>
            </c:numRef>
          </c:xVal>
          <c:yVal>
            <c:numRef>
              <c:f>HG_Mismatch!$F$514:$Y$514</c:f>
              <c:numCache>
                <c:formatCode>0%</c:formatCode>
                <c:ptCount val="20"/>
                <c:pt idx="0">
                  <c:v>0</c:v>
                </c:pt>
                <c:pt idx="1">
                  <c:v>0</c:v>
                </c:pt>
                <c:pt idx="2">
                  <c:v>0</c:v>
                </c:pt>
                <c:pt idx="3">
                  <c:v>0</c:v>
                </c:pt>
                <c:pt idx="4">
                  <c:v>0</c:v>
                </c:pt>
                <c:pt idx="5">
                  <c:v>2.2727272727272728E-2</c:v>
                </c:pt>
                <c:pt idx="6">
                  <c:v>6.8181818181818177E-2</c:v>
                </c:pt>
                <c:pt idx="7">
                  <c:v>0.10227272727272728</c:v>
                </c:pt>
                <c:pt idx="8">
                  <c:v>0.13636363636363635</c:v>
                </c:pt>
                <c:pt idx="9">
                  <c:v>0.26136363636363635</c:v>
                </c:pt>
                <c:pt idx="10">
                  <c:v>0.43181818181818182</c:v>
                </c:pt>
                <c:pt idx="11">
                  <c:v>0.51136363636363635</c:v>
                </c:pt>
                <c:pt idx="12">
                  <c:v>0.54545454545454541</c:v>
                </c:pt>
                <c:pt idx="13">
                  <c:v>0.54545454545454541</c:v>
                </c:pt>
                <c:pt idx="14">
                  <c:v>0.54545454545454541</c:v>
                </c:pt>
                <c:pt idx="15">
                  <c:v>0.54545454545454541</c:v>
                </c:pt>
                <c:pt idx="16">
                  <c:v>0.54545454545454541</c:v>
                </c:pt>
                <c:pt idx="17">
                  <c:v>0.54545454545454541</c:v>
                </c:pt>
                <c:pt idx="18">
                  <c:v>0.54545454545454541</c:v>
                </c:pt>
                <c:pt idx="19">
                  <c:v>0.54545454545454541</c:v>
                </c:pt>
              </c:numCache>
            </c:numRef>
          </c:yVal>
          <c:smooth val="1"/>
          <c:extLst>
            <c:ext xmlns:c16="http://schemas.microsoft.com/office/drawing/2014/chart" uri="{C3380CC4-5D6E-409C-BE32-E72D297353CC}">
              <c16:uniqueId val="{00000042-D57C-4239-ABE7-2EB95101166E}"/>
            </c:ext>
          </c:extLst>
        </c:ser>
        <c:ser>
          <c:idx val="2"/>
          <c:order val="2"/>
          <c:tx>
            <c:v>Min mis-match</c:v>
          </c:tx>
          <c:spPr>
            <a:ln w="9525" cap="rnd">
              <a:solidFill>
                <a:schemeClr val="tx1"/>
              </a:solidFill>
              <a:prstDash val="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BFCD-43C8-9AE4-EE423AA16F2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Categorical!$O$6:$O$7</c:f>
              <c:numCache>
                <c:formatCode>General</c:formatCode>
                <c:ptCount val="2"/>
                <c:pt idx="0">
                  <c:v>30</c:v>
                </c:pt>
                <c:pt idx="1">
                  <c:v>30</c:v>
                </c:pt>
              </c:numCache>
            </c:numRef>
          </c:xVal>
          <c:yVal>
            <c:numRef>
              <c:f>Categorical!$P$6:$P$7</c:f>
              <c:numCache>
                <c:formatCode>General</c:formatCode>
                <c:ptCount val="2"/>
                <c:pt idx="0">
                  <c:v>0</c:v>
                </c:pt>
                <c:pt idx="1">
                  <c:v>0.6</c:v>
                </c:pt>
              </c:numCache>
            </c:numRef>
          </c:yVal>
          <c:smooth val="0"/>
          <c:extLst>
            <c:ext xmlns:c16="http://schemas.microsoft.com/office/drawing/2014/chart" uri="{C3380CC4-5D6E-409C-BE32-E72D297353CC}">
              <c16:uniqueId val="{00000043-D57C-4239-ABE7-2EB95101166E}"/>
            </c:ext>
          </c:extLst>
        </c:ser>
        <c:dLbls>
          <c:showLegendKey val="0"/>
          <c:showVal val="0"/>
          <c:showCatName val="0"/>
          <c:showSerName val="0"/>
          <c:showPercent val="0"/>
          <c:showBubbleSize val="0"/>
        </c:dLbls>
        <c:axId val="438632664"/>
        <c:axId val="438633056"/>
      </c:scatterChart>
      <c:valAx>
        <c:axId val="4386326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Nutrient boundary concentration (µgl-1)</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633056"/>
        <c:crosses val="autoZero"/>
        <c:crossBetween val="midCat"/>
      </c:valAx>
      <c:valAx>
        <c:axId val="438633056"/>
        <c:scaling>
          <c:orientation val="minMax"/>
          <c:max val="0.8"/>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Percentage water bodies with mis-matched classifications</a:t>
                </a:r>
              </a:p>
            </c:rich>
          </c:tx>
          <c:layout>
            <c:manualLayout>
              <c:xMode val="edge"/>
              <c:yMode val="edge"/>
              <c:x val="1.2641578913206554E-2"/>
              <c:y val="0.109853897000228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38632664"/>
        <c:crosses val="autoZero"/>
        <c:crossBetween val="midCat"/>
      </c:valAx>
      <c:spPr>
        <a:noFill/>
        <a:ln>
          <a:noFill/>
        </a:ln>
        <a:effectLst/>
      </c:spPr>
    </c:plotArea>
    <c:legend>
      <c:legendPos val="r"/>
      <c:layout>
        <c:manualLayout>
          <c:xMode val="edge"/>
          <c:yMode val="edge"/>
          <c:x val="0.64023676891611125"/>
          <c:y val="0.56594292709559968"/>
          <c:w val="0.32015795702496375"/>
          <c:h val="0.1748191800418901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9524</xdr:rowOff>
    </xdr:from>
    <xdr:to>
      <xdr:col>12</xdr:col>
      <xdr:colOff>171450</xdr:colOff>
      <xdr:row>31</xdr:row>
      <xdr:rowOff>152399</xdr:rowOff>
    </xdr:to>
    <xdr:sp macro="" textlink="">
      <xdr:nvSpPr>
        <xdr:cNvPr id="2" name="TextBox 1"/>
        <xdr:cNvSpPr txBox="1"/>
      </xdr:nvSpPr>
      <xdr:spPr>
        <a:xfrm>
          <a:off x="228600" y="200024"/>
          <a:ext cx="7258050" cy="5857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RE-WRITE</a:t>
          </a:r>
          <a:r>
            <a:rPr lang="en-US" sz="1100" baseline="0"/>
            <a:t> THE TEXT BELOW SINCE EDITING THE WORK BOOK (1 Aug 2016)</a:t>
          </a:r>
          <a:endParaRPr lang="en-US" sz="1100"/>
        </a:p>
        <a:p>
          <a:endParaRPr lang="en-US" sz="1100"/>
        </a:p>
        <a:p>
          <a:r>
            <a:rPr lang="en-US" sz="1100"/>
            <a:t>This</a:t>
          </a:r>
          <a:r>
            <a:rPr lang="en-US" sz="1100" baseline="0"/>
            <a:t> spreadsheet provides estimates of nutrient boundary values using 3 different approches.</a:t>
          </a:r>
        </a:p>
        <a:p>
          <a:r>
            <a:rPr lang="en-US" sz="1100" baseline="0"/>
            <a:t>1)Use of regression to determine pressure response relationships</a:t>
          </a:r>
        </a:p>
        <a:p>
          <a:r>
            <a:rPr lang="en-US" sz="1100" baseline="0"/>
            <a:t>2)A categorical approach comparing the distribution of nutrient concentration in adjacent biological classes</a:t>
          </a:r>
        </a:p>
        <a:p>
          <a:r>
            <a:rPr lang="en-US" sz="1100" baseline="0"/>
            <a:t>3)A method which minimises the mis-match between classifications based on biology and nutrients</a:t>
          </a:r>
        </a:p>
        <a:p>
          <a:endParaRPr lang="en-US" sz="1100" baseline="0"/>
        </a:p>
        <a:p>
          <a:r>
            <a:rPr lang="en-US" sz="1100" baseline="0"/>
            <a:t>Up to 500 records of biological EQR and summary nutrient concentrations are entered in sheet </a:t>
          </a:r>
          <a:r>
            <a:rPr lang="en-US" sz="1100" b="1" i="1" baseline="0"/>
            <a:t>Data</a:t>
          </a:r>
          <a:r>
            <a:rPr lang="en-US" sz="1100" baseline="0"/>
            <a:t> together with biological EQR boundary values.  Results from the different approaches are summarised in sheet Results</a:t>
          </a:r>
        </a:p>
        <a:p>
          <a:r>
            <a:rPr lang="en-US" sz="1100" baseline="0"/>
            <a:t> </a:t>
          </a:r>
          <a:endParaRPr lang="en-US" sz="1100"/>
        </a:p>
        <a:p>
          <a:r>
            <a:rPr lang="en-US" sz="1100" baseline="0"/>
            <a:t>Three regression models are calculated.</a:t>
          </a:r>
        </a:p>
        <a:p>
          <a:r>
            <a:rPr lang="en-US" sz="1100" baseline="0"/>
            <a:t>Model 1 is a least squares regression where EQR is the dependent (y) variable and nutrient concentration is the independent (x) variable. This model assumes that the uncertainty of nutrients is much less than that of EQR and minimises the uncertainty of nutrients when fitting the model.</a:t>
          </a:r>
        </a:p>
        <a:p>
          <a:endParaRPr lang="en-US" sz="1100" baseline="0"/>
        </a:p>
        <a:p>
          <a:r>
            <a:rPr lang="en-US" sz="1100" baseline="0"/>
            <a:t>Model 2 is a least squares regression where nutrient concentration is the dependent (y) variable and EQR is the independent (x) variable.  The slope and intercept of this model are algebraically transformed to allow the fitted line to be displayed with the axis reversed.  This model assumes that the uncertainty of EQR is much less than the uncertainty of nutrient concentration and minimises the uncertainty of EQR when fitting the model.</a:t>
          </a:r>
        </a:p>
        <a:p>
          <a:endParaRPr lang="en-US" sz="1100" baseline="0"/>
        </a:p>
        <a:p>
          <a:r>
            <a:rPr lang="en-US" sz="1100" baseline="0"/>
            <a:t>Model 3 is an orthogonal (type 2) regression, calculated by taking the geometric mean value of the slopes of model 1 and the algebraically transformed slope of  model 2. This model assumes the uncertainty of nutrient concentration and EQR are similar and minimises uncertainty of both when fitting the model</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Model 1 will have a lower slope than the algebraically transformed slope of model 2.  Depending on the mean values of EQR and nutrient concentration this will result in different predicted nutrient concentrations at the EQR boundaries  Models 1 and 2 represent a range of possible true models, while model 3 represents the average of these models.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For all models the upper and lower quantiles of the residuals of the predicted values (error term) are calculated and shown as dotted lines on the plots.  If the quantile is set at 0.75 the area between the dotted lines contains 50% of the data points and these lines can be used to estimate the range of predicted values.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models are used to predict values of nutrient concentration at the good/moderate and high/good boundaries.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models use Log10 transformation of the nutrient concentration and assume that the relationship is linear.  It is important to look at the scatter plot of data and to only use data within a linear range. It is convenient to sort the data into ascending order of nutrient concentration so that records within the linear range can be easily selected.  Note that it is important that there are no gaps in the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spreadsheet is designed to take up to 500 data points of EQR and nutrient concentration.  Data are entered into sheet "Data", together with EQR boundary values and the number of records used.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171449</xdr:colOff>
      <xdr:row>9</xdr:row>
      <xdr:rowOff>180974</xdr:rowOff>
    </xdr:from>
    <xdr:to>
      <xdr:col>14</xdr:col>
      <xdr:colOff>47625</xdr:colOff>
      <xdr:row>37</xdr:row>
      <xdr:rowOff>57149</xdr:rowOff>
    </xdr:to>
    <xdr:sp macro="" textlink="">
      <xdr:nvSpPr>
        <xdr:cNvPr id="2" name="TextBox 1"/>
        <xdr:cNvSpPr txBox="1"/>
      </xdr:nvSpPr>
      <xdr:spPr>
        <a:xfrm>
          <a:off x="3857624" y="1952624"/>
          <a:ext cx="8010526" cy="521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Summary 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Data Entry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Paste data</a:t>
          </a:r>
          <a:r>
            <a:rPr lang="en-US" sz="1100" baseline="0">
              <a:solidFill>
                <a:schemeClr val="dk1"/>
              </a:solidFill>
              <a:effectLst/>
              <a:latin typeface="+mn-lt"/>
              <a:ea typeface="+mn-ea"/>
              <a:cs typeface="+mn-cs"/>
            </a:rPr>
            <a:t> into columns B:E, maximum number of records is 500</a:t>
          </a:r>
          <a:endParaRPr lang="en-US">
            <a:effectLst/>
          </a:endParaRPr>
        </a:p>
        <a:p>
          <a:pPr eaLnBrk="1" fontAlgn="auto" latinLnBrk="0" hangingPunct="1"/>
          <a:r>
            <a:rPr lang="en-US" sz="1100" baseline="0">
              <a:solidFill>
                <a:schemeClr val="dk1"/>
              </a:solidFill>
              <a:effectLst/>
              <a:latin typeface="+mn-lt"/>
              <a:ea typeface="+mn-ea"/>
              <a:cs typeface="+mn-cs"/>
            </a:rPr>
            <a:t>Column heading may be changed in B1:E1, but</a:t>
          </a:r>
          <a:endParaRPr lang="en-US">
            <a:effectLst/>
          </a:endParaRPr>
        </a:p>
        <a:p>
          <a:r>
            <a:rPr lang="en-US" sz="1100" baseline="0">
              <a:solidFill>
                <a:schemeClr val="dk1"/>
              </a:solidFill>
              <a:effectLst/>
              <a:latin typeface="+mn-lt"/>
              <a:ea typeface="+mn-ea"/>
              <a:cs typeface="+mn-cs"/>
            </a:rPr>
            <a:t>      EQR values must be in column C &amp; </a:t>
          </a:r>
        </a:p>
        <a:p>
          <a:r>
            <a:rPr lang="en-US" sz="1100" baseline="0">
              <a:solidFill>
                <a:schemeClr val="dk1"/>
              </a:solidFill>
              <a:effectLst/>
              <a:latin typeface="+mn-lt"/>
              <a:ea typeface="+mn-ea"/>
              <a:cs typeface="+mn-cs"/>
            </a:rPr>
            <a:t>      Nutrient concenration in column D</a:t>
          </a:r>
        </a:p>
        <a:p>
          <a:r>
            <a:rPr lang="en-US" sz="1100" baseline="0">
              <a:solidFill>
                <a:schemeClr val="dk1"/>
              </a:solidFill>
              <a:effectLst/>
              <a:latin typeface="+mn-lt"/>
              <a:ea typeface="+mn-ea"/>
              <a:cs typeface="+mn-cs"/>
            </a:rPr>
            <a:t>      Outliers in column E, set to 0 (False) or 1 (True)</a:t>
          </a:r>
          <a:endParaRPr lang="en-US">
            <a:effectLst/>
          </a:endParaRPr>
        </a:p>
        <a:p>
          <a:r>
            <a:rPr lang="en-US" sz="1100" baseline="0">
              <a:solidFill>
                <a:schemeClr val="dk1"/>
              </a:solidFill>
              <a:effectLst/>
              <a:latin typeface="+mn-lt"/>
              <a:ea typeface="+mn-ea"/>
              <a:cs typeface="+mn-cs"/>
            </a:rPr>
            <a:t>      Unique ID (Col B) is provided to assist users to identify data, it is not used in calculations.                             </a:t>
          </a:r>
        </a:p>
        <a:p>
          <a:r>
            <a:rPr lang="en-US" sz="1100" baseline="0">
              <a:solidFill>
                <a:schemeClr val="dk1"/>
              </a:solidFill>
              <a:effectLst/>
              <a:latin typeface="+mn-lt"/>
              <a:ea typeface="+mn-ea"/>
              <a:cs typeface="+mn-cs"/>
            </a:rPr>
            <a:t> Enter a r</a:t>
          </a:r>
          <a:r>
            <a:rPr lang="en-US">
              <a:effectLst/>
            </a:rPr>
            <a:t>ecord</a:t>
          </a:r>
          <a:r>
            <a:rPr lang="en-US" baseline="0">
              <a:effectLst/>
            </a:rPr>
            <a:t> of data used in cells K2:J5, this text is reproduced in heading of Results Sheet</a:t>
          </a:r>
          <a:endParaRPr lang="en-US">
            <a:effectLst/>
          </a:endParaRPr>
        </a:p>
        <a:p>
          <a:endParaRPr lang="en-US">
            <a:effectLst/>
          </a:endParaRPr>
        </a:p>
        <a:p>
          <a:r>
            <a:rPr lang="en-US" sz="1100" baseline="0">
              <a:solidFill>
                <a:schemeClr val="dk1"/>
              </a:solidFill>
              <a:effectLst/>
              <a:latin typeface="+mn-lt"/>
              <a:ea typeface="+mn-ea"/>
              <a:cs typeface="+mn-cs"/>
            </a:rPr>
            <a:t>Select columns B:E and sort the data by nutrient concentration (Ascending order) to allow linear range of values to be selected. </a:t>
          </a:r>
        </a:p>
        <a:p>
          <a:r>
            <a:rPr lang="en-US" sz="1100" baseline="0">
              <a:solidFill>
                <a:schemeClr val="dk1"/>
              </a:solidFill>
              <a:effectLst/>
              <a:latin typeface="+mn-lt"/>
              <a:ea typeface="+mn-ea"/>
              <a:cs typeface="+mn-cs"/>
            </a:rPr>
            <a:t>Enter the first and last record to be used in cells H2 and H3</a:t>
          </a:r>
          <a:endParaRPr lang="en-US">
            <a:effectLst/>
          </a:endParaRPr>
        </a:p>
        <a:p>
          <a:r>
            <a:rPr lang="en-US" sz="1100" baseline="0">
              <a:solidFill>
                <a:schemeClr val="dk1"/>
              </a:solidFill>
              <a:effectLst/>
              <a:latin typeface="+mn-lt"/>
              <a:ea typeface="+mn-ea"/>
              <a:cs typeface="+mn-cs"/>
            </a:rPr>
            <a:t>Enter the high/good,good/moderate and moderate poor boundary values in H5, H6 &amp; H7 respectively.</a:t>
          </a:r>
          <a:endParaRPr lang="en-US">
            <a:effectLst/>
          </a:endParaRPr>
        </a:p>
        <a:p>
          <a:r>
            <a:rPr lang="en-US" sz="1100" baseline="0">
              <a:solidFill>
                <a:schemeClr val="dk1"/>
              </a:solidFill>
              <a:effectLst/>
              <a:latin typeface="+mn-lt"/>
              <a:ea typeface="+mn-ea"/>
              <a:cs typeface="+mn-cs"/>
            </a:rPr>
            <a:t>Enter the upper quantile to be used for determining ranges of nutrient concentrations (default 0.75, the interquartile range 0.25-0.75 in H8).  </a:t>
          </a:r>
          <a:endParaRPr lang="en-US">
            <a:effectLst/>
          </a:endParaRPr>
        </a:p>
        <a:p>
          <a:r>
            <a:rPr lang="en-US" sz="1100" baseline="0">
              <a:solidFill>
                <a:schemeClr val="dk1"/>
              </a:solidFill>
              <a:effectLst/>
              <a:latin typeface="+mn-lt"/>
              <a:ea typeface="+mn-ea"/>
              <a:cs typeface="+mn-cs"/>
            </a:rPr>
            <a:t>	50% of data upper quantile 0.75   (0.25-0.75)</a:t>
          </a:r>
          <a:endParaRPr lang="en-US">
            <a:effectLst/>
          </a:endParaRPr>
        </a:p>
        <a:p>
          <a:r>
            <a:rPr lang="en-US" sz="1100" baseline="0">
              <a:solidFill>
                <a:schemeClr val="dk1"/>
              </a:solidFill>
              <a:effectLst/>
              <a:latin typeface="+mn-lt"/>
              <a:ea typeface="+mn-ea"/>
              <a:cs typeface="+mn-cs"/>
            </a:rPr>
            <a:t>	75% of data upper quantile 0.875 (0.125 - 0.875)</a:t>
          </a:r>
          <a:endParaRPr lang="en-US">
            <a:effectLst/>
          </a:endParaRPr>
        </a:p>
        <a:p>
          <a:r>
            <a:rPr lang="en-US" sz="1100" baseline="0">
              <a:solidFill>
                <a:schemeClr val="dk1"/>
              </a:solidFill>
              <a:effectLst/>
              <a:latin typeface="+mn-lt"/>
              <a:ea typeface="+mn-ea"/>
              <a:cs typeface="+mn-cs"/>
            </a:rPr>
            <a:t>	90% of data upper quantile 0.95 (0.1 - 0.9)</a:t>
          </a:r>
        </a:p>
        <a:p>
          <a:r>
            <a:rPr lang="en-US" sz="1100" baseline="0">
              <a:solidFill>
                <a:schemeClr val="dk1"/>
              </a:solidFill>
              <a:effectLst/>
              <a:latin typeface="+mn-lt"/>
              <a:ea typeface="+mn-ea"/>
              <a:cs typeface="+mn-cs"/>
            </a:rPr>
            <a:t>	95% of data upper quartile 0.975 (0.05 - 0.95)</a:t>
          </a:r>
        </a:p>
        <a:p>
          <a:r>
            <a:rPr lang="en-US" sz="1100"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Identification of outliers</a:t>
          </a:r>
        </a:p>
        <a:p>
          <a:r>
            <a:rPr lang="en-US" sz="1100" baseline="0">
              <a:solidFill>
                <a:schemeClr val="dk1"/>
              </a:solidFill>
              <a:effectLst/>
              <a:latin typeface="+mn-lt"/>
              <a:ea typeface="+mn-ea"/>
              <a:cs typeface="+mn-cs"/>
            </a:rPr>
            <a:t>If outliers are not selected prior to entering data and indications of outliers can be made by identifying the records that fall above or below the percentile of residuals set in cell G9. The default upper quantile is set to 0.975 so that the record numbers for the 5% of data points that fall outside of the orthogonal regression line will be highlighted in red in column J of sheet Results.  These are potential outliers and consideration should be given to highlighting these as outliers to be excluded from the models.  Mark as 1 in column D. (Note this must be carried out as an initial step when no outliers are marked, otherwise additional results will be identified)</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Values that excede 1.5x the interquartile range of also generally consdiered as oultiers. The interquartile range is shown in cells E63:F64 of sheet </a:t>
          </a:r>
          <a:r>
            <a:rPr lang="en-US" sz="1100" i="1" baseline="0">
              <a:solidFill>
                <a:schemeClr val="dk1"/>
              </a:solidFill>
              <a:effectLst/>
              <a:latin typeface="+mn-lt"/>
              <a:ea typeface="+mn-ea"/>
              <a:cs typeface="+mn-cs"/>
            </a:rPr>
            <a:t>Results</a:t>
          </a:r>
          <a:r>
            <a:rPr lang="en-US" sz="1100" baseline="0">
              <a:solidFill>
                <a:schemeClr val="dk1"/>
              </a:solidFill>
              <a:effectLst/>
              <a:latin typeface="+mn-lt"/>
              <a:ea typeface="+mn-ea"/>
              <a:cs typeface="+mn-cs"/>
            </a:rPr>
            <a:t> and outliers are marked in orange in column K of sheet </a:t>
          </a:r>
          <a:r>
            <a:rPr lang="en-US" sz="1100" i="1" baseline="0">
              <a:solidFill>
                <a:schemeClr val="dk1"/>
              </a:solidFill>
              <a:effectLst/>
              <a:latin typeface="+mn-lt"/>
              <a:ea typeface="+mn-ea"/>
              <a:cs typeface="+mn-cs"/>
            </a:rPr>
            <a:t>Results</a:t>
          </a:r>
          <a:r>
            <a:rPr lang="en-US" sz="1100" baseline="0">
              <a:solidFill>
                <a:schemeClr val="dk1"/>
              </a:solidFill>
              <a:effectLst/>
              <a:latin typeface="+mn-lt"/>
              <a:ea typeface="+mn-ea"/>
              <a:cs typeface="+mn-cs"/>
            </a:rPr>
            <a:t>.</a:t>
          </a: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38100</xdr:colOff>
      <xdr:row>490</xdr:row>
      <xdr:rowOff>80962</xdr:rowOff>
    </xdr:from>
    <xdr:to>
      <xdr:col>33</xdr:col>
      <xdr:colOff>342900</xdr:colOff>
      <xdr:row>504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9522</xdr:colOff>
      <xdr:row>0</xdr:row>
      <xdr:rowOff>9524</xdr:rowOff>
    </xdr:from>
    <xdr:to>
      <xdr:col>10</xdr:col>
      <xdr:colOff>19049</xdr:colOff>
      <xdr:row>23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609599</xdr:colOff>
      <xdr:row>0</xdr:row>
      <xdr:rowOff>0</xdr:rowOff>
    </xdr:from>
    <xdr:to>
      <xdr:col>19</xdr:col>
      <xdr:colOff>600075</xdr:colOff>
      <xdr:row>23</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66674</xdr:colOff>
      <xdr:row>24</xdr:row>
      <xdr:rowOff>9525</xdr:rowOff>
    </xdr:from>
    <xdr:to>
      <xdr:col>9</xdr:col>
      <xdr:colOff>609599</xdr:colOff>
      <xdr:row>47</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17992</xdr:colOff>
      <xdr:row>23</xdr:row>
      <xdr:rowOff>178858</xdr:rowOff>
    </xdr:from>
    <xdr:to>
      <xdr:col>20</xdr:col>
      <xdr:colOff>31750</xdr:colOff>
      <xdr:row>47</xdr:row>
      <xdr:rowOff>179916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52916</xdr:colOff>
      <xdr:row>48</xdr:row>
      <xdr:rowOff>21166</xdr:rowOff>
    </xdr:from>
    <xdr:to>
      <xdr:col>19</xdr:col>
      <xdr:colOff>306916</xdr:colOff>
      <xdr:row>51</xdr:row>
      <xdr:rowOff>149680</xdr:rowOff>
    </xdr:to>
    <xdr:sp macro="" textlink="">
      <xdr:nvSpPr>
        <xdr:cNvPr id="6" name="TextBox 5"/>
        <xdr:cNvSpPr txBox="1"/>
      </xdr:nvSpPr>
      <xdr:spPr>
        <a:xfrm>
          <a:off x="52916" y="9165166"/>
          <a:ext cx="11888107" cy="7000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Fig 1 OLS regression of EQR v log10</a:t>
          </a:r>
          <a:r>
            <a:rPr lang="en-US" sz="1200" baseline="0"/>
            <a:t> nutrient concentration.  Fig 2 OLS regression of log10 nutrient concentration v EQR Fig 3 Orthogonal type II regression of EQR v log10 nutrient concentration.  Fig 4 comparison of above regressions. Solid points values used for models, open circles excluded data (outliers or beyond linear region).  Red cross marks mean of data. Solid lines show fitted regression, broken lines upper and lower 25th 75th quantiles of residuals. Good/moderate boundary point marked</a:t>
          </a:r>
          <a:endParaRPr lang="en-US" sz="1200"/>
        </a:p>
      </xdr:txBody>
    </xdr:sp>
    <xdr:clientData/>
  </xdr:twoCellAnchor>
  <xdr:twoCellAnchor>
    <xdr:from>
      <xdr:col>0</xdr:col>
      <xdr:colOff>95250</xdr:colOff>
      <xdr:row>52</xdr:row>
      <xdr:rowOff>54429</xdr:rowOff>
    </xdr:from>
    <xdr:to>
      <xdr:col>7</xdr:col>
      <xdr:colOff>557893</xdr:colOff>
      <xdr:row>54</xdr:row>
      <xdr:rowOff>40821</xdr:rowOff>
    </xdr:to>
    <xdr:sp macro="" textlink="">
      <xdr:nvSpPr>
        <xdr:cNvPr id="7" name="TextBox 6"/>
        <xdr:cNvSpPr txBox="1"/>
      </xdr:nvSpPr>
      <xdr:spPr>
        <a:xfrm>
          <a:off x="95250" y="9960429"/>
          <a:ext cx="4748893" cy="367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Graphs are likely</a:t>
          </a:r>
          <a:r>
            <a:rPr lang="en-US" sz="1100" baseline="0"/>
            <a:t> to require the axis to be re-scaled</a:t>
          </a:r>
          <a:endParaRPr lang="en-US" sz="1100"/>
        </a:p>
      </xdr:txBody>
    </xdr:sp>
    <xdr:clientData/>
  </xdr:twoCellAnchor>
  <xdr:twoCellAnchor>
    <xdr:from>
      <xdr:col>8</xdr:col>
      <xdr:colOff>231322</xdr:colOff>
      <xdr:row>3</xdr:row>
      <xdr:rowOff>68036</xdr:rowOff>
    </xdr:from>
    <xdr:to>
      <xdr:col>9</xdr:col>
      <xdr:colOff>149679</xdr:colOff>
      <xdr:row>4</xdr:row>
      <xdr:rowOff>176893</xdr:rowOff>
    </xdr:to>
    <xdr:sp macro="" textlink="Data!H8">
      <xdr:nvSpPr>
        <xdr:cNvPr id="8" name="TextBox 7"/>
        <xdr:cNvSpPr txBox="1"/>
      </xdr:nvSpPr>
      <xdr:spPr>
        <a:xfrm>
          <a:off x="5129893" y="639536"/>
          <a:ext cx="530679" cy="299357"/>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1247BBD-53DC-455D-9F9B-95BCFBBCA745}" type="TxLink">
            <a:rPr lang="en-US" sz="1100" b="0" i="0" u="none" strike="noStrike">
              <a:solidFill>
                <a:srgbClr val="000000"/>
              </a:solidFill>
              <a:latin typeface="Calibri"/>
            </a:rPr>
            <a:pPr algn="l"/>
            <a:t>0.750</a:t>
          </a:fld>
          <a:endParaRPr 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0.79277</cdr:x>
      <cdr:y>0.02182</cdr:y>
    </cdr:from>
    <cdr:to>
      <cdr:x>0.88596</cdr:x>
      <cdr:y>0.08458</cdr:y>
    </cdr:to>
    <cdr:sp macro="" textlink="">
      <cdr:nvSpPr>
        <cdr:cNvPr id="2" name="TextBox 1"/>
        <cdr:cNvSpPr txBox="1"/>
      </cdr:nvSpPr>
      <cdr:spPr>
        <a:xfrm xmlns:a="http://schemas.openxmlformats.org/drawingml/2006/main">
          <a:off x="4861834" y="99332"/>
          <a:ext cx="571500" cy="2857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R2=</a:t>
          </a:r>
        </a:p>
      </cdr:txBody>
    </cdr:sp>
  </cdr:relSizeAnchor>
  <cdr:relSizeAnchor xmlns:cdr="http://schemas.openxmlformats.org/drawingml/2006/chartDrawing">
    <cdr:from>
      <cdr:x>0.85489</cdr:x>
      <cdr:y>0.02182</cdr:y>
    </cdr:from>
    <cdr:to>
      <cdr:x>0.94586</cdr:x>
      <cdr:y>0.07262</cdr:y>
    </cdr:to>
    <cdr:sp macro="" textlink="Results!$D$2">
      <cdr:nvSpPr>
        <cdr:cNvPr id="3" name="TextBox 2"/>
        <cdr:cNvSpPr txBox="1"/>
      </cdr:nvSpPr>
      <cdr:spPr>
        <a:xfrm xmlns:a="http://schemas.openxmlformats.org/drawingml/2006/main">
          <a:off x="5242836" y="99335"/>
          <a:ext cx="557893" cy="2313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9A1175A-A868-4849-A4CF-595A75F9AD88}" type="TxLink">
            <a:rPr lang="en-US" sz="1400" b="0" i="0" u="none" strike="noStrike">
              <a:solidFill>
                <a:srgbClr val="000000"/>
              </a:solidFill>
              <a:latin typeface="Calibri"/>
            </a:rPr>
            <a:pPr/>
            <a:t>0.544</a:t>
          </a:fld>
          <a:endParaRPr lang="en-US" sz="1400"/>
        </a:p>
      </cdr:txBody>
    </cdr:sp>
  </cdr:relSizeAnchor>
  <cdr:relSizeAnchor xmlns:cdr="http://schemas.openxmlformats.org/drawingml/2006/chartDrawing">
    <cdr:from>
      <cdr:x>0.66852</cdr:x>
      <cdr:y>0.13837</cdr:y>
    </cdr:from>
    <cdr:to>
      <cdr:x>0.83492</cdr:x>
      <cdr:y>0.20114</cdr:y>
    </cdr:to>
    <cdr:sp macro="" textlink="">
      <cdr:nvSpPr>
        <cdr:cNvPr id="4" name="TextBox 3"/>
        <cdr:cNvSpPr txBox="1"/>
      </cdr:nvSpPr>
      <cdr:spPr>
        <a:xfrm xmlns:a="http://schemas.openxmlformats.org/drawingml/2006/main">
          <a:off x="4099836" y="630013"/>
          <a:ext cx="1020536" cy="285750"/>
        </a:xfrm>
        <a:prstGeom xmlns:a="http://schemas.openxmlformats.org/drawingml/2006/main" prst="rect">
          <a:avLst/>
        </a:prstGeom>
        <a:solidFill xmlns:a="http://schemas.openxmlformats.org/drawingml/2006/main">
          <a:schemeClr val="tx2">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r"/>
          <a:r>
            <a:rPr lang="en-US" sz="1100"/>
            <a:t>Error</a:t>
          </a:r>
          <a:r>
            <a:rPr lang="en-US" sz="1100" baseline="0"/>
            <a:t> quantile</a:t>
          </a:r>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9526</xdr:colOff>
      <xdr:row>0</xdr:row>
      <xdr:rowOff>9525</xdr:rowOff>
    </xdr:from>
    <xdr:to>
      <xdr:col>10</xdr:col>
      <xdr:colOff>426244</xdr:colOff>
      <xdr:row>21</xdr:row>
      <xdr:rowOff>176214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435768</xdr:colOff>
      <xdr:row>0</xdr:row>
      <xdr:rowOff>0</xdr:rowOff>
    </xdr:from>
    <xdr:to>
      <xdr:col>21</xdr:col>
      <xdr:colOff>238125</xdr:colOff>
      <xdr:row>22</xdr:row>
      <xdr:rowOff>14288</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xdr:colOff>
      <xdr:row>29</xdr:row>
      <xdr:rowOff>35719</xdr:rowOff>
    </xdr:from>
    <xdr:to>
      <xdr:col>11</xdr:col>
      <xdr:colOff>35719</xdr:colOff>
      <xdr:row>31</xdr:row>
      <xdr:rowOff>130969</xdr:rowOff>
    </xdr:to>
    <xdr:sp macro="" textlink="">
      <xdr:nvSpPr>
        <xdr:cNvPr id="4" name="TextBox 3"/>
        <xdr:cNvSpPr txBox="1"/>
      </xdr:nvSpPr>
      <xdr:spPr>
        <a:xfrm>
          <a:off x="3643312" y="4417219"/>
          <a:ext cx="3071813" cy="4762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Estimate position</a:t>
          </a:r>
          <a:r>
            <a:rPr lang="en-US" sz="1100" baseline="0"/>
            <a:t> of mis-match in above figures and enter value in cells D25 and O25 (green cells)</a:t>
          </a:r>
        </a:p>
        <a:p>
          <a:endParaRPr lang="en-US" sz="1100"/>
        </a:p>
      </xdr:txBody>
    </xdr:sp>
    <xdr:clientData/>
  </xdr:twoCellAnchor>
  <xdr:twoCellAnchor>
    <xdr:from>
      <xdr:col>0</xdr:col>
      <xdr:colOff>95250</xdr:colOff>
      <xdr:row>22</xdr:row>
      <xdr:rowOff>11906</xdr:rowOff>
    </xdr:from>
    <xdr:to>
      <xdr:col>20</xdr:col>
      <xdr:colOff>583406</xdr:colOff>
      <xdr:row>24</xdr:row>
      <xdr:rowOff>178594</xdr:rowOff>
    </xdr:to>
    <xdr:sp macro="" textlink="">
      <xdr:nvSpPr>
        <xdr:cNvPr id="5" name="TextBox 4"/>
        <xdr:cNvSpPr txBox="1"/>
      </xdr:nvSpPr>
      <xdr:spPr>
        <a:xfrm>
          <a:off x="95250" y="4202906"/>
          <a:ext cx="12632531" cy="547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Figs  Relationship</a:t>
          </a:r>
          <a:r>
            <a:rPr lang="en-US" sz="1100" baseline="0"/>
            <a:t> between percentage of mis-classified records comparing biological and nutrient classifications in comparison to value of nutrient boundary a)Good/moderate, b)High/good.  Broken line marks point of minimum mis-classification</a:t>
          </a:r>
          <a:endParaRPr lang="en-US" sz="1100"/>
        </a:p>
      </xdr:txBody>
    </xdr:sp>
    <xdr:clientData/>
  </xdr:twoCellAnchor>
  <xdr:twoCellAnchor>
    <xdr:from>
      <xdr:col>0</xdr:col>
      <xdr:colOff>83344</xdr:colOff>
      <xdr:row>25</xdr:row>
      <xdr:rowOff>35720</xdr:rowOff>
    </xdr:from>
    <xdr:to>
      <xdr:col>5</xdr:col>
      <xdr:colOff>440531</xdr:colOff>
      <xdr:row>27</xdr:row>
      <xdr:rowOff>107156</xdr:rowOff>
    </xdr:to>
    <xdr:sp macro="" textlink="">
      <xdr:nvSpPr>
        <xdr:cNvPr id="6" name="TextBox 5"/>
        <xdr:cNvSpPr txBox="1"/>
      </xdr:nvSpPr>
      <xdr:spPr>
        <a:xfrm>
          <a:off x="83344" y="4798220"/>
          <a:ext cx="3393281" cy="47624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Enter</a:t>
          </a:r>
          <a:r>
            <a:rPr lang="en-US" sz="1100" baseline="0"/>
            <a:t> scaling factor for nutrient boundary categories.</a:t>
          </a:r>
        </a:p>
        <a:p>
          <a:r>
            <a:rPr lang="en-US" sz="1100" baseline="0"/>
            <a:t> 10 for TN data 1 for TP data</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DataTemplate_Example1.cs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8" sqref="O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C9" sqref="C9"/>
    </sheetView>
  </sheetViews>
  <sheetFormatPr defaultRowHeight="15" x14ac:dyDescent="0.25"/>
  <cols>
    <col min="2" max="2" width="3.42578125" customWidth="1"/>
    <col min="3" max="3" width="38.5703125" bestFit="1" customWidth="1"/>
  </cols>
  <sheetData>
    <row r="2" spans="1:4" x14ac:dyDescent="0.25">
      <c r="A2" s="72">
        <v>42583</v>
      </c>
      <c r="B2" s="72" t="s">
        <v>124</v>
      </c>
      <c r="C2" t="s">
        <v>125</v>
      </c>
      <c r="D2" t="s">
        <v>139</v>
      </c>
    </row>
    <row r="3" spans="1:4" x14ac:dyDescent="0.25">
      <c r="A3" s="72">
        <v>42590</v>
      </c>
      <c r="B3" t="s">
        <v>141</v>
      </c>
      <c r="C3" t="s">
        <v>142</v>
      </c>
    </row>
    <row r="4" spans="1:4" x14ac:dyDescent="0.25">
      <c r="A4" s="72">
        <v>42592</v>
      </c>
      <c r="B4" t="s">
        <v>144</v>
      </c>
      <c r="C4" t="s">
        <v>145</v>
      </c>
    </row>
    <row r="7" spans="1:4" x14ac:dyDescent="0.25">
      <c r="A7" s="72"/>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87"/>
  <sheetViews>
    <sheetView tabSelected="1" zoomScale="86" zoomScaleNormal="86" workbookViewId="0">
      <selection activeCell="B5" sqref="B5"/>
    </sheetView>
  </sheetViews>
  <sheetFormatPr defaultRowHeight="15" x14ac:dyDescent="0.25"/>
  <cols>
    <col min="1" max="1" width="9.140625" style="147"/>
    <col min="2" max="2" width="11.28515625" style="99" customWidth="1"/>
    <col min="3" max="3" width="9.140625" style="99"/>
    <col min="4" max="4" width="9.140625" style="162"/>
    <col min="5" max="5" width="8.28515625" style="161" customWidth="1"/>
    <col min="6" max="6" width="8.28515625" style="187" customWidth="1"/>
    <col min="7" max="7" width="15.28515625" customWidth="1"/>
    <col min="10" max="10" width="18" customWidth="1"/>
    <col min="11" max="11" width="43" customWidth="1"/>
  </cols>
  <sheetData>
    <row r="1" spans="1:11" ht="15.75" thickBot="1" x14ac:dyDescent="0.3">
      <c r="A1" s="146" t="s">
        <v>0</v>
      </c>
      <c r="B1" s="148" t="s">
        <v>120</v>
      </c>
      <c r="C1" s="149" t="s">
        <v>2</v>
      </c>
      <c r="D1" s="150" t="s">
        <v>65</v>
      </c>
      <c r="E1" s="151" t="s">
        <v>71</v>
      </c>
      <c r="F1" s="185" t="s">
        <v>76</v>
      </c>
      <c r="G1" s="127" t="s">
        <v>104</v>
      </c>
      <c r="H1" s="128"/>
      <c r="I1" s="129" t="s">
        <v>123</v>
      </c>
      <c r="J1" s="169" t="s">
        <v>102</v>
      </c>
      <c r="K1" s="170"/>
    </row>
    <row r="2" spans="1:11" ht="15.75" thickBot="1" x14ac:dyDescent="0.3">
      <c r="A2" s="147">
        <v>1</v>
      </c>
      <c r="B2" s="99">
        <v>455</v>
      </c>
      <c r="C2" s="99">
        <v>0.94899999999999995</v>
      </c>
      <c r="D2" s="99">
        <v>6.3</v>
      </c>
      <c r="E2" s="99">
        <v>1</v>
      </c>
      <c r="F2" s="186">
        <f>IF(ISNUMBER(C2),IF(C2&gt;$H$5,5,IF(C2&gt;$H$6,4,IF(C2&gt;=$H$7,3,IF(C2&gt;0,2)))))</f>
        <v>5</v>
      </c>
      <c r="G2" s="130" t="s">
        <v>66</v>
      </c>
      <c r="H2" s="140">
        <v>1</v>
      </c>
      <c r="I2" s="131">
        <v>1</v>
      </c>
      <c r="J2" s="130" t="s">
        <v>99</v>
      </c>
      <c r="K2" s="144" t="s">
        <v>122</v>
      </c>
    </row>
    <row r="3" spans="1:11" ht="15.75" thickBot="1" x14ac:dyDescent="0.3">
      <c r="A3" s="147">
        <v>2</v>
      </c>
      <c r="B3" s="99">
        <v>452</v>
      </c>
      <c r="C3" s="99">
        <v>1.006</v>
      </c>
      <c r="D3" s="99">
        <v>8.3000000000000007</v>
      </c>
      <c r="E3" s="99">
        <v>0</v>
      </c>
      <c r="F3" s="186">
        <f t="shared" ref="F3:F66" si="0">IF(ISNUMBER(C3),IF(C3&gt;$H$5,5,IF(C3&gt;$H$6,4,IF(C3&gt;=$H$7,3,IF(C3&gt;0,2)))))</f>
        <v>5</v>
      </c>
      <c r="G3" s="130" t="s">
        <v>67</v>
      </c>
      <c r="H3" s="141">
        <v>92</v>
      </c>
      <c r="I3" s="131"/>
      <c r="J3" s="130" t="s">
        <v>100</v>
      </c>
      <c r="K3" s="144" t="s">
        <v>113</v>
      </c>
    </row>
    <row r="4" spans="1:11" ht="15.75" thickBot="1" x14ac:dyDescent="0.3">
      <c r="A4" s="147">
        <v>3</v>
      </c>
      <c r="B4" s="99">
        <v>453</v>
      </c>
      <c r="C4" s="99">
        <v>0.92</v>
      </c>
      <c r="D4" s="99">
        <v>8.3000000000000007</v>
      </c>
      <c r="E4" s="99">
        <v>0</v>
      </c>
      <c r="F4" s="186">
        <f t="shared" si="0"/>
        <v>5</v>
      </c>
      <c r="G4" s="154"/>
      <c r="H4" s="65"/>
      <c r="I4" s="65"/>
      <c r="J4" s="130" t="s">
        <v>101</v>
      </c>
      <c r="K4" s="144" t="s">
        <v>146</v>
      </c>
    </row>
    <row r="5" spans="1:11" ht="15.75" thickBot="1" x14ac:dyDescent="0.3">
      <c r="A5" s="147">
        <v>4</v>
      </c>
      <c r="B5" s="99">
        <v>483</v>
      </c>
      <c r="C5" s="99">
        <v>0.97099999999999997</v>
      </c>
      <c r="D5" s="99">
        <v>8.5</v>
      </c>
      <c r="E5" s="99">
        <v>0</v>
      </c>
      <c r="F5" s="186">
        <f t="shared" si="0"/>
        <v>5</v>
      </c>
      <c r="G5" s="132" t="s">
        <v>60</v>
      </c>
      <c r="H5" s="142">
        <v>0.8</v>
      </c>
      <c r="I5" s="133">
        <v>0.8</v>
      </c>
      <c r="J5" s="135" t="s">
        <v>103</v>
      </c>
      <c r="K5" s="145" t="s">
        <v>147</v>
      </c>
    </row>
    <row r="6" spans="1:11" ht="15.75" thickBot="1" x14ac:dyDescent="0.3">
      <c r="A6" s="147">
        <v>5</v>
      </c>
      <c r="B6" s="99">
        <v>458</v>
      </c>
      <c r="C6" s="99">
        <v>1.2649999999999999</v>
      </c>
      <c r="D6" s="99">
        <v>9.3000000000000007</v>
      </c>
      <c r="E6" s="99">
        <v>0</v>
      </c>
      <c r="F6" s="186">
        <f t="shared" si="0"/>
        <v>5</v>
      </c>
      <c r="G6" s="132" t="s">
        <v>59</v>
      </c>
      <c r="H6" s="142">
        <v>0.6</v>
      </c>
      <c r="I6" s="133">
        <v>0.6</v>
      </c>
    </row>
    <row r="7" spans="1:11" ht="15.75" thickBot="1" x14ac:dyDescent="0.3">
      <c r="A7" s="147">
        <v>6</v>
      </c>
      <c r="B7" s="99">
        <v>454</v>
      </c>
      <c r="C7" s="99">
        <v>1.0880000000000001</v>
      </c>
      <c r="D7" s="99">
        <v>10.199999999999999</v>
      </c>
      <c r="E7" s="99">
        <v>0</v>
      </c>
      <c r="F7" s="186">
        <f t="shared" si="0"/>
        <v>5</v>
      </c>
      <c r="G7" s="130" t="s">
        <v>127</v>
      </c>
      <c r="H7" s="163">
        <v>0.4</v>
      </c>
      <c r="I7" s="133">
        <v>0.4</v>
      </c>
    </row>
    <row r="8" spans="1:11" x14ac:dyDescent="0.25">
      <c r="A8" s="147">
        <v>7</v>
      </c>
      <c r="B8" s="99">
        <v>391</v>
      </c>
      <c r="C8" s="99">
        <v>0.84399999999999997</v>
      </c>
      <c r="D8" s="99">
        <v>10.7</v>
      </c>
      <c r="E8" s="99">
        <v>0</v>
      </c>
      <c r="F8" s="186">
        <f t="shared" si="0"/>
        <v>5</v>
      </c>
      <c r="G8" s="130" t="s">
        <v>68</v>
      </c>
      <c r="H8" s="143">
        <v>0.75</v>
      </c>
      <c r="I8" s="134">
        <v>0.75</v>
      </c>
      <c r="J8" s="136" t="s">
        <v>126</v>
      </c>
      <c r="K8" s="137"/>
    </row>
    <row r="9" spans="1:11" ht="15.75" thickBot="1" x14ac:dyDescent="0.3">
      <c r="A9" s="147">
        <v>8</v>
      </c>
      <c r="B9" s="99">
        <v>175</v>
      </c>
      <c r="C9" s="99">
        <v>1.5089999999999999</v>
      </c>
      <c r="D9" s="99">
        <v>12.6</v>
      </c>
      <c r="E9" s="99">
        <v>0</v>
      </c>
      <c r="F9" s="186">
        <f t="shared" si="0"/>
        <v>5</v>
      </c>
      <c r="G9" s="135" t="s">
        <v>68</v>
      </c>
      <c r="H9" s="152">
        <v>0.97499999999999998</v>
      </c>
      <c r="I9" s="153">
        <v>0.97499999999999998</v>
      </c>
      <c r="J9" s="138" t="s">
        <v>115</v>
      </c>
      <c r="K9" s="139"/>
    </row>
    <row r="10" spans="1:11" x14ac:dyDescent="0.25">
      <c r="A10" s="147">
        <v>9</v>
      </c>
      <c r="B10" s="99">
        <v>219</v>
      </c>
      <c r="C10" s="99">
        <v>0.83399999999999996</v>
      </c>
      <c r="D10" s="99">
        <v>15</v>
      </c>
      <c r="E10" s="99">
        <v>0</v>
      </c>
      <c r="F10" s="186">
        <f t="shared" si="0"/>
        <v>5</v>
      </c>
    </row>
    <row r="11" spans="1:11" x14ac:dyDescent="0.25">
      <c r="A11" s="147">
        <v>10</v>
      </c>
      <c r="B11" s="99">
        <v>305</v>
      </c>
      <c r="C11" s="99">
        <v>1.1080000000000001</v>
      </c>
      <c r="D11" s="99">
        <v>15</v>
      </c>
      <c r="E11" s="99">
        <v>0</v>
      </c>
      <c r="F11" s="186">
        <f t="shared" si="0"/>
        <v>5</v>
      </c>
    </row>
    <row r="12" spans="1:11" x14ac:dyDescent="0.25">
      <c r="A12" s="147">
        <v>11</v>
      </c>
      <c r="B12" s="99">
        <v>447</v>
      </c>
      <c r="C12" s="99">
        <v>0.82699999999999996</v>
      </c>
      <c r="D12" s="99">
        <v>15.9</v>
      </c>
      <c r="E12" s="99">
        <v>0</v>
      </c>
      <c r="F12" s="186">
        <f t="shared" si="0"/>
        <v>5</v>
      </c>
    </row>
    <row r="13" spans="1:11" x14ac:dyDescent="0.25">
      <c r="A13" s="147">
        <v>12</v>
      </c>
      <c r="B13" s="99">
        <v>263</v>
      </c>
      <c r="C13" s="99">
        <v>0.97399999999999998</v>
      </c>
      <c r="D13" s="99">
        <v>16</v>
      </c>
      <c r="E13" s="99">
        <v>0</v>
      </c>
      <c r="F13" s="186">
        <f t="shared" si="0"/>
        <v>5</v>
      </c>
    </row>
    <row r="14" spans="1:11" x14ac:dyDescent="0.25">
      <c r="A14" s="147">
        <v>13</v>
      </c>
      <c r="B14" s="99">
        <v>441</v>
      </c>
      <c r="C14" s="99">
        <v>0.81499999999999995</v>
      </c>
      <c r="D14" s="99">
        <v>16.3</v>
      </c>
      <c r="E14" s="99">
        <v>0</v>
      </c>
      <c r="F14" s="186">
        <f t="shared" si="0"/>
        <v>5</v>
      </c>
    </row>
    <row r="15" spans="1:11" x14ac:dyDescent="0.25">
      <c r="A15" s="147">
        <v>14</v>
      </c>
      <c r="B15" s="99">
        <v>176</v>
      </c>
      <c r="C15" s="99">
        <v>0.85399999999999998</v>
      </c>
      <c r="D15" s="99">
        <v>17</v>
      </c>
      <c r="E15" s="99">
        <v>0</v>
      </c>
      <c r="F15" s="186">
        <f t="shared" si="0"/>
        <v>5</v>
      </c>
    </row>
    <row r="16" spans="1:11" x14ac:dyDescent="0.25">
      <c r="A16" s="147">
        <v>15</v>
      </c>
      <c r="B16" s="99">
        <v>242</v>
      </c>
      <c r="C16" s="99">
        <v>0.95199999999999996</v>
      </c>
      <c r="D16" s="99">
        <v>17</v>
      </c>
      <c r="E16" s="99">
        <v>0</v>
      </c>
      <c r="F16" s="186">
        <f t="shared" si="0"/>
        <v>5</v>
      </c>
    </row>
    <row r="17" spans="1:6" x14ac:dyDescent="0.25">
      <c r="A17" s="147">
        <v>16</v>
      </c>
      <c r="B17" s="99">
        <v>262</v>
      </c>
      <c r="C17" s="99">
        <v>1.071</v>
      </c>
      <c r="D17" s="99">
        <v>17</v>
      </c>
      <c r="E17" s="99">
        <v>0</v>
      </c>
      <c r="F17" s="186">
        <f t="shared" si="0"/>
        <v>5</v>
      </c>
    </row>
    <row r="18" spans="1:6" x14ac:dyDescent="0.25">
      <c r="A18" s="147">
        <v>17</v>
      </c>
      <c r="B18" s="99">
        <v>252</v>
      </c>
      <c r="C18" s="99">
        <v>0.89800000000000002</v>
      </c>
      <c r="D18" s="99">
        <v>17.8</v>
      </c>
      <c r="E18" s="99">
        <v>0</v>
      </c>
      <c r="F18" s="186">
        <f t="shared" si="0"/>
        <v>5</v>
      </c>
    </row>
    <row r="19" spans="1:6" x14ac:dyDescent="0.25">
      <c r="A19" s="147">
        <v>18</v>
      </c>
      <c r="B19" s="99">
        <v>185</v>
      </c>
      <c r="C19" s="99">
        <v>0.84499999999999997</v>
      </c>
      <c r="D19" s="99">
        <v>18</v>
      </c>
      <c r="E19" s="99">
        <v>0</v>
      </c>
      <c r="F19" s="186">
        <f t="shared" si="0"/>
        <v>5</v>
      </c>
    </row>
    <row r="20" spans="1:6" x14ac:dyDescent="0.25">
      <c r="A20" s="147">
        <v>19</v>
      </c>
      <c r="B20" s="99">
        <v>248</v>
      </c>
      <c r="C20" s="99">
        <v>1.1479999999999999</v>
      </c>
      <c r="D20" s="99">
        <v>18</v>
      </c>
      <c r="E20" s="99">
        <v>0</v>
      </c>
      <c r="F20" s="186">
        <f t="shared" si="0"/>
        <v>5</v>
      </c>
    </row>
    <row r="21" spans="1:6" x14ac:dyDescent="0.25">
      <c r="A21" s="147">
        <v>20</v>
      </c>
      <c r="B21" s="99">
        <v>308</v>
      </c>
      <c r="C21" s="99">
        <v>0.70299999999999996</v>
      </c>
      <c r="D21" s="99">
        <v>18</v>
      </c>
      <c r="E21" s="99">
        <v>0</v>
      </c>
      <c r="F21" s="186">
        <f t="shared" si="0"/>
        <v>4</v>
      </c>
    </row>
    <row r="22" spans="1:6" x14ac:dyDescent="0.25">
      <c r="A22" s="147">
        <v>21</v>
      </c>
      <c r="B22" s="99">
        <v>241</v>
      </c>
      <c r="C22" s="99">
        <v>1.0980000000000001</v>
      </c>
      <c r="D22" s="99">
        <v>18.5</v>
      </c>
      <c r="E22" s="99">
        <v>0</v>
      </c>
      <c r="F22" s="186">
        <f t="shared" si="0"/>
        <v>5</v>
      </c>
    </row>
    <row r="23" spans="1:6" x14ac:dyDescent="0.25">
      <c r="A23" s="147">
        <v>22</v>
      </c>
      <c r="B23" s="99">
        <v>189</v>
      </c>
      <c r="C23" s="99">
        <v>0.61899999999999999</v>
      </c>
      <c r="D23" s="99">
        <v>19</v>
      </c>
      <c r="E23" s="99">
        <v>1</v>
      </c>
      <c r="F23" s="186">
        <f t="shared" si="0"/>
        <v>4</v>
      </c>
    </row>
    <row r="24" spans="1:6" x14ac:dyDescent="0.25">
      <c r="A24" s="147">
        <v>23</v>
      </c>
      <c r="B24" s="99">
        <v>69</v>
      </c>
      <c r="C24" s="99">
        <v>1.0049999999999999</v>
      </c>
      <c r="D24" s="99">
        <v>19.5</v>
      </c>
      <c r="E24" s="99">
        <v>0</v>
      </c>
      <c r="F24" s="186">
        <f t="shared" si="0"/>
        <v>5</v>
      </c>
    </row>
    <row r="25" spans="1:6" x14ac:dyDescent="0.25">
      <c r="A25" s="147">
        <v>24</v>
      </c>
      <c r="B25" s="99">
        <v>419</v>
      </c>
      <c r="C25" s="99">
        <v>0.77</v>
      </c>
      <c r="D25" s="99">
        <v>20</v>
      </c>
      <c r="E25" s="99">
        <v>0</v>
      </c>
      <c r="F25" s="186">
        <f t="shared" si="0"/>
        <v>4</v>
      </c>
    </row>
    <row r="26" spans="1:6" x14ac:dyDescent="0.25">
      <c r="A26" s="147">
        <v>25</v>
      </c>
      <c r="B26" s="99">
        <v>449</v>
      </c>
      <c r="C26" s="99">
        <v>0.79</v>
      </c>
      <c r="D26" s="99">
        <v>20</v>
      </c>
      <c r="E26" s="99">
        <v>0</v>
      </c>
      <c r="F26" s="186">
        <f t="shared" si="0"/>
        <v>4</v>
      </c>
    </row>
    <row r="27" spans="1:6" x14ac:dyDescent="0.25">
      <c r="A27" s="147">
        <v>26</v>
      </c>
      <c r="B27" s="99">
        <v>181</v>
      </c>
      <c r="C27" s="99">
        <v>0.60299999999999998</v>
      </c>
      <c r="D27" s="99">
        <v>21</v>
      </c>
      <c r="E27" s="99">
        <v>0</v>
      </c>
      <c r="F27" s="186">
        <f t="shared" si="0"/>
        <v>4</v>
      </c>
    </row>
    <row r="28" spans="1:6" x14ac:dyDescent="0.25">
      <c r="A28" s="147">
        <v>27</v>
      </c>
      <c r="B28" s="99">
        <v>415</v>
      </c>
      <c r="C28" s="99">
        <v>0.66400000000000003</v>
      </c>
      <c r="D28" s="99">
        <v>21</v>
      </c>
      <c r="E28" s="99">
        <v>0</v>
      </c>
      <c r="F28" s="186">
        <f t="shared" si="0"/>
        <v>4</v>
      </c>
    </row>
    <row r="29" spans="1:6" x14ac:dyDescent="0.25">
      <c r="A29" s="147">
        <v>28</v>
      </c>
      <c r="B29" s="99">
        <v>416</v>
      </c>
      <c r="C29" s="99">
        <v>0.81200000000000006</v>
      </c>
      <c r="D29" s="99">
        <v>22.5</v>
      </c>
      <c r="E29" s="99">
        <v>0</v>
      </c>
      <c r="F29" s="186">
        <f t="shared" si="0"/>
        <v>5</v>
      </c>
    </row>
    <row r="30" spans="1:6" x14ac:dyDescent="0.25">
      <c r="A30" s="147">
        <v>29</v>
      </c>
      <c r="B30" s="99">
        <v>143</v>
      </c>
      <c r="C30" s="99">
        <v>0.88500000000000001</v>
      </c>
      <c r="D30" s="99">
        <v>23.4</v>
      </c>
      <c r="E30" s="99">
        <v>0</v>
      </c>
      <c r="F30" s="186">
        <f t="shared" si="0"/>
        <v>5</v>
      </c>
    </row>
    <row r="31" spans="1:6" x14ac:dyDescent="0.25">
      <c r="A31" s="147">
        <v>30</v>
      </c>
      <c r="B31" s="99">
        <v>183</v>
      </c>
      <c r="C31" s="99">
        <v>0.82499999999999996</v>
      </c>
      <c r="D31" s="99">
        <v>23.5</v>
      </c>
      <c r="E31" s="99">
        <v>0</v>
      </c>
      <c r="F31" s="186">
        <f t="shared" si="0"/>
        <v>5</v>
      </c>
    </row>
    <row r="32" spans="1:6" x14ac:dyDescent="0.25">
      <c r="A32" s="147">
        <v>31</v>
      </c>
      <c r="B32" s="99">
        <v>190</v>
      </c>
      <c r="C32" s="99">
        <v>0.876</v>
      </c>
      <c r="D32" s="99">
        <v>24</v>
      </c>
      <c r="E32" s="99">
        <v>0</v>
      </c>
      <c r="F32" s="186">
        <f t="shared" si="0"/>
        <v>5</v>
      </c>
    </row>
    <row r="33" spans="1:6" x14ac:dyDescent="0.25">
      <c r="A33" s="147">
        <v>32</v>
      </c>
      <c r="B33" s="99">
        <v>270</v>
      </c>
      <c r="C33" s="99">
        <v>0.877</v>
      </c>
      <c r="D33" s="99">
        <v>25</v>
      </c>
      <c r="E33" s="99">
        <v>0</v>
      </c>
      <c r="F33" s="186">
        <f t="shared" si="0"/>
        <v>5</v>
      </c>
    </row>
    <row r="34" spans="1:6" x14ac:dyDescent="0.25">
      <c r="A34" s="147">
        <v>33</v>
      </c>
      <c r="B34" s="99">
        <v>254</v>
      </c>
      <c r="C34" s="99">
        <v>1.1220000000000001</v>
      </c>
      <c r="D34" s="99">
        <v>25.5</v>
      </c>
      <c r="E34" s="99">
        <v>0</v>
      </c>
      <c r="F34" s="186">
        <f t="shared" si="0"/>
        <v>5</v>
      </c>
    </row>
    <row r="35" spans="1:6" x14ac:dyDescent="0.25">
      <c r="A35" s="147">
        <v>34</v>
      </c>
      <c r="B35" s="99">
        <v>269</v>
      </c>
      <c r="C35" s="99">
        <v>1.1819999999999999</v>
      </c>
      <c r="D35" s="99">
        <v>25.5</v>
      </c>
      <c r="E35" s="99">
        <v>0</v>
      </c>
      <c r="F35" s="186">
        <f t="shared" si="0"/>
        <v>5</v>
      </c>
    </row>
    <row r="36" spans="1:6" x14ac:dyDescent="0.25">
      <c r="A36" s="147">
        <v>35</v>
      </c>
      <c r="B36" s="99">
        <v>274</v>
      </c>
      <c r="C36" s="99">
        <v>0.88600000000000001</v>
      </c>
      <c r="D36" s="99">
        <v>26</v>
      </c>
      <c r="E36" s="99">
        <v>0</v>
      </c>
      <c r="F36" s="186">
        <f t="shared" si="0"/>
        <v>5</v>
      </c>
    </row>
    <row r="37" spans="1:6" x14ac:dyDescent="0.25">
      <c r="A37" s="147">
        <v>36</v>
      </c>
      <c r="B37" s="99">
        <v>246</v>
      </c>
      <c r="C37" s="99">
        <v>1.0169999999999999</v>
      </c>
      <c r="D37" s="99">
        <v>26.8</v>
      </c>
      <c r="E37" s="99">
        <v>0</v>
      </c>
      <c r="F37" s="186">
        <f t="shared" si="0"/>
        <v>5</v>
      </c>
    </row>
    <row r="38" spans="1:6" x14ac:dyDescent="0.25">
      <c r="A38" s="147">
        <v>37</v>
      </c>
      <c r="B38" s="99">
        <v>178</v>
      </c>
      <c r="C38" s="99">
        <v>0.81200000000000006</v>
      </c>
      <c r="D38" s="99">
        <v>27</v>
      </c>
      <c r="E38" s="99">
        <v>0</v>
      </c>
      <c r="F38" s="186">
        <f t="shared" si="0"/>
        <v>5</v>
      </c>
    </row>
    <row r="39" spans="1:6" x14ac:dyDescent="0.25">
      <c r="A39" s="147">
        <v>38</v>
      </c>
      <c r="B39" s="99">
        <v>228</v>
      </c>
      <c r="C39" s="99">
        <v>1.0089999999999999</v>
      </c>
      <c r="D39" s="99">
        <v>27.5</v>
      </c>
      <c r="E39" s="99">
        <v>0</v>
      </c>
      <c r="F39" s="186">
        <f t="shared" si="0"/>
        <v>5</v>
      </c>
    </row>
    <row r="40" spans="1:6" x14ac:dyDescent="0.25">
      <c r="A40" s="147">
        <v>39</v>
      </c>
      <c r="B40" s="99">
        <v>257</v>
      </c>
      <c r="C40" s="99">
        <v>1.302</v>
      </c>
      <c r="D40" s="99">
        <v>28</v>
      </c>
      <c r="E40" s="99">
        <v>1</v>
      </c>
      <c r="F40" s="186">
        <f t="shared" si="0"/>
        <v>5</v>
      </c>
    </row>
    <row r="41" spans="1:6" x14ac:dyDescent="0.25">
      <c r="A41" s="147">
        <v>40</v>
      </c>
      <c r="B41" s="99">
        <v>60</v>
      </c>
      <c r="C41" s="99">
        <v>0.66100000000000003</v>
      </c>
      <c r="D41" s="99">
        <v>28.6</v>
      </c>
      <c r="E41" s="99">
        <v>0</v>
      </c>
      <c r="F41" s="186">
        <f t="shared" si="0"/>
        <v>4</v>
      </c>
    </row>
    <row r="42" spans="1:6" x14ac:dyDescent="0.25">
      <c r="A42" s="147">
        <v>41</v>
      </c>
      <c r="B42" s="99">
        <v>126</v>
      </c>
      <c r="C42" s="99">
        <v>0.73899999999999999</v>
      </c>
      <c r="D42" s="99">
        <v>28.6</v>
      </c>
      <c r="E42" s="99">
        <v>0</v>
      </c>
      <c r="F42" s="186">
        <f t="shared" si="0"/>
        <v>4</v>
      </c>
    </row>
    <row r="43" spans="1:6" x14ac:dyDescent="0.25">
      <c r="A43" s="147">
        <v>42</v>
      </c>
      <c r="B43" s="99">
        <v>428</v>
      </c>
      <c r="C43" s="99">
        <v>0.46600000000000003</v>
      </c>
      <c r="D43" s="99">
        <v>29</v>
      </c>
      <c r="E43" s="99">
        <v>1</v>
      </c>
      <c r="F43" s="186">
        <f t="shared" si="0"/>
        <v>3</v>
      </c>
    </row>
    <row r="44" spans="1:6" x14ac:dyDescent="0.25">
      <c r="A44" s="147">
        <v>43</v>
      </c>
      <c r="B44" s="99">
        <v>110</v>
      </c>
      <c r="C44" s="99">
        <v>0.73099999999999998</v>
      </c>
      <c r="D44" s="99">
        <v>29.2</v>
      </c>
      <c r="E44" s="99">
        <v>0</v>
      </c>
      <c r="F44" s="186">
        <f t="shared" si="0"/>
        <v>4</v>
      </c>
    </row>
    <row r="45" spans="1:6" x14ac:dyDescent="0.25">
      <c r="A45" s="147">
        <v>44</v>
      </c>
      <c r="B45" s="99">
        <v>325</v>
      </c>
      <c r="C45" s="99">
        <v>1.1120000000000001</v>
      </c>
      <c r="D45" s="99">
        <v>29.8</v>
      </c>
      <c r="E45" s="99">
        <v>0</v>
      </c>
      <c r="F45" s="186">
        <f t="shared" si="0"/>
        <v>5</v>
      </c>
    </row>
    <row r="46" spans="1:6" x14ac:dyDescent="0.25">
      <c r="A46" s="147">
        <v>45</v>
      </c>
      <c r="B46" s="99">
        <v>309</v>
      </c>
      <c r="C46" s="99">
        <v>1.238</v>
      </c>
      <c r="D46" s="99">
        <v>30</v>
      </c>
      <c r="E46" s="99">
        <v>0</v>
      </c>
      <c r="F46" s="186">
        <f t="shared" si="0"/>
        <v>5</v>
      </c>
    </row>
    <row r="47" spans="1:6" x14ac:dyDescent="0.25">
      <c r="A47" s="147">
        <v>46</v>
      </c>
      <c r="B47" s="99">
        <v>64</v>
      </c>
      <c r="C47" s="99">
        <v>0.83299999999999996</v>
      </c>
      <c r="D47" s="99">
        <v>31.4</v>
      </c>
      <c r="E47" s="99">
        <v>0</v>
      </c>
      <c r="F47" s="186">
        <f t="shared" si="0"/>
        <v>5</v>
      </c>
    </row>
    <row r="48" spans="1:6" x14ac:dyDescent="0.25">
      <c r="A48" s="147">
        <v>47</v>
      </c>
      <c r="B48" s="99">
        <v>366</v>
      </c>
      <c r="C48" s="99">
        <v>0.437</v>
      </c>
      <c r="D48" s="99">
        <v>33</v>
      </c>
      <c r="E48" s="99">
        <v>0</v>
      </c>
      <c r="F48" s="186">
        <f t="shared" si="0"/>
        <v>3</v>
      </c>
    </row>
    <row r="49" spans="1:6" x14ac:dyDescent="0.25">
      <c r="A49" s="147">
        <v>48</v>
      </c>
      <c r="B49" s="99">
        <v>319</v>
      </c>
      <c r="C49" s="99">
        <v>0.94799999999999995</v>
      </c>
      <c r="D49" s="99">
        <v>34.5</v>
      </c>
      <c r="E49" s="99">
        <v>0</v>
      </c>
      <c r="F49" s="186">
        <f t="shared" si="0"/>
        <v>5</v>
      </c>
    </row>
    <row r="50" spans="1:6" x14ac:dyDescent="0.25">
      <c r="A50" s="147">
        <v>49</v>
      </c>
      <c r="B50" s="99">
        <v>226</v>
      </c>
      <c r="C50" s="99">
        <v>0.55000000000000004</v>
      </c>
      <c r="D50" s="99">
        <v>36.5</v>
      </c>
      <c r="E50" s="99">
        <v>0</v>
      </c>
      <c r="F50" s="186">
        <f t="shared" si="0"/>
        <v>3</v>
      </c>
    </row>
    <row r="51" spans="1:6" x14ac:dyDescent="0.25">
      <c r="A51" s="147">
        <v>50</v>
      </c>
      <c r="B51" s="99">
        <v>321</v>
      </c>
      <c r="C51" s="99">
        <v>1.0129999999999999</v>
      </c>
      <c r="D51" s="99">
        <v>38</v>
      </c>
      <c r="E51" s="99">
        <v>0</v>
      </c>
      <c r="F51" s="186">
        <f t="shared" si="0"/>
        <v>5</v>
      </c>
    </row>
    <row r="52" spans="1:6" x14ac:dyDescent="0.25">
      <c r="A52" s="147">
        <v>51</v>
      </c>
      <c r="B52" s="99">
        <v>111</v>
      </c>
      <c r="C52" s="99">
        <v>0.59299999999999997</v>
      </c>
      <c r="D52" s="99">
        <v>38.799999999999997</v>
      </c>
      <c r="E52" s="99">
        <v>0</v>
      </c>
      <c r="F52" s="186">
        <f t="shared" si="0"/>
        <v>3</v>
      </c>
    </row>
    <row r="53" spans="1:6" x14ac:dyDescent="0.25">
      <c r="A53" s="147">
        <v>52</v>
      </c>
      <c r="B53" s="99">
        <v>427</v>
      </c>
      <c r="C53" s="99">
        <v>0.52100000000000002</v>
      </c>
      <c r="D53" s="99">
        <v>40</v>
      </c>
      <c r="E53" s="99">
        <v>0</v>
      </c>
      <c r="F53" s="186">
        <f t="shared" si="0"/>
        <v>3</v>
      </c>
    </row>
    <row r="54" spans="1:6" x14ac:dyDescent="0.25">
      <c r="A54" s="147">
        <v>53</v>
      </c>
      <c r="B54" s="99">
        <v>432</v>
      </c>
      <c r="C54" s="99">
        <v>0.39400000000000002</v>
      </c>
      <c r="D54" s="99">
        <v>40.5</v>
      </c>
      <c r="E54" s="99">
        <v>0</v>
      </c>
      <c r="F54" s="186">
        <f t="shared" si="0"/>
        <v>2</v>
      </c>
    </row>
    <row r="55" spans="1:6" x14ac:dyDescent="0.25">
      <c r="A55" s="147">
        <v>54</v>
      </c>
      <c r="B55" s="99">
        <v>465</v>
      </c>
      <c r="C55" s="99">
        <v>0.39400000000000002</v>
      </c>
      <c r="D55" s="99">
        <v>40.5</v>
      </c>
      <c r="E55" s="99">
        <v>0</v>
      </c>
      <c r="F55" s="186">
        <f t="shared" si="0"/>
        <v>2</v>
      </c>
    </row>
    <row r="56" spans="1:6" x14ac:dyDescent="0.25">
      <c r="A56" s="147">
        <v>55</v>
      </c>
      <c r="B56" s="99">
        <v>333</v>
      </c>
      <c r="C56" s="99">
        <v>0.56000000000000005</v>
      </c>
      <c r="D56" s="99">
        <v>40.799999999999997</v>
      </c>
      <c r="E56" s="99">
        <v>0</v>
      </c>
      <c r="F56" s="186">
        <f t="shared" si="0"/>
        <v>3</v>
      </c>
    </row>
    <row r="57" spans="1:6" x14ac:dyDescent="0.25">
      <c r="A57" s="147">
        <v>56</v>
      </c>
      <c r="B57" s="99">
        <v>224</v>
      </c>
      <c r="C57" s="99">
        <v>0.94199999999999995</v>
      </c>
      <c r="D57" s="99">
        <v>41.8</v>
      </c>
      <c r="E57" s="99">
        <v>0</v>
      </c>
      <c r="F57" s="186">
        <f t="shared" si="0"/>
        <v>5</v>
      </c>
    </row>
    <row r="58" spans="1:6" x14ac:dyDescent="0.25">
      <c r="A58" s="147">
        <v>57</v>
      </c>
      <c r="B58" s="99">
        <v>279</v>
      </c>
      <c r="C58" s="99">
        <v>0.36</v>
      </c>
      <c r="D58" s="99">
        <v>42</v>
      </c>
      <c r="E58" s="99">
        <v>0</v>
      </c>
      <c r="F58" s="186">
        <f t="shared" si="0"/>
        <v>2</v>
      </c>
    </row>
    <row r="59" spans="1:6" x14ac:dyDescent="0.25">
      <c r="A59" s="147">
        <v>58</v>
      </c>
      <c r="B59" s="99">
        <v>275</v>
      </c>
      <c r="C59" s="99">
        <v>0.872</v>
      </c>
      <c r="D59" s="99">
        <v>43</v>
      </c>
      <c r="E59" s="99">
        <v>0</v>
      </c>
      <c r="F59" s="186">
        <f t="shared" si="0"/>
        <v>5</v>
      </c>
    </row>
    <row r="60" spans="1:6" x14ac:dyDescent="0.25">
      <c r="A60" s="147">
        <v>59</v>
      </c>
      <c r="B60" s="99">
        <v>363</v>
      </c>
      <c r="C60" s="99">
        <v>0.57399999999999995</v>
      </c>
      <c r="D60" s="99">
        <v>43.3</v>
      </c>
      <c r="E60" s="99">
        <v>0</v>
      </c>
      <c r="F60" s="186">
        <f t="shared" si="0"/>
        <v>3</v>
      </c>
    </row>
    <row r="61" spans="1:6" x14ac:dyDescent="0.25">
      <c r="A61" s="147">
        <v>60</v>
      </c>
      <c r="B61" s="99">
        <v>59</v>
      </c>
      <c r="C61" s="99">
        <v>1.0149999999999999</v>
      </c>
      <c r="D61" s="99">
        <v>44.4</v>
      </c>
      <c r="E61" s="99">
        <v>0</v>
      </c>
      <c r="F61" s="186">
        <f t="shared" si="0"/>
        <v>5</v>
      </c>
    </row>
    <row r="62" spans="1:6" x14ac:dyDescent="0.25">
      <c r="A62" s="147">
        <v>61</v>
      </c>
      <c r="B62" s="99">
        <v>179</v>
      </c>
      <c r="C62" s="99">
        <v>0.64500000000000002</v>
      </c>
      <c r="D62" s="99">
        <v>45.5</v>
      </c>
      <c r="E62" s="99">
        <v>0</v>
      </c>
      <c r="F62" s="186">
        <f t="shared" si="0"/>
        <v>4</v>
      </c>
    </row>
    <row r="63" spans="1:6" x14ac:dyDescent="0.25">
      <c r="A63" s="147">
        <v>62</v>
      </c>
      <c r="B63" s="99">
        <v>361</v>
      </c>
      <c r="C63" s="99">
        <v>0.61</v>
      </c>
      <c r="D63" s="99">
        <v>45.5</v>
      </c>
      <c r="E63" s="99">
        <v>0</v>
      </c>
      <c r="F63" s="186">
        <f t="shared" si="0"/>
        <v>4</v>
      </c>
    </row>
    <row r="64" spans="1:6" x14ac:dyDescent="0.25">
      <c r="A64" s="147">
        <v>63</v>
      </c>
      <c r="B64" s="99">
        <v>102</v>
      </c>
      <c r="C64" s="99">
        <v>0.71399999999999997</v>
      </c>
      <c r="D64" s="99">
        <v>45.6</v>
      </c>
      <c r="E64" s="99">
        <v>0</v>
      </c>
      <c r="F64" s="186">
        <f t="shared" si="0"/>
        <v>4</v>
      </c>
    </row>
    <row r="65" spans="1:6" x14ac:dyDescent="0.25">
      <c r="A65" s="147">
        <v>64</v>
      </c>
      <c r="B65" s="99">
        <v>328</v>
      </c>
      <c r="C65" s="99">
        <v>0.69199999999999995</v>
      </c>
      <c r="D65" s="99">
        <v>48.5</v>
      </c>
      <c r="E65" s="99">
        <v>0</v>
      </c>
      <c r="F65" s="186">
        <f t="shared" si="0"/>
        <v>4</v>
      </c>
    </row>
    <row r="66" spans="1:6" x14ac:dyDescent="0.25">
      <c r="A66" s="147">
        <v>65</v>
      </c>
      <c r="B66" s="99">
        <v>467</v>
      </c>
      <c r="C66" s="99">
        <v>0.53100000000000003</v>
      </c>
      <c r="D66" s="99">
        <v>48.5</v>
      </c>
      <c r="E66" s="99">
        <v>0</v>
      </c>
      <c r="F66" s="186">
        <f t="shared" si="0"/>
        <v>3</v>
      </c>
    </row>
    <row r="67" spans="1:6" x14ac:dyDescent="0.25">
      <c r="A67" s="147">
        <v>66</v>
      </c>
      <c r="B67" s="99">
        <v>141</v>
      </c>
      <c r="C67" s="99">
        <v>0.48499999999999999</v>
      </c>
      <c r="D67" s="99">
        <v>50.4</v>
      </c>
      <c r="E67" s="99">
        <v>0</v>
      </c>
      <c r="F67" s="186">
        <f t="shared" ref="F67:F130" si="1">IF(ISNUMBER(C67),IF(C67&gt;$H$5,5,IF(C67&gt;$H$6,4,IF(C67&gt;=$H$7,3,IF(C67&gt;0,2)))))</f>
        <v>3</v>
      </c>
    </row>
    <row r="68" spans="1:6" x14ac:dyDescent="0.25">
      <c r="A68" s="147">
        <v>67</v>
      </c>
      <c r="B68" s="99">
        <v>336</v>
      </c>
      <c r="C68" s="99">
        <v>0.52200000000000002</v>
      </c>
      <c r="D68" s="99">
        <v>51.8</v>
      </c>
      <c r="E68" s="99">
        <v>0</v>
      </c>
      <c r="F68" s="186">
        <f t="shared" si="1"/>
        <v>3</v>
      </c>
    </row>
    <row r="69" spans="1:6" x14ac:dyDescent="0.25">
      <c r="A69" s="147">
        <v>68</v>
      </c>
      <c r="B69" s="99">
        <v>146</v>
      </c>
      <c r="C69" s="99">
        <v>0.53400000000000003</v>
      </c>
      <c r="D69" s="99">
        <v>52.2</v>
      </c>
      <c r="E69" s="99">
        <v>0</v>
      </c>
      <c r="F69" s="186">
        <f t="shared" si="1"/>
        <v>3</v>
      </c>
    </row>
    <row r="70" spans="1:6" x14ac:dyDescent="0.25">
      <c r="A70" s="147">
        <v>69</v>
      </c>
      <c r="B70" s="99">
        <v>238</v>
      </c>
      <c r="C70" s="99">
        <v>0.60299999999999998</v>
      </c>
      <c r="D70" s="99">
        <v>52.5</v>
      </c>
      <c r="E70" s="99">
        <v>0</v>
      </c>
      <c r="F70" s="186">
        <f t="shared" si="1"/>
        <v>4</v>
      </c>
    </row>
    <row r="71" spans="1:6" x14ac:dyDescent="0.25">
      <c r="A71" s="147">
        <v>70</v>
      </c>
      <c r="B71" s="99">
        <v>170</v>
      </c>
      <c r="C71" s="99">
        <v>0.66400000000000003</v>
      </c>
      <c r="D71" s="99">
        <v>52.6</v>
      </c>
      <c r="E71" s="99">
        <v>0</v>
      </c>
      <c r="F71" s="186">
        <f t="shared" si="1"/>
        <v>4</v>
      </c>
    </row>
    <row r="72" spans="1:6" x14ac:dyDescent="0.25">
      <c r="A72" s="147">
        <v>71</v>
      </c>
      <c r="B72" s="99">
        <v>303</v>
      </c>
      <c r="C72" s="99">
        <v>1.099</v>
      </c>
      <c r="D72" s="99">
        <v>54</v>
      </c>
      <c r="E72" s="99">
        <v>1</v>
      </c>
      <c r="F72" s="186">
        <f t="shared" si="1"/>
        <v>5</v>
      </c>
    </row>
    <row r="73" spans="1:6" x14ac:dyDescent="0.25">
      <c r="A73" s="147">
        <v>72</v>
      </c>
      <c r="B73" s="99">
        <v>1</v>
      </c>
      <c r="C73" s="99">
        <v>0.78100000000000003</v>
      </c>
      <c r="D73" s="99">
        <v>55.3</v>
      </c>
      <c r="E73" s="99">
        <v>0</v>
      </c>
      <c r="F73" s="186">
        <f t="shared" si="1"/>
        <v>4</v>
      </c>
    </row>
    <row r="74" spans="1:6" x14ac:dyDescent="0.25">
      <c r="A74" s="147">
        <v>73</v>
      </c>
      <c r="B74" s="99">
        <v>168</v>
      </c>
      <c r="C74" s="99">
        <v>0.43099999999999999</v>
      </c>
      <c r="D74" s="99">
        <v>56</v>
      </c>
      <c r="E74" s="99">
        <v>0</v>
      </c>
      <c r="F74" s="186">
        <f t="shared" si="1"/>
        <v>3</v>
      </c>
    </row>
    <row r="75" spans="1:6" x14ac:dyDescent="0.25">
      <c r="A75" s="147">
        <v>74</v>
      </c>
      <c r="B75" s="99">
        <v>477</v>
      </c>
      <c r="C75" s="99">
        <v>0.57199999999999995</v>
      </c>
      <c r="D75" s="99">
        <v>56</v>
      </c>
      <c r="E75" s="99">
        <v>0</v>
      </c>
      <c r="F75" s="186">
        <f t="shared" si="1"/>
        <v>3</v>
      </c>
    </row>
    <row r="76" spans="1:6" x14ac:dyDescent="0.25">
      <c r="A76" s="147">
        <v>75</v>
      </c>
      <c r="B76" s="99">
        <v>157</v>
      </c>
      <c r="C76" s="99">
        <v>0.72899999999999998</v>
      </c>
      <c r="D76" s="99">
        <v>57</v>
      </c>
      <c r="E76" s="99">
        <v>0</v>
      </c>
      <c r="F76" s="186">
        <f t="shared" si="1"/>
        <v>4</v>
      </c>
    </row>
    <row r="77" spans="1:6" x14ac:dyDescent="0.25">
      <c r="A77" s="147">
        <v>76</v>
      </c>
      <c r="B77" s="99">
        <v>50</v>
      </c>
      <c r="C77" s="99">
        <v>0.505</v>
      </c>
      <c r="D77" s="99">
        <v>57.2</v>
      </c>
      <c r="E77" s="99">
        <v>0</v>
      </c>
      <c r="F77" s="186">
        <f t="shared" si="1"/>
        <v>3</v>
      </c>
    </row>
    <row r="78" spans="1:6" x14ac:dyDescent="0.25">
      <c r="A78" s="147">
        <v>77</v>
      </c>
      <c r="B78" s="99">
        <v>322</v>
      </c>
      <c r="C78" s="99">
        <v>0.55300000000000005</v>
      </c>
      <c r="D78" s="99">
        <v>62</v>
      </c>
      <c r="E78" s="99">
        <v>0</v>
      </c>
      <c r="F78" s="186">
        <f t="shared" si="1"/>
        <v>3</v>
      </c>
    </row>
    <row r="79" spans="1:6" x14ac:dyDescent="0.25">
      <c r="A79" s="147">
        <v>78</v>
      </c>
      <c r="B79" s="99">
        <v>362</v>
      </c>
      <c r="C79" s="99">
        <v>0.58399999999999996</v>
      </c>
      <c r="D79" s="99">
        <v>62.5</v>
      </c>
      <c r="E79" s="99">
        <v>0</v>
      </c>
      <c r="F79" s="186">
        <f t="shared" si="1"/>
        <v>3</v>
      </c>
    </row>
    <row r="80" spans="1:6" x14ac:dyDescent="0.25">
      <c r="A80" s="147">
        <v>79</v>
      </c>
      <c r="B80" s="99">
        <v>158</v>
      </c>
      <c r="C80" s="99">
        <v>0.40500000000000003</v>
      </c>
      <c r="D80" s="99">
        <v>63.8</v>
      </c>
      <c r="E80" s="99">
        <v>0</v>
      </c>
      <c r="F80" s="186">
        <f t="shared" si="1"/>
        <v>3</v>
      </c>
    </row>
    <row r="81" spans="1:6" x14ac:dyDescent="0.25">
      <c r="A81" s="147">
        <v>80</v>
      </c>
      <c r="B81" s="99">
        <v>354</v>
      </c>
      <c r="C81" s="99">
        <v>0.65100000000000002</v>
      </c>
      <c r="D81" s="99">
        <v>65</v>
      </c>
      <c r="E81" s="99">
        <v>0</v>
      </c>
      <c r="F81" s="186">
        <f t="shared" si="1"/>
        <v>4</v>
      </c>
    </row>
    <row r="82" spans="1:6" x14ac:dyDescent="0.25">
      <c r="A82" s="147">
        <v>81</v>
      </c>
      <c r="B82" s="99">
        <v>468</v>
      </c>
      <c r="C82" s="99">
        <v>0.48799999999999999</v>
      </c>
      <c r="D82" s="99">
        <v>69.5</v>
      </c>
      <c r="E82" s="99">
        <v>0</v>
      </c>
      <c r="F82" s="186">
        <f t="shared" si="1"/>
        <v>3</v>
      </c>
    </row>
    <row r="83" spans="1:6" x14ac:dyDescent="0.25">
      <c r="A83" s="147">
        <v>82</v>
      </c>
      <c r="B83" s="99">
        <v>476</v>
      </c>
      <c r="C83" s="99">
        <v>0.375</v>
      </c>
      <c r="D83" s="99">
        <v>71.5</v>
      </c>
      <c r="E83" s="99">
        <v>0</v>
      </c>
      <c r="F83" s="186">
        <f t="shared" si="1"/>
        <v>2</v>
      </c>
    </row>
    <row r="84" spans="1:6" x14ac:dyDescent="0.25">
      <c r="A84" s="147">
        <v>83</v>
      </c>
      <c r="B84" s="99">
        <v>5</v>
      </c>
      <c r="C84" s="99">
        <v>0.77100000000000002</v>
      </c>
      <c r="D84" s="99">
        <v>76</v>
      </c>
      <c r="E84" s="99">
        <v>0</v>
      </c>
      <c r="F84" s="186">
        <f t="shared" si="1"/>
        <v>4</v>
      </c>
    </row>
    <row r="85" spans="1:6" x14ac:dyDescent="0.25">
      <c r="A85" s="147">
        <v>84</v>
      </c>
      <c r="B85" s="99">
        <v>136</v>
      </c>
      <c r="C85" s="99">
        <v>0.51300000000000001</v>
      </c>
      <c r="D85" s="99">
        <v>79.8</v>
      </c>
      <c r="E85" s="99">
        <v>0</v>
      </c>
      <c r="F85" s="186">
        <f t="shared" si="1"/>
        <v>3</v>
      </c>
    </row>
    <row r="86" spans="1:6" x14ac:dyDescent="0.25">
      <c r="A86" s="147">
        <v>85</v>
      </c>
      <c r="B86" s="99">
        <v>172</v>
      </c>
      <c r="C86" s="99">
        <v>0.44600000000000001</v>
      </c>
      <c r="D86" s="99">
        <v>80.7</v>
      </c>
      <c r="E86" s="99">
        <v>0</v>
      </c>
      <c r="F86" s="186">
        <f t="shared" si="1"/>
        <v>3</v>
      </c>
    </row>
    <row r="87" spans="1:6" x14ac:dyDescent="0.25">
      <c r="A87" s="147">
        <v>86</v>
      </c>
      <c r="B87" s="99">
        <v>355</v>
      </c>
      <c r="C87" s="99">
        <v>0.49299999999999999</v>
      </c>
      <c r="D87" s="99">
        <v>91</v>
      </c>
      <c r="E87" s="99">
        <v>0</v>
      </c>
      <c r="F87" s="186">
        <f t="shared" si="1"/>
        <v>3</v>
      </c>
    </row>
    <row r="88" spans="1:6" x14ac:dyDescent="0.25">
      <c r="A88" s="147">
        <v>87</v>
      </c>
      <c r="B88" s="99">
        <v>63</v>
      </c>
      <c r="C88" s="99">
        <v>0.438</v>
      </c>
      <c r="D88" s="99">
        <v>93.3</v>
      </c>
      <c r="E88" s="99">
        <v>0</v>
      </c>
      <c r="F88" s="186">
        <f t="shared" si="1"/>
        <v>3</v>
      </c>
    </row>
    <row r="89" spans="1:6" x14ac:dyDescent="0.25">
      <c r="A89" s="147">
        <v>88</v>
      </c>
      <c r="B89" s="99">
        <v>485</v>
      </c>
      <c r="C89" s="99">
        <v>0.35899999999999999</v>
      </c>
      <c r="D89" s="99">
        <v>95</v>
      </c>
      <c r="E89" s="99">
        <v>0</v>
      </c>
      <c r="F89" s="186">
        <f t="shared" si="1"/>
        <v>2</v>
      </c>
    </row>
    <row r="90" spans="1:6" x14ac:dyDescent="0.25">
      <c r="A90" s="147">
        <v>89</v>
      </c>
      <c r="B90" s="99">
        <v>163</v>
      </c>
      <c r="C90" s="99">
        <v>0.45100000000000001</v>
      </c>
      <c r="D90" s="99">
        <v>96.1</v>
      </c>
      <c r="E90" s="99">
        <v>0</v>
      </c>
      <c r="F90" s="186">
        <f t="shared" si="1"/>
        <v>3</v>
      </c>
    </row>
    <row r="91" spans="1:6" x14ac:dyDescent="0.25">
      <c r="A91" s="147">
        <v>90</v>
      </c>
      <c r="B91" s="99">
        <v>484</v>
      </c>
      <c r="C91" s="99">
        <v>0.29499999999999998</v>
      </c>
      <c r="D91" s="99">
        <v>103.5</v>
      </c>
      <c r="E91" s="99">
        <v>0</v>
      </c>
      <c r="F91" s="186">
        <f t="shared" si="1"/>
        <v>2</v>
      </c>
    </row>
    <row r="92" spans="1:6" x14ac:dyDescent="0.25">
      <c r="A92" s="147">
        <v>91</v>
      </c>
      <c r="B92" s="99">
        <v>494</v>
      </c>
      <c r="C92" s="99">
        <v>6.0999999999999999E-2</v>
      </c>
      <c r="D92" s="99">
        <v>103.5</v>
      </c>
      <c r="E92" s="99">
        <v>0</v>
      </c>
      <c r="F92" s="186">
        <f t="shared" si="1"/>
        <v>2</v>
      </c>
    </row>
    <row r="93" spans="1:6" x14ac:dyDescent="0.25">
      <c r="A93" s="147">
        <v>92</v>
      </c>
      <c r="B93" s="99">
        <v>492</v>
      </c>
      <c r="C93" s="99">
        <v>0.32100000000000001</v>
      </c>
      <c r="D93" s="99">
        <v>118.5</v>
      </c>
      <c r="E93" s="99">
        <v>0</v>
      </c>
      <c r="F93" s="186">
        <f t="shared" si="1"/>
        <v>2</v>
      </c>
    </row>
    <row r="94" spans="1:6" x14ac:dyDescent="0.25">
      <c r="A94" s="147">
        <v>93</v>
      </c>
      <c r="B94" s="99">
        <v>171</v>
      </c>
      <c r="C94" s="99">
        <v>0.46800000000000003</v>
      </c>
      <c r="D94" s="99">
        <v>155.69999999999999</v>
      </c>
      <c r="E94" s="99">
        <v>0</v>
      </c>
      <c r="F94" s="186">
        <f t="shared" si="1"/>
        <v>3</v>
      </c>
    </row>
    <row r="95" spans="1:6" x14ac:dyDescent="0.25">
      <c r="A95" s="147">
        <v>94</v>
      </c>
      <c r="B95" s="99">
        <v>272</v>
      </c>
      <c r="C95" s="99">
        <v>0.22</v>
      </c>
      <c r="D95" s="99">
        <v>160</v>
      </c>
      <c r="E95" s="99">
        <v>0</v>
      </c>
      <c r="F95" s="186">
        <f t="shared" si="1"/>
        <v>2</v>
      </c>
    </row>
    <row r="96" spans="1:6" x14ac:dyDescent="0.25">
      <c r="A96" s="147">
        <v>95</v>
      </c>
      <c r="B96" s="99">
        <v>370</v>
      </c>
      <c r="C96" s="99">
        <v>0.31</v>
      </c>
      <c r="D96" s="99">
        <v>163.9</v>
      </c>
      <c r="E96" s="99">
        <v>0</v>
      </c>
      <c r="F96" s="186">
        <f t="shared" si="1"/>
        <v>2</v>
      </c>
    </row>
    <row r="97" spans="1:6" x14ac:dyDescent="0.25">
      <c r="A97" s="147">
        <v>96</v>
      </c>
      <c r="B97" s="99">
        <v>368</v>
      </c>
      <c r="C97" s="99">
        <v>0.55200000000000005</v>
      </c>
      <c r="D97" s="99">
        <v>169.7</v>
      </c>
      <c r="E97" s="99">
        <v>0</v>
      </c>
      <c r="F97" s="186">
        <f t="shared" si="1"/>
        <v>3</v>
      </c>
    </row>
    <row r="98" spans="1:6" x14ac:dyDescent="0.25">
      <c r="A98" s="147">
        <v>97</v>
      </c>
      <c r="B98" s="99">
        <v>138</v>
      </c>
      <c r="C98" s="99">
        <v>0.69499999999999995</v>
      </c>
      <c r="D98" s="99">
        <v>180.8</v>
      </c>
      <c r="E98" s="99">
        <v>1</v>
      </c>
      <c r="F98" s="186">
        <f t="shared" si="1"/>
        <v>4</v>
      </c>
    </row>
    <row r="99" spans="1:6" x14ac:dyDescent="0.25">
      <c r="A99" s="147">
        <v>98</v>
      </c>
      <c r="B99" s="99">
        <v>360</v>
      </c>
      <c r="C99" s="99">
        <v>0.45300000000000001</v>
      </c>
      <c r="D99" s="99">
        <v>201.5</v>
      </c>
      <c r="E99" s="99">
        <v>0</v>
      </c>
      <c r="F99" s="186">
        <f t="shared" si="1"/>
        <v>3</v>
      </c>
    </row>
    <row r="100" spans="1:6" x14ac:dyDescent="0.25">
      <c r="A100" s="147">
        <v>99</v>
      </c>
      <c r="D100" s="99"/>
      <c r="E100" s="99"/>
      <c r="F100" s="186" t="b">
        <f t="shared" si="1"/>
        <v>0</v>
      </c>
    </row>
    <row r="101" spans="1:6" x14ac:dyDescent="0.25">
      <c r="A101" s="147">
        <v>100</v>
      </c>
      <c r="D101" s="99"/>
      <c r="E101" s="99"/>
      <c r="F101" s="186" t="b">
        <f t="shared" si="1"/>
        <v>0</v>
      </c>
    </row>
    <row r="102" spans="1:6" x14ac:dyDescent="0.25">
      <c r="A102" s="147">
        <v>101</v>
      </c>
      <c r="D102" s="99"/>
      <c r="E102" s="99"/>
      <c r="F102" s="186" t="b">
        <f t="shared" si="1"/>
        <v>0</v>
      </c>
    </row>
    <row r="103" spans="1:6" x14ac:dyDescent="0.25">
      <c r="A103" s="147">
        <v>102</v>
      </c>
      <c r="D103" s="99"/>
      <c r="E103" s="99"/>
      <c r="F103" s="186" t="b">
        <f t="shared" si="1"/>
        <v>0</v>
      </c>
    </row>
    <row r="104" spans="1:6" x14ac:dyDescent="0.25">
      <c r="A104" s="147">
        <v>103</v>
      </c>
      <c r="D104" s="99"/>
      <c r="E104" s="99"/>
      <c r="F104" s="186" t="b">
        <f t="shared" si="1"/>
        <v>0</v>
      </c>
    </row>
    <row r="105" spans="1:6" x14ac:dyDescent="0.25">
      <c r="A105" s="147">
        <v>104</v>
      </c>
      <c r="D105" s="99"/>
      <c r="E105" s="99"/>
      <c r="F105" s="186" t="b">
        <f t="shared" si="1"/>
        <v>0</v>
      </c>
    </row>
    <row r="106" spans="1:6" x14ac:dyDescent="0.25">
      <c r="A106" s="147">
        <v>105</v>
      </c>
      <c r="D106" s="99"/>
      <c r="E106" s="99"/>
      <c r="F106" s="186" t="b">
        <f t="shared" si="1"/>
        <v>0</v>
      </c>
    </row>
    <row r="107" spans="1:6" x14ac:dyDescent="0.25">
      <c r="A107" s="147">
        <v>106</v>
      </c>
      <c r="D107" s="99"/>
      <c r="E107" s="99"/>
      <c r="F107" s="186" t="b">
        <f t="shared" si="1"/>
        <v>0</v>
      </c>
    </row>
    <row r="108" spans="1:6" x14ac:dyDescent="0.25">
      <c r="A108" s="147">
        <v>107</v>
      </c>
      <c r="D108" s="99"/>
      <c r="E108" s="99"/>
      <c r="F108" s="186" t="b">
        <f t="shared" si="1"/>
        <v>0</v>
      </c>
    </row>
    <row r="109" spans="1:6" x14ac:dyDescent="0.25">
      <c r="A109" s="147">
        <v>108</v>
      </c>
      <c r="D109" s="99"/>
      <c r="E109" s="99"/>
      <c r="F109" s="186" t="b">
        <f t="shared" si="1"/>
        <v>0</v>
      </c>
    </row>
    <row r="110" spans="1:6" x14ac:dyDescent="0.25">
      <c r="A110" s="147">
        <v>109</v>
      </c>
      <c r="D110" s="99"/>
      <c r="E110" s="99"/>
      <c r="F110" s="186" t="b">
        <f t="shared" si="1"/>
        <v>0</v>
      </c>
    </row>
    <row r="111" spans="1:6" x14ac:dyDescent="0.25">
      <c r="A111" s="147">
        <v>110</v>
      </c>
      <c r="D111" s="99"/>
      <c r="E111" s="99"/>
      <c r="F111" s="186" t="b">
        <f t="shared" si="1"/>
        <v>0</v>
      </c>
    </row>
    <row r="112" spans="1:6" x14ac:dyDescent="0.25">
      <c r="A112" s="147">
        <v>111</v>
      </c>
      <c r="D112" s="99"/>
      <c r="E112" s="99"/>
      <c r="F112" s="186" t="b">
        <f t="shared" si="1"/>
        <v>0</v>
      </c>
    </row>
    <row r="113" spans="1:6" x14ac:dyDescent="0.25">
      <c r="A113" s="147">
        <v>112</v>
      </c>
      <c r="D113" s="99"/>
      <c r="E113" s="99"/>
      <c r="F113" s="186" t="b">
        <f t="shared" si="1"/>
        <v>0</v>
      </c>
    </row>
    <row r="114" spans="1:6" x14ac:dyDescent="0.25">
      <c r="A114" s="147">
        <v>113</v>
      </c>
      <c r="D114" s="99"/>
      <c r="E114" s="99"/>
      <c r="F114" s="186" t="b">
        <f t="shared" si="1"/>
        <v>0</v>
      </c>
    </row>
    <row r="115" spans="1:6" x14ac:dyDescent="0.25">
      <c r="A115" s="147">
        <v>114</v>
      </c>
      <c r="D115" s="99"/>
      <c r="E115" s="99"/>
      <c r="F115" s="186" t="b">
        <f t="shared" si="1"/>
        <v>0</v>
      </c>
    </row>
    <row r="116" spans="1:6" x14ac:dyDescent="0.25">
      <c r="A116" s="147">
        <v>115</v>
      </c>
      <c r="D116" s="99"/>
      <c r="E116" s="99"/>
      <c r="F116" s="186" t="b">
        <f t="shared" si="1"/>
        <v>0</v>
      </c>
    </row>
    <row r="117" spans="1:6" x14ac:dyDescent="0.25">
      <c r="A117" s="147">
        <v>116</v>
      </c>
      <c r="D117" s="99"/>
      <c r="E117" s="99"/>
      <c r="F117" s="186" t="b">
        <f t="shared" si="1"/>
        <v>0</v>
      </c>
    </row>
    <row r="118" spans="1:6" x14ac:dyDescent="0.25">
      <c r="A118" s="147">
        <v>117</v>
      </c>
      <c r="D118" s="99"/>
      <c r="E118" s="99"/>
      <c r="F118" s="186" t="b">
        <f t="shared" si="1"/>
        <v>0</v>
      </c>
    </row>
    <row r="119" spans="1:6" x14ac:dyDescent="0.25">
      <c r="A119" s="147">
        <v>118</v>
      </c>
      <c r="D119" s="99"/>
      <c r="E119" s="99"/>
      <c r="F119" s="186" t="b">
        <f t="shared" si="1"/>
        <v>0</v>
      </c>
    </row>
    <row r="120" spans="1:6" x14ac:dyDescent="0.25">
      <c r="A120" s="147">
        <v>119</v>
      </c>
      <c r="D120" s="99"/>
      <c r="E120" s="99"/>
      <c r="F120" s="186" t="b">
        <f t="shared" si="1"/>
        <v>0</v>
      </c>
    </row>
    <row r="121" spans="1:6" x14ac:dyDescent="0.25">
      <c r="A121" s="147">
        <v>120</v>
      </c>
      <c r="D121" s="99"/>
      <c r="E121" s="99"/>
      <c r="F121" s="186" t="b">
        <f t="shared" si="1"/>
        <v>0</v>
      </c>
    </row>
    <row r="122" spans="1:6" x14ac:dyDescent="0.25">
      <c r="A122" s="147">
        <v>121</v>
      </c>
      <c r="D122" s="99"/>
      <c r="E122" s="99"/>
      <c r="F122" s="186" t="b">
        <f t="shared" si="1"/>
        <v>0</v>
      </c>
    </row>
    <row r="123" spans="1:6" x14ac:dyDescent="0.25">
      <c r="A123" s="147">
        <v>122</v>
      </c>
      <c r="D123" s="99"/>
      <c r="E123" s="99"/>
      <c r="F123" s="186" t="b">
        <f t="shared" si="1"/>
        <v>0</v>
      </c>
    </row>
    <row r="124" spans="1:6" x14ac:dyDescent="0.25">
      <c r="A124" s="147">
        <v>123</v>
      </c>
      <c r="D124" s="99"/>
      <c r="E124" s="99"/>
      <c r="F124" s="186" t="b">
        <f t="shared" si="1"/>
        <v>0</v>
      </c>
    </row>
    <row r="125" spans="1:6" x14ac:dyDescent="0.25">
      <c r="A125" s="147">
        <v>124</v>
      </c>
      <c r="D125" s="99"/>
      <c r="E125" s="99"/>
      <c r="F125" s="186" t="b">
        <f t="shared" si="1"/>
        <v>0</v>
      </c>
    </row>
    <row r="126" spans="1:6" x14ac:dyDescent="0.25">
      <c r="A126" s="147">
        <v>125</v>
      </c>
      <c r="D126" s="99"/>
      <c r="E126" s="99"/>
      <c r="F126" s="186" t="b">
        <f t="shared" si="1"/>
        <v>0</v>
      </c>
    </row>
    <row r="127" spans="1:6" x14ac:dyDescent="0.25">
      <c r="A127" s="147">
        <v>126</v>
      </c>
      <c r="D127" s="99"/>
      <c r="E127" s="99"/>
      <c r="F127" s="186" t="b">
        <f t="shared" si="1"/>
        <v>0</v>
      </c>
    </row>
    <row r="128" spans="1:6" x14ac:dyDescent="0.25">
      <c r="A128" s="147">
        <v>127</v>
      </c>
      <c r="D128" s="99"/>
      <c r="E128" s="99"/>
      <c r="F128" s="186" t="b">
        <f t="shared" si="1"/>
        <v>0</v>
      </c>
    </row>
    <row r="129" spans="1:6" x14ac:dyDescent="0.25">
      <c r="A129" s="147">
        <v>128</v>
      </c>
      <c r="D129" s="99"/>
      <c r="E129" s="99"/>
      <c r="F129" s="186" t="b">
        <f t="shared" si="1"/>
        <v>0</v>
      </c>
    </row>
    <row r="130" spans="1:6" x14ac:dyDescent="0.25">
      <c r="A130" s="147">
        <v>129</v>
      </c>
      <c r="D130" s="99"/>
      <c r="E130" s="99"/>
      <c r="F130" s="186" t="b">
        <f t="shared" si="1"/>
        <v>0</v>
      </c>
    </row>
    <row r="131" spans="1:6" x14ac:dyDescent="0.25">
      <c r="A131" s="147">
        <v>130</v>
      </c>
      <c r="D131" s="99"/>
      <c r="E131" s="99"/>
      <c r="F131" s="186" t="b">
        <f t="shared" ref="F131:F194" si="2">IF(ISNUMBER(C131),IF(C131&gt;$H$5,5,IF(C131&gt;$H$6,4,IF(C131&gt;=$H$7,3,IF(C131&gt;0,2)))))</f>
        <v>0</v>
      </c>
    </row>
    <row r="132" spans="1:6" x14ac:dyDescent="0.25">
      <c r="A132" s="147">
        <v>131</v>
      </c>
      <c r="D132" s="99"/>
      <c r="E132" s="99"/>
      <c r="F132" s="186" t="b">
        <f t="shared" si="2"/>
        <v>0</v>
      </c>
    </row>
    <row r="133" spans="1:6" x14ac:dyDescent="0.25">
      <c r="A133" s="147">
        <v>132</v>
      </c>
      <c r="D133" s="99"/>
      <c r="E133" s="99"/>
      <c r="F133" s="186" t="b">
        <f t="shared" si="2"/>
        <v>0</v>
      </c>
    </row>
    <row r="134" spans="1:6" x14ac:dyDescent="0.25">
      <c r="A134" s="147">
        <v>133</v>
      </c>
      <c r="D134" s="99"/>
      <c r="E134" s="99"/>
      <c r="F134" s="186" t="b">
        <f t="shared" si="2"/>
        <v>0</v>
      </c>
    </row>
    <row r="135" spans="1:6" x14ac:dyDescent="0.25">
      <c r="A135" s="147">
        <v>134</v>
      </c>
      <c r="D135" s="99"/>
      <c r="E135" s="99"/>
      <c r="F135" s="186" t="b">
        <f t="shared" si="2"/>
        <v>0</v>
      </c>
    </row>
    <row r="136" spans="1:6" x14ac:dyDescent="0.25">
      <c r="A136" s="147">
        <v>135</v>
      </c>
      <c r="D136" s="99"/>
      <c r="E136" s="99"/>
      <c r="F136" s="186" t="b">
        <f t="shared" si="2"/>
        <v>0</v>
      </c>
    </row>
    <row r="137" spans="1:6" x14ac:dyDescent="0.25">
      <c r="A137" s="147">
        <v>136</v>
      </c>
      <c r="D137" s="99"/>
      <c r="E137" s="99"/>
      <c r="F137" s="186" t="b">
        <f t="shared" si="2"/>
        <v>0</v>
      </c>
    </row>
    <row r="138" spans="1:6" x14ac:dyDescent="0.25">
      <c r="A138" s="147">
        <v>137</v>
      </c>
      <c r="D138" s="99"/>
      <c r="E138" s="99"/>
      <c r="F138" s="186" t="b">
        <f t="shared" si="2"/>
        <v>0</v>
      </c>
    </row>
    <row r="139" spans="1:6" x14ac:dyDescent="0.25">
      <c r="A139" s="147">
        <v>138</v>
      </c>
      <c r="D139" s="99"/>
      <c r="E139" s="99"/>
      <c r="F139" s="186" t="b">
        <f t="shared" si="2"/>
        <v>0</v>
      </c>
    </row>
    <row r="140" spans="1:6" x14ac:dyDescent="0.25">
      <c r="A140" s="147">
        <v>139</v>
      </c>
      <c r="D140" s="99"/>
      <c r="E140" s="99"/>
      <c r="F140" s="186" t="b">
        <f t="shared" si="2"/>
        <v>0</v>
      </c>
    </row>
    <row r="141" spans="1:6" x14ac:dyDescent="0.25">
      <c r="A141" s="147">
        <v>140</v>
      </c>
      <c r="D141" s="99"/>
      <c r="E141" s="99"/>
      <c r="F141" s="186" t="b">
        <f t="shared" si="2"/>
        <v>0</v>
      </c>
    </row>
    <row r="142" spans="1:6" x14ac:dyDescent="0.25">
      <c r="A142" s="147">
        <v>141</v>
      </c>
      <c r="D142" s="99"/>
      <c r="E142" s="99"/>
      <c r="F142" s="186" t="b">
        <f t="shared" si="2"/>
        <v>0</v>
      </c>
    </row>
    <row r="143" spans="1:6" x14ac:dyDescent="0.25">
      <c r="A143" s="147">
        <v>142</v>
      </c>
      <c r="D143" s="99"/>
      <c r="E143" s="99"/>
      <c r="F143" s="186" t="b">
        <f t="shared" si="2"/>
        <v>0</v>
      </c>
    </row>
    <row r="144" spans="1:6" x14ac:dyDescent="0.25">
      <c r="A144" s="147">
        <v>143</v>
      </c>
      <c r="D144" s="99"/>
      <c r="E144" s="99"/>
      <c r="F144" s="186" t="b">
        <f t="shared" si="2"/>
        <v>0</v>
      </c>
    </row>
    <row r="145" spans="1:6" x14ac:dyDescent="0.25">
      <c r="A145" s="147">
        <v>144</v>
      </c>
      <c r="D145" s="99"/>
      <c r="E145" s="99"/>
      <c r="F145" s="186" t="b">
        <f t="shared" si="2"/>
        <v>0</v>
      </c>
    </row>
    <row r="146" spans="1:6" x14ac:dyDescent="0.25">
      <c r="A146" s="147">
        <v>145</v>
      </c>
      <c r="D146" s="99"/>
      <c r="E146" s="99"/>
      <c r="F146" s="186" t="b">
        <f t="shared" si="2"/>
        <v>0</v>
      </c>
    </row>
    <row r="147" spans="1:6" x14ac:dyDescent="0.25">
      <c r="A147" s="147">
        <v>146</v>
      </c>
      <c r="D147" s="99"/>
      <c r="E147" s="99"/>
      <c r="F147" s="186" t="b">
        <f t="shared" si="2"/>
        <v>0</v>
      </c>
    </row>
    <row r="148" spans="1:6" x14ac:dyDescent="0.25">
      <c r="A148" s="147">
        <v>147</v>
      </c>
      <c r="D148" s="99"/>
      <c r="E148" s="99"/>
      <c r="F148" s="186" t="b">
        <f t="shared" si="2"/>
        <v>0</v>
      </c>
    </row>
    <row r="149" spans="1:6" x14ac:dyDescent="0.25">
      <c r="A149" s="147">
        <v>148</v>
      </c>
      <c r="D149" s="99"/>
      <c r="E149" s="99"/>
      <c r="F149" s="186" t="b">
        <f t="shared" si="2"/>
        <v>0</v>
      </c>
    </row>
    <row r="150" spans="1:6" x14ac:dyDescent="0.25">
      <c r="A150" s="147">
        <v>149</v>
      </c>
      <c r="D150" s="99"/>
      <c r="E150" s="99"/>
      <c r="F150" s="186" t="b">
        <f t="shared" si="2"/>
        <v>0</v>
      </c>
    </row>
    <row r="151" spans="1:6" x14ac:dyDescent="0.25">
      <c r="A151" s="147">
        <v>150</v>
      </c>
      <c r="D151" s="99"/>
      <c r="E151" s="99"/>
      <c r="F151" s="186" t="b">
        <f t="shared" si="2"/>
        <v>0</v>
      </c>
    </row>
    <row r="152" spans="1:6" x14ac:dyDescent="0.25">
      <c r="A152" s="147">
        <v>151</v>
      </c>
      <c r="D152" s="99"/>
      <c r="E152" s="99"/>
      <c r="F152" s="186" t="b">
        <f t="shared" si="2"/>
        <v>0</v>
      </c>
    </row>
    <row r="153" spans="1:6" x14ac:dyDescent="0.25">
      <c r="A153" s="147">
        <v>152</v>
      </c>
      <c r="D153" s="99"/>
      <c r="E153" s="99"/>
      <c r="F153" s="186" t="b">
        <f t="shared" si="2"/>
        <v>0</v>
      </c>
    </row>
    <row r="154" spans="1:6" x14ac:dyDescent="0.25">
      <c r="A154" s="147">
        <v>153</v>
      </c>
      <c r="D154" s="99"/>
      <c r="E154" s="99"/>
      <c r="F154" s="186" t="b">
        <f t="shared" si="2"/>
        <v>0</v>
      </c>
    </row>
    <row r="155" spans="1:6" x14ac:dyDescent="0.25">
      <c r="A155" s="147">
        <v>154</v>
      </c>
      <c r="D155" s="99"/>
      <c r="E155" s="99"/>
      <c r="F155" s="186" t="b">
        <f t="shared" si="2"/>
        <v>0</v>
      </c>
    </row>
    <row r="156" spans="1:6" x14ac:dyDescent="0.25">
      <c r="A156" s="147">
        <v>155</v>
      </c>
      <c r="D156" s="99"/>
      <c r="E156" s="99"/>
      <c r="F156" s="186" t="b">
        <f t="shared" si="2"/>
        <v>0</v>
      </c>
    </row>
    <row r="157" spans="1:6" x14ac:dyDescent="0.25">
      <c r="A157" s="147">
        <v>156</v>
      </c>
      <c r="D157" s="99"/>
      <c r="E157" s="99"/>
      <c r="F157" s="186" t="b">
        <f t="shared" si="2"/>
        <v>0</v>
      </c>
    </row>
    <row r="158" spans="1:6" x14ac:dyDescent="0.25">
      <c r="A158" s="147">
        <v>157</v>
      </c>
      <c r="D158" s="99"/>
      <c r="E158" s="99"/>
      <c r="F158" s="186" t="b">
        <f t="shared" si="2"/>
        <v>0</v>
      </c>
    </row>
    <row r="159" spans="1:6" x14ac:dyDescent="0.25">
      <c r="A159" s="147">
        <v>158</v>
      </c>
      <c r="D159" s="99"/>
      <c r="E159" s="99"/>
      <c r="F159" s="186" t="b">
        <f t="shared" si="2"/>
        <v>0</v>
      </c>
    </row>
    <row r="160" spans="1:6" x14ac:dyDescent="0.25">
      <c r="A160" s="147">
        <v>159</v>
      </c>
      <c r="D160" s="99"/>
      <c r="E160" s="99"/>
      <c r="F160" s="186" t="b">
        <f t="shared" si="2"/>
        <v>0</v>
      </c>
    </row>
    <row r="161" spans="1:6" x14ac:dyDescent="0.25">
      <c r="A161" s="147">
        <v>160</v>
      </c>
      <c r="D161" s="99"/>
      <c r="E161" s="99"/>
      <c r="F161" s="186" t="b">
        <f t="shared" si="2"/>
        <v>0</v>
      </c>
    </row>
    <row r="162" spans="1:6" x14ac:dyDescent="0.25">
      <c r="A162" s="147">
        <v>161</v>
      </c>
      <c r="D162" s="99"/>
      <c r="E162" s="99"/>
      <c r="F162" s="186" t="b">
        <f t="shared" si="2"/>
        <v>0</v>
      </c>
    </row>
    <row r="163" spans="1:6" x14ac:dyDescent="0.25">
      <c r="A163" s="147">
        <v>162</v>
      </c>
      <c r="D163" s="99"/>
      <c r="E163" s="99"/>
      <c r="F163" s="186" t="b">
        <f t="shared" si="2"/>
        <v>0</v>
      </c>
    </row>
    <row r="164" spans="1:6" x14ac:dyDescent="0.25">
      <c r="A164" s="147">
        <v>163</v>
      </c>
      <c r="D164" s="99"/>
      <c r="E164" s="99"/>
      <c r="F164" s="186" t="b">
        <f t="shared" si="2"/>
        <v>0</v>
      </c>
    </row>
    <row r="165" spans="1:6" x14ac:dyDescent="0.25">
      <c r="A165" s="147">
        <v>164</v>
      </c>
      <c r="D165" s="99"/>
      <c r="E165" s="99"/>
      <c r="F165" s="186" t="b">
        <f t="shared" si="2"/>
        <v>0</v>
      </c>
    </row>
    <row r="166" spans="1:6" x14ac:dyDescent="0.25">
      <c r="A166" s="147">
        <v>165</v>
      </c>
      <c r="D166" s="99"/>
      <c r="E166" s="99"/>
      <c r="F166" s="186" t="b">
        <f t="shared" si="2"/>
        <v>0</v>
      </c>
    </row>
    <row r="167" spans="1:6" x14ac:dyDescent="0.25">
      <c r="A167" s="147">
        <v>166</v>
      </c>
      <c r="D167" s="99"/>
      <c r="E167" s="99"/>
      <c r="F167" s="186" t="b">
        <f t="shared" si="2"/>
        <v>0</v>
      </c>
    </row>
    <row r="168" spans="1:6" x14ac:dyDescent="0.25">
      <c r="A168" s="147">
        <v>167</v>
      </c>
      <c r="D168" s="99"/>
      <c r="E168" s="99"/>
      <c r="F168" s="186" t="b">
        <f t="shared" si="2"/>
        <v>0</v>
      </c>
    </row>
    <row r="169" spans="1:6" x14ac:dyDescent="0.25">
      <c r="A169" s="147">
        <v>168</v>
      </c>
      <c r="D169" s="99"/>
      <c r="E169" s="99"/>
      <c r="F169" s="186" t="b">
        <f t="shared" si="2"/>
        <v>0</v>
      </c>
    </row>
    <row r="170" spans="1:6" x14ac:dyDescent="0.25">
      <c r="A170" s="147">
        <v>169</v>
      </c>
      <c r="D170" s="99"/>
      <c r="E170" s="99"/>
      <c r="F170" s="186" t="b">
        <f t="shared" si="2"/>
        <v>0</v>
      </c>
    </row>
    <row r="171" spans="1:6" x14ac:dyDescent="0.25">
      <c r="A171" s="147">
        <v>170</v>
      </c>
      <c r="D171" s="99"/>
      <c r="E171" s="99"/>
      <c r="F171" s="186" t="b">
        <f t="shared" si="2"/>
        <v>0</v>
      </c>
    </row>
    <row r="172" spans="1:6" x14ac:dyDescent="0.25">
      <c r="A172" s="147">
        <v>171</v>
      </c>
      <c r="D172" s="99"/>
      <c r="E172" s="99"/>
      <c r="F172" s="186" t="b">
        <f t="shared" si="2"/>
        <v>0</v>
      </c>
    </row>
    <row r="173" spans="1:6" x14ac:dyDescent="0.25">
      <c r="A173" s="147">
        <v>172</v>
      </c>
      <c r="D173" s="99"/>
      <c r="E173" s="99"/>
      <c r="F173" s="186" t="b">
        <f t="shared" si="2"/>
        <v>0</v>
      </c>
    </row>
    <row r="174" spans="1:6" x14ac:dyDescent="0.25">
      <c r="A174" s="147">
        <v>173</v>
      </c>
      <c r="D174" s="99"/>
      <c r="E174" s="99"/>
      <c r="F174" s="186" t="b">
        <f t="shared" si="2"/>
        <v>0</v>
      </c>
    </row>
    <row r="175" spans="1:6" x14ac:dyDescent="0.25">
      <c r="A175" s="147">
        <v>174</v>
      </c>
      <c r="D175" s="99"/>
      <c r="E175" s="99"/>
      <c r="F175" s="186" t="b">
        <f t="shared" si="2"/>
        <v>0</v>
      </c>
    </row>
    <row r="176" spans="1:6" x14ac:dyDescent="0.25">
      <c r="A176" s="147">
        <v>175</v>
      </c>
      <c r="D176" s="99"/>
      <c r="E176" s="99"/>
      <c r="F176" s="186" t="b">
        <f t="shared" si="2"/>
        <v>0</v>
      </c>
    </row>
    <row r="177" spans="1:6" x14ac:dyDescent="0.25">
      <c r="A177" s="147">
        <v>176</v>
      </c>
      <c r="D177" s="99"/>
      <c r="E177" s="99"/>
      <c r="F177" s="186" t="b">
        <f t="shared" si="2"/>
        <v>0</v>
      </c>
    </row>
    <row r="178" spans="1:6" x14ac:dyDescent="0.25">
      <c r="A178" s="147">
        <v>177</v>
      </c>
      <c r="D178" s="99"/>
      <c r="E178" s="99"/>
      <c r="F178" s="186" t="b">
        <f t="shared" si="2"/>
        <v>0</v>
      </c>
    </row>
    <row r="179" spans="1:6" x14ac:dyDescent="0.25">
      <c r="A179" s="147">
        <v>178</v>
      </c>
      <c r="D179" s="99"/>
      <c r="E179" s="99"/>
      <c r="F179" s="186" t="b">
        <f t="shared" si="2"/>
        <v>0</v>
      </c>
    </row>
    <row r="180" spans="1:6" x14ac:dyDescent="0.25">
      <c r="A180" s="147">
        <v>179</v>
      </c>
      <c r="D180" s="99"/>
      <c r="E180" s="99"/>
      <c r="F180" s="186" t="b">
        <f t="shared" si="2"/>
        <v>0</v>
      </c>
    </row>
    <row r="181" spans="1:6" x14ac:dyDescent="0.25">
      <c r="A181" s="147">
        <v>180</v>
      </c>
      <c r="D181" s="99"/>
      <c r="E181" s="99"/>
      <c r="F181" s="186" t="b">
        <f t="shared" si="2"/>
        <v>0</v>
      </c>
    </row>
    <row r="182" spans="1:6" x14ac:dyDescent="0.25">
      <c r="A182" s="147">
        <v>181</v>
      </c>
      <c r="D182" s="99"/>
      <c r="E182" s="99"/>
      <c r="F182" s="186" t="b">
        <f t="shared" si="2"/>
        <v>0</v>
      </c>
    </row>
    <row r="183" spans="1:6" x14ac:dyDescent="0.25">
      <c r="A183" s="147">
        <v>182</v>
      </c>
      <c r="D183" s="99"/>
      <c r="E183" s="99"/>
      <c r="F183" s="186" t="b">
        <f t="shared" si="2"/>
        <v>0</v>
      </c>
    </row>
    <row r="184" spans="1:6" x14ac:dyDescent="0.25">
      <c r="A184" s="147">
        <v>183</v>
      </c>
      <c r="D184" s="99"/>
      <c r="E184" s="99"/>
      <c r="F184" s="186" t="b">
        <f t="shared" si="2"/>
        <v>0</v>
      </c>
    </row>
    <row r="185" spans="1:6" x14ac:dyDescent="0.25">
      <c r="A185" s="147">
        <v>184</v>
      </c>
      <c r="D185" s="99"/>
      <c r="E185" s="99"/>
      <c r="F185" s="186" t="b">
        <f t="shared" si="2"/>
        <v>0</v>
      </c>
    </row>
    <row r="186" spans="1:6" x14ac:dyDescent="0.25">
      <c r="A186" s="147">
        <v>185</v>
      </c>
      <c r="D186" s="99"/>
      <c r="E186" s="99"/>
      <c r="F186" s="186" t="b">
        <f t="shared" si="2"/>
        <v>0</v>
      </c>
    </row>
    <row r="187" spans="1:6" x14ac:dyDescent="0.25">
      <c r="A187" s="147">
        <v>186</v>
      </c>
      <c r="D187" s="99"/>
      <c r="E187" s="99"/>
      <c r="F187" s="186" t="b">
        <f t="shared" si="2"/>
        <v>0</v>
      </c>
    </row>
    <row r="188" spans="1:6" x14ac:dyDescent="0.25">
      <c r="A188" s="147">
        <v>187</v>
      </c>
      <c r="D188" s="99"/>
      <c r="E188" s="99"/>
      <c r="F188" s="186" t="b">
        <f t="shared" si="2"/>
        <v>0</v>
      </c>
    </row>
    <row r="189" spans="1:6" x14ac:dyDescent="0.25">
      <c r="A189" s="147">
        <v>188</v>
      </c>
      <c r="D189" s="99"/>
      <c r="E189" s="99"/>
      <c r="F189" s="186" t="b">
        <f t="shared" si="2"/>
        <v>0</v>
      </c>
    </row>
    <row r="190" spans="1:6" x14ac:dyDescent="0.25">
      <c r="A190" s="147">
        <v>189</v>
      </c>
      <c r="D190" s="99"/>
      <c r="E190" s="99"/>
      <c r="F190" s="186" t="b">
        <f t="shared" si="2"/>
        <v>0</v>
      </c>
    </row>
    <row r="191" spans="1:6" x14ac:dyDescent="0.25">
      <c r="A191" s="147">
        <v>190</v>
      </c>
      <c r="D191" s="99"/>
      <c r="E191" s="99"/>
      <c r="F191" s="186" t="b">
        <f t="shared" si="2"/>
        <v>0</v>
      </c>
    </row>
    <row r="192" spans="1:6" x14ac:dyDescent="0.25">
      <c r="A192" s="147">
        <v>191</v>
      </c>
      <c r="D192" s="99"/>
      <c r="E192" s="99"/>
      <c r="F192" s="186" t="b">
        <f t="shared" si="2"/>
        <v>0</v>
      </c>
    </row>
    <row r="193" spans="1:6" x14ac:dyDescent="0.25">
      <c r="A193" s="147">
        <v>192</v>
      </c>
      <c r="D193" s="99"/>
      <c r="E193" s="99"/>
      <c r="F193" s="186" t="b">
        <f t="shared" si="2"/>
        <v>0</v>
      </c>
    </row>
    <row r="194" spans="1:6" x14ac:dyDescent="0.25">
      <c r="A194" s="147">
        <v>193</v>
      </c>
      <c r="D194" s="99"/>
      <c r="E194" s="99"/>
      <c r="F194" s="186" t="b">
        <f t="shared" si="2"/>
        <v>0</v>
      </c>
    </row>
    <row r="195" spans="1:6" x14ac:dyDescent="0.25">
      <c r="A195" s="147">
        <v>194</v>
      </c>
      <c r="D195" s="99"/>
      <c r="E195" s="99"/>
      <c r="F195" s="186" t="b">
        <f t="shared" ref="F195:F258" si="3">IF(ISNUMBER(C195),IF(C195&gt;$H$5,5,IF(C195&gt;$H$6,4,IF(C195&gt;=$H$7,3,IF(C195&gt;0,2)))))</f>
        <v>0</v>
      </c>
    </row>
    <row r="196" spans="1:6" x14ac:dyDescent="0.25">
      <c r="A196" s="147">
        <v>195</v>
      </c>
      <c r="D196" s="99"/>
      <c r="E196" s="99"/>
      <c r="F196" s="186" t="b">
        <f t="shared" si="3"/>
        <v>0</v>
      </c>
    </row>
    <row r="197" spans="1:6" x14ac:dyDescent="0.25">
      <c r="A197" s="147">
        <v>196</v>
      </c>
      <c r="D197" s="99"/>
      <c r="E197" s="99"/>
      <c r="F197" s="186" t="b">
        <f t="shared" si="3"/>
        <v>0</v>
      </c>
    </row>
    <row r="198" spans="1:6" x14ac:dyDescent="0.25">
      <c r="A198" s="147">
        <v>197</v>
      </c>
      <c r="D198" s="99"/>
      <c r="E198" s="99"/>
      <c r="F198" s="186" t="b">
        <f t="shared" si="3"/>
        <v>0</v>
      </c>
    </row>
    <row r="199" spans="1:6" x14ac:dyDescent="0.25">
      <c r="A199" s="147">
        <v>198</v>
      </c>
      <c r="D199" s="99"/>
      <c r="E199" s="99"/>
      <c r="F199" s="186" t="b">
        <f t="shared" si="3"/>
        <v>0</v>
      </c>
    </row>
    <row r="200" spans="1:6" x14ac:dyDescent="0.25">
      <c r="A200" s="147">
        <v>199</v>
      </c>
      <c r="D200" s="99"/>
      <c r="E200" s="99"/>
      <c r="F200" s="186" t="b">
        <f t="shared" si="3"/>
        <v>0</v>
      </c>
    </row>
    <row r="201" spans="1:6" x14ac:dyDescent="0.25">
      <c r="A201" s="147">
        <v>200</v>
      </c>
      <c r="D201" s="99"/>
      <c r="E201" s="99"/>
      <c r="F201" s="186" t="b">
        <f t="shared" si="3"/>
        <v>0</v>
      </c>
    </row>
    <row r="202" spans="1:6" x14ac:dyDescent="0.25">
      <c r="A202" s="147">
        <v>201</v>
      </c>
      <c r="D202" s="99"/>
      <c r="E202" s="99"/>
      <c r="F202" s="186" t="b">
        <f t="shared" si="3"/>
        <v>0</v>
      </c>
    </row>
    <row r="203" spans="1:6" x14ac:dyDescent="0.25">
      <c r="A203" s="147">
        <v>202</v>
      </c>
      <c r="D203" s="99"/>
      <c r="E203" s="99"/>
      <c r="F203" s="186" t="b">
        <f t="shared" si="3"/>
        <v>0</v>
      </c>
    </row>
    <row r="204" spans="1:6" x14ac:dyDescent="0.25">
      <c r="A204" s="147">
        <v>203</v>
      </c>
      <c r="D204" s="99"/>
      <c r="E204" s="99"/>
      <c r="F204" s="186" t="b">
        <f t="shared" si="3"/>
        <v>0</v>
      </c>
    </row>
    <row r="205" spans="1:6" x14ac:dyDescent="0.25">
      <c r="A205" s="147">
        <v>204</v>
      </c>
      <c r="D205" s="99"/>
      <c r="E205" s="99"/>
      <c r="F205" s="186" t="b">
        <f t="shared" si="3"/>
        <v>0</v>
      </c>
    </row>
    <row r="206" spans="1:6" x14ac:dyDescent="0.25">
      <c r="A206" s="147">
        <v>205</v>
      </c>
      <c r="D206" s="99"/>
      <c r="E206" s="99"/>
      <c r="F206" s="186" t="b">
        <f t="shared" si="3"/>
        <v>0</v>
      </c>
    </row>
    <row r="207" spans="1:6" x14ac:dyDescent="0.25">
      <c r="A207" s="147">
        <v>206</v>
      </c>
      <c r="D207" s="99"/>
      <c r="E207" s="99"/>
      <c r="F207" s="186" t="b">
        <f t="shared" si="3"/>
        <v>0</v>
      </c>
    </row>
    <row r="208" spans="1:6" x14ac:dyDescent="0.25">
      <c r="A208" s="147">
        <v>207</v>
      </c>
      <c r="D208" s="99"/>
      <c r="E208" s="99"/>
      <c r="F208" s="186" t="b">
        <f t="shared" si="3"/>
        <v>0</v>
      </c>
    </row>
    <row r="209" spans="1:6" x14ac:dyDescent="0.25">
      <c r="A209" s="147">
        <v>208</v>
      </c>
      <c r="D209" s="99"/>
      <c r="E209" s="99"/>
      <c r="F209" s="186" t="b">
        <f t="shared" si="3"/>
        <v>0</v>
      </c>
    </row>
    <row r="210" spans="1:6" x14ac:dyDescent="0.25">
      <c r="A210" s="147">
        <v>209</v>
      </c>
      <c r="D210" s="99"/>
      <c r="E210" s="99"/>
      <c r="F210" s="186" t="b">
        <f t="shared" si="3"/>
        <v>0</v>
      </c>
    </row>
    <row r="211" spans="1:6" x14ac:dyDescent="0.25">
      <c r="A211" s="147">
        <v>210</v>
      </c>
      <c r="D211" s="99"/>
      <c r="E211" s="99"/>
      <c r="F211" s="186" t="b">
        <f t="shared" si="3"/>
        <v>0</v>
      </c>
    </row>
    <row r="212" spans="1:6" x14ac:dyDescent="0.25">
      <c r="A212" s="147">
        <v>211</v>
      </c>
      <c r="D212" s="99"/>
      <c r="E212" s="99"/>
      <c r="F212" s="186" t="b">
        <f t="shared" si="3"/>
        <v>0</v>
      </c>
    </row>
    <row r="213" spans="1:6" x14ac:dyDescent="0.25">
      <c r="A213" s="147">
        <v>212</v>
      </c>
      <c r="D213" s="99"/>
      <c r="E213" s="99"/>
      <c r="F213" s="186" t="b">
        <f t="shared" si="3"/>
        <v>0</v>
      </c>
    </row>
    <row r="214" spans="1:6" x14ac:dyDescent="0.25">
      <c r="A214" s="147">
        <v>213</v>
      </c>
      <c r="D214" s="99"/>
      <c r="E214" s="99"/>
      <c r="F214" s="186" t="b">
        <f t="shared" si="3"/>
        <v>0</v>
      </c>
    </row>
    <row r="215" spans="1:6" x14ac:dyDescent="0.25">
      <c r="A215" s="147">
        <v>214</v>
      </c>
      <c r="D215" s="99"/>
      <c r="E215" s="99"/>
      <c r="F215" s="186" t="b">
        <f t="shared" si="3"/>
        <v>0</v>
      </c>
    </row>
    <row r="216" spans="1:6" x14ac:dyDescent="0.25">
      <c r="A216" s="147">
        <v>215</v>
      </c>
      <c r="D216" s="99"/>
      <c r="E216" s="99"/>
      <c r="F216" s="186" t="b">
        <f t="shared" si="3"/>
        <v>0</v>
      </c>
    </row>
    <row r="217" spans="1:6" x14ac:dyDescent="0.25">
      <c r="A217" s="147">
        <v>216</v>
      </c>
      <c r="D217" s="99"/>
      <c r="E217" s="99"/>
      <c r="F217" s="186" t="b">
        <f t="shared" si="3"/>
        <v>0</v>
      </c>
    </row>
    <row r="218" spans="1:6" x14ac:dyDescent="0.25">
      <c r="A218" s="147">
        <v>217</v>
      </c>
      <c r="D218" s="99"/>
      <c r="E218" s="99"/>
      <c r="F218" s="186" t="b">
        <f t="shared" si="3"/>
        <v>0</v>
      </c>
    </row>
    <row r="219" spans="1:6" x14ac:dyDescent="0.25">
      <c r="A219" s="147">
        <v>218</v>
      </c>
      <c r="D219" s="99"/>
      <c r="E219" s="99"/>
      <c r="F219" s="186" t="b">
        <f t="shared" si="3"/>
        <v>0</v>
      </c>
    </row>
    <row r="220" spans="1:6" x14ac:dyDescent="0.25">
      <c r="A220" s="147">
        <v>219</v>
      </c>
      <c r="D220" s="99"/>
      <c r="E220" s="99"/>
      <c r="F220" s="186" t="b">
        <f t="shared" si="3"/>
        <v>0</v>
      </c>
    </row>
    <row r="221" spans="1:6" x14ac:dyDescent="0.25">
      <c r="A221" s="147">
        <v>220</v>
      </c>
      <c r="D221" s="99"/>
      <c r="E221" s="99"/>
      <c r="F221" s="186" t="b">
        <f t="shared" si="3"/>
        <v>0</v>
      </c>
    </row>
    <row r="222" spans="1:6" x14ac:dyDescent="0.25">
      <c r="A222" s="147">
        <v>221</v>
      </c>
      <c r="D222" s="99"/>
      <c r="E222" s="99"/>
      <c r="F222" s="186" t="b">
        <f t="shared" si="3"/>
        <v>0</v>
      </c>
    </row>
    <row r="223" spans="1:6" x14ac:dyDescent="0.25">
      <c r="A223" s="147">
        <v>222</v>
      </c>
      <c r="D223" s="99"/>
      <c r="E223" s="99"/>
      <c r="F223" s="186" t="b">
        <f t="shared" si="3"/>
        <v>0</v>
      </c>
    </row>
    <row r="224" spans="1:6" x14ac:dyDescent="0.25">
      <c r="A224" s="147">
        <v>223</v>
      </c>
      <c r="D224" s="99"/>
      <c r="E224" s="99"/>
      <c r="F224" s="186" t="b">
        <f t="shared" si="3"/>
        <v>0</v>
      </c>
    </row>
    <row r="225" spans="1:6" x14ac:dyDescent="0.25">
      <c r="A225" s="147">
        <v>224</v>
      </c>
      <c r="D225" s="99"/>
      <c r="E225" s="99"/>
      <c r="F225" s="186" t="b">
        <f t="shared" si="3"/>
        <v>0</v>
      </c>
    </row>
    <row r="226" spans="1:6" x14ac:dyDescent="0.25">
      <c r="A226" s="147">
        <v>225</v>
      </c>
      <c r="D226" s="99"/>
      <c r="E226" s="99"/>
      <c r="F226" s="186" t="b">
        <f t="shared" si="3"/>
        <v>0</v>
      </c>
    </row>
    <row r="227" spans="1:6" x14ac:dyDescent="0.25">
      <c r="A227" s="147">
        <v>226</v>
      </c>
      <c r="D227" s="99"/>
      <c r="E227" s="99"/>
      <c r="F227" s="186" t="b">
        <f t="shared" si="3"/>
        <v>0</v>
      </c>
    </row>
    <row r="228" spans="1:6" x14ac:dyDescent="0.25">
      <c r="A228" s="147">
        <v>227</v>
      </c>
      <c r="D228" s="99"/>
      <c r="E228" s="99"/>
      <c r="F228" s="186" t="b">
        <f t="shared" si="3"/>
        <v>0</v>
      </c>
    </row>
    <row r="229" spans="1:6" x14ac:dyDescent="0.25">
      <c r="A229" s="147">
        <v>228</v>
      </c>
      <c r="D229" s="99"/>
      <c r="E229" s="99"/>
      <c r="F229" s="186" t="b">
        <f t="shared" si="3"/>
        <v>0</v>
      </c>
    </row>
    <row r="230" spans="1:6" x14ac:dyDescent="0.25">
      <c r="A230" s="147">
        <v>229</v>
      </c>
      <c r="D230" s="99"/>
      <c r="E230" s="99"/>
      <c r="F230" s="186" t="b">
        <f t="shared" si="3"/>
        <v>0</v>
      </c>
    </row>
    <row r="231" spans="1:6" x14ac:dyDescent="0.25">
      <c r="A231" s="147">
        <v>230</v>
      </c>
      <c r="D231" s="99"/>
      <c r="E231" s="99"/>
      <c r="F231" s="186" t="b">
        <f t="shared" si="3"/>
        <v>0</v>
      </c>
    </row>
    <row r="232" spans="1:6" x14ac:dyDescent="0.25">
      <c r="A232" s="147">
        <v>231</v>
      </c>
      <c r="D232" s="99"/>
      <c r="E232" s="99"/>
      <c r="F232" s="186" t="b">
        <f t="shared" si="3"/>
        <v>0</v>
      </c>
    </row>
    <row r="233" spans="1:6" x14ac:dyDescent="0.25">
      <c r="A233" s="147">
        <v>232</v>
      </c>
      <c r="D233" s="99"/>
      <c r="E233" s="99"/>
      <c r="F233" s="186" t="b">
        <f t="shared" si="3"/>
        <v>0</v>
      </c>
    </row>
    <row r="234" spans="1:6" x14ac:dyDescent="0.25">
      <c r="A234" s="147">
        <v>233</v>
      </c>
      <c r="D234" s="99"/>
      <c r="E234" s="99"/>
      <c r="F234" s="186" t="b">
        <f t="shared" si="3"/>
        <v>0</v>
      </c>
    </row>
    <row r="235" spans="1:6" x14ac:dyDescent="0.25">
      <c r="A235" s="147">
        <v>234</v>
      </c>
      <c r="D235" s="99"/>
      <c r="E235" s="99"/>
      <c r="F235" s="186" t="b">
        <f t="shared" si="3"/>
        <v>0</v>
      </c>
    </row>
    <row r="236" spans="1:6" x14ac:dyDescent="0.25">
      <c r="A236" s="147">
        <v>235</v>
      </c>
      <c r="D236" s="99"/>
      <c r="E236" s="99"/>
      <c r="F236" s="186" t="b">
        <f t="shared" si="3"/>
        <v>0</v>
      </c>
    </row>
    <row r="237" spans="1:6" x14ac:dyDescent="0.25">
      <c r="A237" s="147">
        <v>236</v>
      </c>
      <c r="D237" s="99"/>
      <c r="E237" s="99"/>
      <c r="F237" s="186" t="b">
        <f t="shared" si="3"/>
        <v>0</v>
      </c>
    </row>
    <row r="238" spans="1:6" x14ac:dyDescent="0.25">
      <c r="A238" s="147">
        <v>237</v>
      </c>
      <c r="D238" s="99"/>
      <c r="E238" s="99"/>
      <c r="F238" s="186" t="b">
        <f t="shared" si="3"/>
        <v>0</v>
      </c>
    </row>
    <row r="239" spans="1:6" x14ac:dyDescent="0.25">
      <c r="A239" s="147">
        <v>238</v>
      </c>
      <c r="D239" s="99"/>
      <c r="E239" s="99"/>
      <c r="F239" s="186" t="b">
        <f t="shared" si="3"/>
        <v>0</v>
      </c>
    </row>
    <row r="240" spans="1:6" x14ac:dyDescent="0.25">
      <c r="A240" s="147">
        <v>239</v>
      </c>
      <c r="D240" s="99"/>
      <c r="E240" s="99"/>
      <c r="F240" s="186" t="b">
        <f t="shared" si="3"/>
        <v>0</v>
      </c>
    </row>
    <row r="241" spans="1:6" x14ac:dyDescent="0.25">
      <c r="A241" s="147">
        <v>240</v>
      </c>
      <c r="D241" s="99"/>
      <c r="E241" s="99"/>
      <c r="F241" s="186" t="b">
        <f t="shared" si="3"/>
        <v>0</v>
      </c>
    </row>
    <row r="242" spans="1:6" x14ac:dyDescent="0.25">
      <c r="A242" s="147">
        <v>241</v>
      </c>
      <c r="D242" s="99"/>
      <c r="E242" s="99"/>
      <c r="F242" s="186" t="b">
        <f t="shared" si="3"/>
        <v>0</v>
      </c>
    </row>
    <row r="243" spans="1:6" x14ac:dyDescent="0.25">
      <c r="A243" s="147">
        <v>242</v>
      </c>
      <c r="D243" s="99"/>
      <c r="E243" s="99"/>
      <c r="F243" s="186" t="b">
        <f t="shared" si="3"/>
        <v>0</v>
      </c>
    </row>
    <row r="244" spans="1:6" x14ac:dyDescent="0.25">
      <c r="A244" s="147">
        <v>243</v>
      </c>
      <c r="D244" s="99"/>
      <c r="E244" s="99"/>
      <c r="F244" s="186" t="b">
        <f t="shared" si="3"/>
        <v>0</v>
      </c>
    </row>
    <row r="245" spans="1:6" x14ac:dyDescent="0.25">
      <c r="A245" s="147">
        <v>244</v>
      </c>
      <c r="D245" s="99"/>
      <c r="E245" s="99"/>
      <c r="F245" s="186" t="b">
        <f t="shared" si="3"/>
        <v>0</v>
      </c>
    </row>
    <row r="246" spans="1:6" x14ac:dyDescent="0.25">
      <c r="A246" s="147">
        <v>245</v>
      </c>
      <c r="D246" s="99"/>
      <c r="E246" s="99"/>
      <c r="F246" s="186" t="b">
        <f t="shared" si="3"/>
        <v>0</v>
      </c>
    </row>
    <row r="247" spans="1:6" x14ac:dyDescent="0.25">
      <c r="A247" s="147">
        <v>246</v>
      </c>
      <c r="D247" s="99"/>
      <c r="E247" s="99"/>
      <c r="F247" s="186" t="b">
        <f t="shared" si="3"/>
        <v>0</v>
      </c>
    </row>
    <row r="248" spans="1:6" x14ac:dyDescent="0.25">
      <c r="A248" s="147">
        <v>247</v>
      </c>
      <c r="D248" s="99"/>
      <c r="E248" s="99"/>
      <c r="F248" s="186" t="b">
        <f t="shared" si="3"/>
        <v>0</v>
      </c>
    </row>
    <row r="249" spans="1:6" x14ac:dyDescent="0.25">
      <c r="A249" s="147">
        <v>248</v>
      </c>
      <c r="D249" s="99"/>
      <c r="E249" s="99"/>
      <c r="F249" s="186" t="b">
        <f t="shared" si="3"/>
        <v>0</v>
      </c>
    </row>
    <row r="250" spans="1:6" x14ac:dyDescent="0.25">
      <c r="A250" s="147">
        <v>249</v>
      </c>
      <c r="D250" s="99"/>
      <c r="E250" s="99"/>
      <c r="F250" s="186" t="b">
        <f t="shared" si="3"/>
        <v>0</v>
      </c>
    </row>
    <row r="251" spans="1:6" x14ac:dyDescent="0.25">
      <c r="A251" s="147">
        <v>250</v>
      </c>
      <c r="D251" s="99"/>
      <c r="E251" s="99"/>
      <c r="F251" s="186" t="b">
        <f t="shared" si="3"/>
        <v>0</v>
      </c>
    </row>
    <row r="252" spans="1:6" x14ac:dyDescent="0.25">
      <c r="A252" s="147">
        <v>251</v>
      </c>
      <c r="D252" s="99"/>
      <c r="E252" s="99"/>
      <c r="F252" s="186" t="b">
        <f t="shared" si="3"/>
        <v>0</v>
      </c>
    </row>
    <row r="253" spans="1:6" x14ac:dyDescent="0.25">
      <c r="A253" s="147">
        <v>252</v>
      </c>
      <c r="D253" s="99"/>
      <c r="E253" s="99"/>
      <c r="F253" s="186" t="b">
        <f t="shared" si="3"/>
        <v>0</v>
      </c>
    </row>
    <row r="254" spans="1:6" x14ac:dyDescent="0.25">
      <c r="A254" s="147">
        <v>253</v>
      </c>
      <c r="D254" s="99"/>
      <c r="E254" s="99"/>
      <c r="F254" s="186" t="b">
        <f t="shared" si="3"/>
        <v>0</v>
      </c>
    </row>
    <row r="255" spans="1:6" x14ac:dyDescent="0.25">
      <c r="A255" s="147">
        <v>254</v>
      </c>
      <c r="D255" s="99"/>
      <c r="E255" s="99"/>
      <c r="F255" s="186" t="b">
        <f t="shared" si="3"/>
        <v>0</v>
      </c>
    </row>
    <row r="256" spans="1:6" x14ac:dyDescent="0.25">
      <c r="A256" s="147">
        <v>255</v>
      </c>
      <c r="D256" s="99"/>
      <c r="E256" s="99"/>
      <c r="F256" s="186" t="b">
        <f t="shared" si="3"/>
        <v>0</v>
      </c>
    </row>
    <row r="257" spans="1:6" x14ac:dyDescent="0.25">
      <c r="A257" s="147">
        <v>256</v>
      </c>
      <c r="D257" s="99"/>
      <c r="E257" s="99"/>
      <c r="F257" s="186" t="b">
        <f t="shared" si="3"/>
        <v>0</v>
      </c>
    </row>
    <row r="258" spans="1:6" x14ac:dyDescent="0.25">
      <c r="A258" s="147">
        <v>257</v>
      </c>
      <c r="D258" s="99"/>
      <c r="E258" s="99"/>
      <c r="F258" s="186" t="b">
        <f t="shared" si="3"/>
        <v>0</v>
      </c>
    </row>
    <row r="259" spans="1:6" x14ac:dyDescent="0.25">
      <c r="A259" s="147">
        <v>258</v>
      </c>
      <c r="D259" s="99"/>
      <c r="E259" s="99"/>
      <c r="F259" s="186" t="b">
        <f t="shared" ref="F259:F322" si="4">IF(ISNUMBER(C259),IF(C259&gt;$H$5,5,IF(C259&gt;$H$6,4,IF(C259&gt;=$H$7,3,IF(C259&gt;0,2)))))</f>
        <v>0</v>
      </c>
    </row>
    <row r="260" spans="1:6" x14ac:dyDescent="0.25">
      <c r="A260" s="147">
        <v>259</v>
      </c>
      <c r="D260" s="99"/>
      <c r="E260" s="99"/>
      <c r="F260" s="186" t="b">
        <f t="shared" si="4"/>
        <v>0</v>
      </c>
    </row>
    <row r="261" spans="1:6" x14ac:dyDescent="0.25">
      <c r="A261" s="147">
        <v>260</v>
      </c>
      <c r="D261" s="99"/>
      <c r="E261" s="99"/>
      <c r="F261" s="186" t="b">
        <f t="shared" si="4"/>
        <v>0</v>
      </c>
    </row>
    <row r="262" spans="1:6" x14ac:dyDescent="0.25">
      <c r="A262" s="147">
        <v>261</v>
      </c>
      <c r="D262" s="99"/>
      <c r="E262" s="99"/>
      <c r="F262" s="186" t="b">
        <f t="shared" si="4"/>
        <v>0</v>
      </c>
    </row>
    <row r="263" spans="1:6" x14ac:dyDescent="0.25">
      <c r="A263" s="147">
        <v>262</v>
      </c>
      <c r="D263" s="99"/>
      <c r="E263" s="99"/>
      <c r="F263" s="186" t="b">
        <f t="shared" si="4"/>
        <v>0</v>
      </c>
    </row>
    <row r="264" spans="1:6" x14ac:dyDescent="0.25">
      <c r="A264" s="147">
        <v>263</v>
      </c>
      <c r="D264" s="99"/>
      <c r="E264" s="99"/>
      <c r="F264" s="186" t="b">
        <f t="shared" si="4"/>
        <v>0</v>
      </c>
    </row>
    <row r="265" spans="1:6" x14ac:dyDescent="0.25">
      <c r="A265" s="147">
        <v>264</v>
      </c>
      <c r="D265" s="99"/>
      <c r="E265" s="99"/>
      <c r="F265" s="186" t="b">
        <f t="shared" si="4"/>
        <v>0</v>
      </c>
    </row>
    <row r="266" spans="1:6" x14ac:dyDescent="0.25">
      <c r="A266" s="147">
        <v>265</v>
      </c>
      <c r="D266" s="99"/>
      <c r="E266" s="99"/>
      <c r="F266" s="186" t="b">
        <f t="shared" si="4"/>
        <v>0</v>
      </c>
    </row>
    <row r="267" spans="1:6" x14ac:dyDescent="0.25">
      <c r="A267" s="147">
        <v>266</v>
      </c>
      <c r="D267" s="99"/>
      <c r="E267" s="99"/>
      <c r="F267" s="186" t="b">
        <f t="shared" si="4"/>
        <v>0</v>
      </c>
    </row>
    <row r="268" spans="1:6" x14ac:dyDescent="0.25">
      <c r="A268" s="147">
        <v>267</v>
      </c>
      <c r="D268" s="99"/>
      <c r="E268" s="99"/>
      <c r="F268" s="186" t="b">
        <f t="shared" si="4"/>
        <v>0</v>
      </c>
    </row>
    <row r="269" spans="1:6" x14ac:dyDescent="0.25">
      <c r="A269" s="147">
        <v>268</v>
      </c>
      <c r="D269" s="99"/>
      <c r="E269" s="99"/>
      <c r="F269" s="186" t="b">
        <f t="shared" si="4"/>
        <v>0</v>
      </c>
    </row>
    <row r="270" spans="1:6" x14ac:dyDescent="0.25">
      <c r="A270" s="147">
        <v>269</v>
      </c>
      <c r="D270" s="99"/>
      <c r="E270" s="99"/>
      <c r="F270" s="186" t="b">
        <f t="shared" si="4"/>
        <v>0</v>
      </c>
    </row>
    <row r="271" spans="1:6" x14ac:dyDescent="0.25">
      <c r="A271" s="147">
        <v>270</v>
      </c>
      <c r="D271" s="99"/>
      <c r="E271" s="99"/>
      <c r="F271" s="186" t="b">
        <f t="shared" si="4"/>
        <v>0</v>
      </c>
    </row>
    <row r="272" spans="1:6" x14ac:dyDescent="0.25">
      <c r="A272" s="147">
        <v>271</v>
      </c>
      <c r="D272" s="99"/>
      <c r="E272" s="99"/>
      <c r="F272" s="186" t="b">
        <f t="shared" si="4"/>
        <v>0</v>
      </c>
    </row>
    <row r="273" spans="1:6" x14ac:dyDescent="0.25">
      <c r="A273" s="147">
        <v>272</v>
      </c>
      <c r="D273" s="99"/>
      <c r="E273" s="99"/>
      <c r="F273" s="186" t="b">
        <f t="shared" si="4"/>
        <v>0</v>
      </c>
    </row>
    <row r="274" spans="1:6" x14ac:dyDescent="0.25">
      <c r="A274" s="147">
        <v>273</v>
      </c>
      <c r="D274" s="99"/>
      <c r="E274" s="99"/>
      <c r="F274" s="186" t="b">
        <f t="shared" si="4"/>
        <v>0</v>
      </c>
    </row>
    <row r="275" spans="1:6" x14ac:dyDescent="0.25">
      <c r="A275" s="147">
        <v>274</v>
      </c>
      <c r="D275" s="99"/>
      <c r="E275" s="99"/>
      <c r="F275" s="186" t="b">
        <f t="shared" si="4"/>
        <v>0</v>
      </c>
    </row>
    <row r="276" spans="1:6" x14ac:dyDescent="0.25">
      <c r="A276" s="147">
        <v>275</v>
      </c>
      <c r="D276" s="99"/>
      <c r="E276" s="99"/>
      <c r="F276" s="186" t="b">
        <f t="shared" si="4"/>
        <v>0</v>
      </c>
    </row>
    <row r="277" spans="1:6" x14ac:dyDescent="0.25">
      <c r="A277" s="147">
        <v>276</v>
      </c>
      <c r="D277" s="99"/>
      <c r="E277" s="99"/>
      <c r="F277" s="186" t="b">
        <f t="shared" si="4"/>
        <v>0</v>
      </c>
    </row>
    <row r="278" spans="1:6" x14ac:dyDescent="0.25">
      <c r="A278" s="147">
        <v>277</v>
      </c>
      <c r="D278" s="99"/>
      <c r="E278" s="99"/>
      <c r="F278" s="186" t="b">
        <f t="shared" si="4"/>
        <v>0</v>
      </c>
    </row>
    <row r="279" spans="1:6" x14ac:dyDescent="0.25">
      <c r="A279" s="147">
        <v>278</v>
      </c>
      <c r="D279" s="99"/>
      <c r="E279" s="99"/>
      <c r="F279" s="186" t="b">
        <f t="shared" si="4"/>
        <v>0</v>
      </c>
    </row>
    <row r="280" spans="1:6" x14ac:dyDescent="0.25">
      <c r="A280" s="147">
        <v>279</v>
      </c>
      <c r="D280" s="99"/>
      <c r="E280" s="99"/>
      <c r="F280" s="186" t="b">
        <f t="shared" si="4"/>
        <v>0</v>
      </c>
    </row>
    <row r="281" spans="1:6" x14ac:dyDescent="0.25">
      <c r="A281" s="147">
        <v>280</v>
      </c>
      <c r="D281" s="99"/>
      <c r="E281" s="99"/>
      <c r="F281" s="186" t="b">
        <f t="shared" si="4"/>
        <v>0</v>
      </c>
    </row>
    <row r="282" spans="1:6" x14ac:dyDescent="0.25">
      <c r="A282" s="147">
        <v>281</v>
      </c>
      <c r="D282" s="99"/>
      <c r="E282" s="99"/>
      <c r="F282" s="186" t="b">
        <f t="shared" si="4"/>
        <v>0</v>
      </c>
    </row>
    <row r="283" spans="1:6" x14ac:dyDescent="0.25">
      <c r="A283" s="147">
        <v>282</v>
      </c>
      <c r="D283" s="99"/>
      <c r="E283" s="99"/>
      <c r="F283" s="186" t="b">
        <f t="shared" si="4"/>
        <v>0</v>
      </c>
    </row>
    <row r="284" spans="1:6" x14ac:dyDescent="0.25">
      <c r="A284" s="147">
        <v>283</v>
      </c>
      <c r="D284" s="99"/>
      <c r="E284" s="99"/>
      <c r="F284" s="186" t="b">
        <f t="shared" si="4"/>
        <v>0</v>
      </c>
    </row>
    <row r="285" spans="1:6" x14ac:dyDescent="0.25">
      <c r="A285" s="147">
        <v>284</v>
      </c>
      <c r="D285" s="99"/>
      <c r="E285" s="99"/>
      <c r="F285" s="186" t="b">
        <f t="shared" si="4"/>
        <v>0</v>
      </c>
    </row>
    <row r="286" spans="1:6" x14ac:dyDescent="0.25">
      <c r="A286" s="147">
        <v>285</v>
      </c>
      <c r="D286" s="99"/>
      <c r="E286" s="99"/>
      <c r="F286" s="186" t="b">
        <f t="shared" si="4"/>
        <v>0</v>
      </c>
    </row>
    <row r="287" spans="1:6" x14ac:dyDescent="0.25">
      <c r="A287" s="147">
        <v>286</v>
      </c>
      <c r="D287" s="99"/>
      <c r="E287" s="99"/>
      <c r="F287" s="186" t="b">
        <f t="shared" si="4"/>
        <v>0</v>
      </c>
    </row>
    <row r="288" spans="1:6" x14ac:dyDescent="0.25">
      <c r="A288" s="147">
        <v>287</v>
      </c>
      <c r="D288" s="99"/>
      <c r="E288" s="99"/>
      <c r="F288" s="186" t="b">
        <f t="shared" si="4"/>
        <v>0</v>
      </c>
    </row>
    <row r="289" spans="1:6" x14ac:dyDescent="0.25">
      <c r="A289" s="147">
        <v>288</v>
      </c>
      <c r="D289" s="99"/>
      <c r="E289" s="99"/>
      <c r="F289" s="186" t="b">
        <f t="shared" si="4"/>
        <v>0</v>
      </c>
    </row>
    <row r="290" spans="1:6" x14ac:dyDescent="0.25">
      <c r="A290" s="147">
        <v>289</v>
      </c>
      <c r="D290" s="99"/>
      <c r="E290" s="99"/>
      <c r="F290" s="186" t="b">
        <f t="shared" si="4"/>
        <v>0</v>
      </c>
    </row>
    <row r="291" spans="1:6" x14ac:dyDescent="0.25">
      <c r="A291" s="147">
        <v>290</v>
      </c>
      <c r="D291" s="99"/>
      <c r="E291" s="99"/>
      <c r="F291" s="186" t="b">
        <f t="shared" si="4"/>
        <v>0</v>
      </c>
    </row>
    <row r="292" spans="1:6" x14ac:dyDescent="0.25">
      <c r="A292" s="147">
        <v>291</v>
      </c>
      <c r="D292" s="99"/>
      <c r="E292" s="99"/>
      <c r="F292" s="186" t="b">
        <f t="shared" si="4"/>
        <v>0</v>
      </c>
    </row>
    <row r="293" spans="1:6" x14ac:dyDescent="0.25">
      <c r="A293" s="147">
        <v>292</v>
      </c>
      <c r="D293" s="99"/>
      <c r="E293" s="99"/>
      <c r="F293" s="186" t="b">
        <f t="shared" si="4"/>
        <v>0</v>
      </c>
    </row>
    <row r="294" spans="1:6" x14ac:dyDescent="0.25">
      <c r="A294" s="147">
        <v>293</v>
      </c>
      <c r="D294" s="99"/>
      <c r="E294" s="99"/>
      <c r="F294" s="186" t="b">
        <f t="shared" si="4"/>
        <v>0</v>
      </c>
    </row>
    <row r="295" spans="1:6" x14ac:dyDescent="0.25">
      <c r="A295" s="147">
        <v>294</v>
      </c>
      <c r="D295" s="99"/>
      <c r="E295" s="99"/>
      <c r="F295" s="186" t="b">
        <f t="shared" si="4"/>
        <v>0</v>
      </c>
    </row>
    <row r="296" spans="1:6" x14ac:dyDescent="0.25">
      <c r="A296" s="147">
        <v>295</v>
      </c>
      <c r="D296" s="99"/>
      <c r="E296" s="99"/>
      <c r="F296" s="186" t="b">
        <f t="shared" si="4"/>
        <v>0</v>
      </c>
    </row>
    <row r="297" spans="1:6" x14ac:dyDescent="0.25">
      <c r="A297" s="147">
        <v>296</v>
      </c>
      <c r="D297" s="99"/>
      <c r="E297" s="99"/>
      <c r="F297" s="186" t="b">
        <f t="shared" si="4"/>
        <v>0</v>
      </c>
    </row>
    <row r="298" spans="1:6" x14ac:dyDescent="0.25">
      <c r="A298" s="147">
        <v>297</v>
      </c>
      <c r="D298" s="99"/>
      <c r="E298" s="99"/>
      <c r="F298" s="186" t="b">
        <f t="shared" si="4"/>
        <v>0</v>
      </c>
    </row>
    <row r="299" spans="1:6" x14ac:dyDescent="0.25">
      <c r="A299" s="147">
        <v>298</v>
      </c>
      <c r="D299" s="99"/>
      <c r="E299" s="99"/>
      <c r="F299" s="186" t="b">
        <f t="shared" si="4"/>
        <v>0</v>
      </c>
    </row>
    <row r="300" spans="1:6" x14ac:dyDescent="0.25">
      <c r="A300" s="147">
        <v>299</v>
      </c>
      <c r="D300" s="99"/>
      <c r="E300" s="99"/>
      <c r="F300" s="186" t="b">
        <f t="shared" si="4"/>
        <v>0</v>
      </c>
    </row>
    <row r="301" spans="1:6" x14ac:dyDescent="0.25">
      <c r="A301" s="147">
        <v>300</v>
      </c>
      <c r="D301" s="99"/>
      <c r="E301" s="99"/>
      <c r="F301" s="186" t="b">
        <f t="shared" si="4"/>
        <v>0</v>
      </c>
    </row>
    <row r="302" spans="1:6" x14ac:dyDescent="0.25">
      <c r="A302" s="147">
        <v>301</v>
      </c>
      <c r="D302" s="99"/>
      <c r="E302" s="99"/>
      <c r="F302" s="186" t="b">
        <f t="shared" si="4"/>
        <v>0</v>
      </c>
    </row>
    <row r="303" spans="1:6" x14ac:dyDescent="0.25">
      <c r="A303" s="147">
        <v>302</v>
      </c>
      <c r="D303" s="99"/>
      <c r="E303" s="99"/>
      <c r="F303" s="186" t="b">
        <f t="shared" si="4"/>
        <v>0</v>
      </c>
    </row>
    <row r="304" spans="1:6" x14ac:dyDescent="0.25">
      <c r="A304" s="147">
        <v>303</v>
      </c>
      <c r="D304" s="99"/>
      <c r="E304" s="99"/>
      <c r="F304" s="186" t="b">
        <f t="shared" si="4"/>
        <v>0</v>
      </c>
    </row>
    <row r="305" spans="1:6" x14ac:dyDescent="0.25">
      <c r="A305" s="147">
        <v>304</v>
      </c>
      <c r="D305" s="99"/>
      <c r="E305" s="99"/>
      <c r="F305" s="186" t="b">
        <f t="shared" si="4"/>
        <v>0</v>
      </c>
    </row>
    <row r="306" spans="1:6" x14ac:dyDescent="0.25">
      <c r="A306" s="147">
        <v>305</v>
      </c>
      <c r="D306" s="99"/>
      <c r="E306" s="99"/>
      <c r="F306" s="186" t="b">
        <f t="shared" si="4"/>
        <v>0</v>
      </c>
    </row>
    <row r="307" spans="1:6" x14ac:dyDescent="0.25">
      <c r="A307" s="147">
        <v>306</v>
      </c>
      <c r="D307" s="99"/>
      <c r="E307" s="99"/>
      <c r="F307" s="186" t="b">
        <f t="shared" si="4"/>
        <v>0</v>
      </c>
    </row>
    <row r="308" spans="1:6" x14ac:dyDescent="0.25">
      <c r="A308" s="147">
        <v>307</v>
      </c>
      <c r="D308" s="99"/>
      <c r="E308" s="99"/>
      <c r="F308" s="186" t="b">
        <f t="shared" si="4"/>
        <v>0</v>
      </c>
    </row>
    <row r="309" spans="1:6" x14ac:dyDescent="0.25">
      <c r="A309" s="147">
        <v>308</v>
      </c>
      <c r="D309" s="99"/>
      <c r="E309" s="99"/>
      <c r="F309" s="186" t="b">
        <f t="shared" si="4"/>
        <v>0</v>
      </c>
    </row>
    <row r="310" spans="1:6" x14ac:dyDescent="0.25">
      <c r="A310" s="147">
        <v>309</v>
      </c>
      <c r="D310" s="99"/>
      <c r="E310" s="99"/>
      <c r="F310" s="186" t="b">
        <f t="shared" si="4"/>
        <v>0</v>
      </c>
    </row>
    <row r="311" spans="1:6" x14ac:dyDescent="0.25">
      <c r="A311" s="147">
        <v>310</v>
      </c>
      <c r="D311" s="99"/>
      <c r="E311" s="99"/>
      <c r="F311" s="186" t="b">
        <f t="shared" si="4"/>
        <v>0</v>
      </c>
    </row>
    <row r="312" spans="1:6" x14ac:dyDescent="0.25">
      <c r="A312" s="147">
        <v>311</v>
      </c>
      <c r="D312" s="99"/>
      <c r="E312" s="99"/>
      <c r="F312" s="186" t="b">
        <f t="shared" si="4"/>
        <v>0</v>
      </c>
    </row>
    <row r="313" spans="1:6" x14ac:dyDescent="0.25">
      <c r="A313" s="147">
        <v>312</v>
      </c>
      <c r="D313" s="99"/>
      <c r="E313" s="99"/>
      <c r="F313" s="186" t="b">
        <f t="shared" si="4"/>
        <v>0</v>
      </c>
    </row>
    <row r="314" spans="1:6" x14ac:dyDescent="0.25">
      <c r="A314" s="147">
        <v>313</v>
      </c>
      <c r="D314" s="99"/>
      <c r="E314" s="99"/>
      <c r="F314" s="186" t="b">
        <f t="shared" si="4"/>
        <v>0</v>
      </c>
    </row>
    <row r="315" spans="1:6" x14ac:dyDescent="0.25">
      <c r="A315" s="147">
        <v>314</v>
      </c>
      <c r="D315" s="99"/>
      <c r="E315" s="99"/>
      <c r="F315" s="186" t="b">
        <f t="shared" si="4"/>
        <v>0</v>
      </c>
    </row>
    <row r="316" spans="1:6" x14ac:dyDescent="0.25">
      <c r="A316" s="147">
        <v>315</v>
      </c>
      <c r="D316" s="99"/>
      <c r="E316" s="99"/>
      <c r="F316" s="186" t="b">
        <f t="shared" si="4"/>
        <v>0</v>
      </c>
    </row>
    <row r="317" spans="1:6" x14ac:dyDescent="0.25">
      <c r="A317" s="147">
        <v>316</v>
      </c>
      <c r="D317" s="99"/>
      <c r="E317" s="99"/>
      <c r="F317" s="186" t="b">
        <f t="shared" si="4"/>
        <v>0</v>
      </c>
    </row>
    <row r="318" spans="1:6" x14ac:dyDescent="0.25">
      <c r="A318" s="147">
        <v>317</v>
      </c>
      <c r="D318" s="99"/>
      <c r="E318" s="99"/>
      <c r="F318" s="186" t="b">
        <f t="shared" si="4"/>
        <v>0</v>
      </c>
    </row>
    <row r="319" spans="1:6" x14ac:dyDescent="0.25">
      <c r="A319" s="147">
        <v>318</v>
      </c>
      <c r="D319" s="99"/>
      <c r="E319" s="99"/>
      <c r="F319" s="186" t="b">
        <f t="shared" si="4"/>
        <v>0</v>
      </c>
    </row>
    <row r="320" spans="1:6" x14ac:dyDescent="0.25">
      <c r="A320" s="147">
        <v>319</v>
      </c>
      <c r="D320" s="99"/>
      <c r="E320" s="99"/>
      <c r="F320" s="186" t="b">
        <f t="shared" si="4"/>
        <v>0</v>
      </c>
    </row>
    <row r="321" spans="1:6" x14ac:dyDescent="0.25">
      <c r="A321" s="147">
        <v>320</v>
      </c>
      <c r="D321" s="99"/>
      <c r="E321" s="99"/>
      <c r="F321" s="186" t="b">
        <f t="shared" si="4"/>
        <v>0</v>
      </c>
    </row>
    <row r="322" spans="1:6" x14ac:dyDescent="0.25">
      <c r="A322" s="147">
        <v>321</v>
      </c>
      <c r="D322" s="99"/>
      <c r="E322" s="99"/>
      <c r="F322" s="186" t="b">
        <f t="shared" si="4"/>
        <v>0</v>
      </c>
    </row>
    <row r="323" spans="1:6" x14ac:dyDescent="0.25">
      <c r="A323" s="147">
        <v>322</v>
      </c>
      <c r="D323" s="99"/>
      <c r="E323" s="99"/>
      <c r="F323" s="186" t="b">
        <f t="shared" ref="F323:F386" si="5">IF(ISNUMBER(C323),IF(C323&gt;$H$5,5,IF(C323&gt;$H$6,4,IF(C323&gt;=$H$7,3,IF(C323&gt;0,2)))))</f>
        <v>0</v>
      </c>
    </row>
    <row r="324" spans="1:6" x14ac:dyDescent="0.25">
      <c r="A324" s="147">
        <v>323</v>
      </c>
      <c r="D324" s="99"/>
      <c r="E324" s="99"/>
      <c r="F324" s="186" t="b">
        <f t="shared" si="5"/>
        <v>0</v>
      </c>
    </row>
    <row r="325" spans="1:6" x14ac:dyDescent="0.25">
      <c r="A325" s="147">
        <v>324</v>
      </c>
      <c r="D325" s="99"/>
      <c r="E325" s="99"/>
      <c r="F325" s="186" t="b">
        <f t="shared" si="5"/>
        <v>0</v>
      </c>
    </row>
    <row r="326" spans="1:6" x14ac:dyDescent="0.25">
      <c r="A326" s="147">
        <v>325</v>
      </c>
      <c r="D326" s="99"/>
      <c r="E326" s="99"/>
      <c r="F326" s="186" t="b">
        <f t="shared" si="5"/>
        <v>0</v>
      </c>
    </row>
    <row r="327" spans="1:6" x14ac:dyDescent="0.25">
      <c r="A327" s="147">
        <v>326</v>
      </c>
      <c r="D327" s="99"/>
      <c r="E327" s="99"/>
      <c r="F327" s="186" t="b">
        <f t="shared" si="5"/>
        <v>0</v>
      </c>
    </row>
    <row r="328" spans="1:6" x14ac:dyDescent="0.25">
      <c r="A328" s="147">
        <v>327</v>
      </c>
      <c r="D328" s="99"/>
      <c r="E328" s="99"/>
      <c r="F328" s="186" t="b">
        <f t="shared" si="5"/>
        <v>0</v>
      </c>
    </row>
    <row r="329" spans="1:6" x14ac:dyDescent="0.25">
      <c r="A329" s="147">
        <v>328</v>
      </c>
      <c r="D329" s="99"/>
      <c r="E329" s="99"/>
      <c r="F329" s="186" t="b">
        <f t="shared" si="5"/>
        <v>0</v>
      </c>
    </row>
    <row r="330" spans="1:6" x14ac:dyDescent="0.25">
      <c r="A330" s="147">
        <v>329</v>
      </c>
      <c r="D330" s="99"/>
      <c r="E330" s="99"/>
      <c r="F330" s="186" t="b">
        <f t="shared" si="5"/>
        <v>0</v>
      </c>
    </row>
    <row r="331" spans="1:6" x14ac:dyDescent="0.25">
      <c r="A331" s="147">
        <v>330</v>
      </c>
      <c r="D331" s="99"/>
      <c r="E331" s="99"/>
      <c r="F331" s="186" t="b">
        <f t="shared" si="5"/>
        <v>0</v>
      </c>
    </row>
    <row r="332" spans="1:6" x14ac:dyDescent="0.25">
      <c r="A332" s="147">
        <v>331</v>
      </c>
      <c r="D332" s="99"/>
      <c r="E332" s="99"/>
      <c r="F332" s="186" t="b">
        <f t="shared" si="5"/>
        <v>0</v>
      </c>
    </row>
    <row r="333" spans="1:6" x14ac:dyDescent="0.25">
      <c r="A333" s="147">
        <v>332</v>
      </c>
      <c r="D333" s="99"/>
      <c r="E333" s="99"/>
      <c r="F333" s="186" t="b">
        <f t="shared" si="5"/>
        <v>0</v>
      </c>
    </row>
    <row r="334" spans="1:6" x14ac:dyDescent="0.25">
      <c r="A334" s="147">
        <v>333</v>
      </c>
      <c r="D334" s="99"/>
      <c r="E334" s="99"/>
      <c r="F334" s="186" t="b">
        <f t="shared" si="5"/>
        <v>0</v>
      </c>
    </row>
    <row r="335" spans="1:6" x14ac:dyDescent="0.25">
      <c r="A335" s="147">
        <v>334</v>
      </c>
      <c r="D335" s="99"/>
      <c r="E335" s="99"/>
      <c r="F335" s="186" t="b">
        <f t="shared" si="5"/>
        <v>0</v>
      </c>
    </row>
    <row r="336" spans="1:6" x14ac:dyDescent="0.25">
      <c r="A336" s="147">
        <v>335</v>
      </c>
      <c r="D336" s="99"/>
      <c r="E336" s="99"/>
      <c r="F336" s="186" t="b">
        <f t="shared" si="5"/>
        <v>0</v>
      </c>
    </row>
    <row r="337" spans="1:6" x14ac:dyDescent="0.25">
      <c r="A337" s="147">
        <v>336</v>
      </c>
      <c r="D337" s="99"/>
      <c r="E337" s="99"/>
      <c r="F337" s="186" t="b">
        <f t="shared" si="5"/>
        <v>0</v>
      </c>
    </row>
    <row r="338" spans="1:6" x14ac:dyDescent="0.25">
      <c r="A338" s="147">
        <v>337</v>
      </c>
      <c r="D338" s="99"/>
      <c r="E338" s="99"/>
      <c r="F338" s="186" t="b">
        <f t="shared" si="5"/>
        <v>0</v>
      </c>
    </row>
    <row r="339" spans="1:6" x14ac:dyDescent="0.25">
      <c r="A339" s="147">
        <v>338</v>
      </c>
      <c r="D339" s="99"/>
      <c r="E339" s="99"/>
      <c r="F339" s="186" t="b">
        <f t="shared" si="5"/>
        <v>0</v>
      </c>
    </row>
    <row r="340" spans="1:6" x14ac:dyDescent="0.25">
      <c r="A340" s="147">
        <v>339</v>
      </c>
      <c r="D340" s="99"/>
      <c r="E340" s="99"/>
      <c r="F340" s="186" t="b">
        <f t="shared" si="5"/>
        <v>0</v>
      </c>
    </row>
    <row r="341" spans="1:6" x14ac:dyDescent="0.25">
      <c r="A341" s="147">
        <v>340</v>
      </c>
      <c r="D341" s="99"/>
      <c r="E341" s="99"/>
      <c r="F341" s="186" t="b">
        <f t="shared" si="5"/>
        <v>0</v>
      </c>
    </row>
    <row r="342" spans="1:6" x14ac:dyDescent="0.25">
      <c r="A342" s="147">
        <v>341</v>
      </c>
      <c r="D342" s="99"/>
      <c r="E342" s="99"/>
      <c r="F342" s="186" t="b">
        <f t="shared" si="5"/>
        <v>0</v>
      </c>
    </row>
    <row r="343" spans="1:6" x14ac:dyDescent="0.25">
      <c r="A343" s="147">
        <v>342</v>
      </c>
      <c r="D343" s="99"/>
      <c r="E343" s="99"/>
      <c r="F343" s="186" t="b">
        <f t="shared" si="5"/>
        <v>0</v>
      </c>
    </row>
    <row r="344" spans="1:6" x14ac:dyDescent="0.25">
      <c r="A344" s="147">
        <v>343</v>
      </c>
      <c r="D344" s="99"/>
      <c r="E344" s="99"/>
      <c r="F344" s="186" t="b">
        <f t="shared" si="5"/>
        <v>0</v>
      </c>
    </row>
    <row r="345" spans="1:6" x14ac:dyDescent="0.25">
      <c r="A345" s="147">
        <v>344</v>
      </c>
      <c r="D345" s="99"/>
      <c r="E345" s="99"/>
      <c r="F345" s="186" t="b">
        <f t="shared" si="5"/>
        <v>0</v>
      </c>
    </row>
    <row r="346" spans="1:6" x14ac:dyDescent="0.25">
      <c r="A346" s="147">
        <v>345</v>
      </c>
      <c r="D346" s="99"/>
      <c r="E346" s="99"/>
      <c r="F346" s="186" t="b">
        <f t="shared" si="5"/>
        <v>0</v>
      </c>
    </row>
    <row r="347" spans="1:6" x14ac:dyDescent="0.25">
      <c r="A347" s="147">
        <v>346</v>
      </c>
      <c r="D347" s="99"/>
      <c r="E347" s="99"/>
      <c r="F347" s="186" t="b">
        <f t="shared" si="5"/>
        <v>0</v>
      </c>
    </row>
    <row r="348" spans="1:6" x14ac:dyDescent="0.25">
      <c r="A348" s="147">
        <v>347</v>
      </c>
      <c r="D348" s="99"/>
      <c r="E348" s="99"/>
      <c r="F348" s="186" t="b">
        <f t="shared" si="5"/>
        <v>0</v>
      </c>
    </row>
    <row r="349" spans="1:6" x14ac:dyDescent="0.25">
      <c r="A349" s="147">
        <v>348</v>
      </c>
      <c r="D349" s="99"/>
      <c r="E349" s="99"/>
      <c r="F349" s="186" t="b">
        <f t="shared" si="5"/>
        <v>0</v>
      </c>
    </row>
    <row r="350" spans="1:6" x14ac:dyDescent="0.25">
      <c r="A350" s="147">
        <v>349</v>
      </c>
      <c r="D350" s="99"/>
      <c r="E350" s="99"/>
      <c r="F350" s="186" t="b">
        <f t="shared" si="5"/>
        <v>0</v>
      </c>
    </row>
    <row r="351" spans="1:6" x14ac:dyDescent="0.25">
      <c r="A351" s="147">
        <v>350</v>
      </c>
      <c r="D351" s="99"/>
      <c r="E351" s="99"/>
      <c r="F351" s="186" t="b">
        <f t="shared" si="5"/>
        <v>0</v>
      </c>
    </row>
    <row r="352" spans="1:6" x14ac:dyDescent="0.25">
      <c r="A352" s="147">
        <v>351</v>
      </c>
      <c r="D352" s="99"/>
      <c r="E352" s="99"/>
      <c r="F352" s="186" t="b">
        <f t="shared" si="5"/>
        <v>0</v>
      </c>
    </row>
    <row r="353" spans="1:6" x14ac:dyDescent="0.25">
      <c r="A353" s="147">
        <v>352</v>
      </c>
      <c r="D353" s="99"/>
      <c r="E353" s="99"/>
      <c r="F353" s="186" t="b">
        <f t="shared" si="5"/>
        <v>0</v>
      </c>
    </row>
    <row r="354" spans="1:6" x14ac:dyDescent="0.25">
      <c r="A354" s="147">
        <v>353</v>
      </c>
      <c r="D354" s="99"/>
      <c r="E354" s="99"/>
      <c r="F354" s="186" t="b">
        <f t="shared" si="5"/>
        <v>0</v>
      </c>
    </row>
    <row r="355" spans="1:6" x14ac:dyDescent="0.25">
      <c r="A355" s="147">
        <v>354</v>
      </c>
      <c r="D355" s="99"/>
      <c r="E355" s="99"/>
      <c r="F355" s="186" t="b">
        <f t="shared" si="5"/>
        <v>0</v>
      </c>
    </row>
    <row r="356" spans="1:6" x14ac:dyDescent="0.25">
      <c r="A356" s="147">
        <v>355</v>
      </c>
      <c r="D356" s="99"/>
      <c r="E356" s="99"/>
      <c r="F356" s="186" t="b">
        <f t="shared" si="5"/>
        <v>0</v>
      </c>
    </row>
    <row r="357" spans="1:6" x14ac:dyDescent="0.25">
      <c r="A357" s="147">
        <v>356</v>
      </c>
      <c r="D357" s="99"/>
      <c r="E357" s="99"/>
      <c r="F357" s="186" t="b">
        <f t="shared" si="5"/>
        <v>0</v>
      </c>
    </row>
    <row r="358" spans="1:6" x14ac:dyDescent="0.25">
      <c r="A358" s="147">
        <v>357</v>
      </c>
      <c r="D358" s="99"/>
      <c r="E358" s="99"/>
      <c r="F358" s="186" t="b">
        <f t="shared" si="5"/>
        <v>0</v>
      </c>
    </row>
    <row r="359" spans="1:6" x14ac:dyDescent="0.25">
      <c r="A359" s="147">
        <v>358</v>
      </c>
      <c r="D359" s="99"/>
      <c r="E359" s="99"/>
      <c r="F359" s="186" t="b">
        <f t="shared" si="5"/>
        <v>0</v>
      </c>
    </row>
    <row r="360" spans="1:6" x14ac:dyDescent="0.25">
      <c r="A360" s="147">
        <v>359</v>
      </c>
      <c r="D360" s="99"/>
      <c r="E360" s="99"/>
      <c r="F360" s="186" t="b">
        <f t="shared" si="5"/>
        <v>0</v>
      </c>
    </row>
    <row r="361" spans="1:6" x14ac:dyDescent="0.25">
      <c r="A361" s="147">
        <v>360</v>
      </c>
      <c r="D361" s="99"/>
      <c r="E361" s="99"/>
      <c r="F361" s="186" t="b">
        <f t="shared" si="5"/>
        <v>0</v>
      </c>
    </row>
    <row r="362" spans="1:6" x14ac:dyDescent="0.25">
      <c r="A362" s="147">
        <v>361</v>
      </c>
      <c r="D362" s="99"/>
      <c r="E362" s="99"/>
      <c r="F362" s="186" t="b">
        <f t="shared" si="5"/>
        <v>0</v>
      </c>
    </row>
    <row r="363" spans="1:6" x14ac:dyDescent="0.25">
      <c r="A363" s="147">
        <v>362</v>
      </c>
      <c r="D363" s="99"/>
      <c r="E363" s="99"/>
      <c r="F363" s="186" t="b">
        <f t="shared" si="5"/>
        <v>0</v>
      </c>
    </row>
    <row r="364" spans="1:6" x14ac:dyDescent="0.25">
      <c r="A364" s="147">
        <v>363</v>
      </c>
      <c r="D364" s="99"/>
      <c r="E364" s="99"/>
      <c r="F364" s="186" t="b">
        <f t="shared" si="5"/>
        <v>0</v>
      </c>
    </row>
    <row r="365" spans="1:6" x14ac:dyDescent="0.25">
      <c r="A365" s="147">
        <v>364</v>
      </c>
      <c r="D365" s="99"/>
      <c r="E365" s="99"/>
      <c r="F365" s="186" t="b">
        <f t="shared" si="5"/>
        <v>0</v>
      </c>
    </row>
    <row r="366" spans="1:6" x14ac:dyDescent="0.25">
      <c r="A366" s="147">
        <v>365</v>
      </c>
      <c r="D366" s="99"/>
      <c r="E366" s="99"/>
      <c r="F366" s="186" t="b">
        <f t="shared" si="5"/>
        <v>0</v>
      </c>
    </row>
    <row r="367" spans="1:6" x14ac:dyDescent="0.25">
      <c r="A367" s="147">
        <v>366</v>
      </c>
      <c r="D367" s="99"/>
      <c r="E367" s="99"/>
      <c r="F367" s="186" t="b">
        <f t="shared" si="5"/>
        <v>0</v>
      </c>
    </row>
    <row r="368" spans="1:6" x14ac:dyDescent="0.25">
      <c r="A368" s="147">
        <v>367</v>
      </c>
      <c r="D368" s="99"/>
      <c r="E368" s="99"/>
      <c r="F368" s="186" t="b">
        <f t="shared" si="5"/>
        <v>0</v>
      </c>
    </row>
    <row r="369" spans="1:6" x14ac:dyDescent="0.25">
      <c r="A369" s="147">
        <v>368</v>
      </c>
      <c r="D369" s="99"/>
      <c r="E369" s="99"/>
      <c r="F369" s="186" t="b">
        <f t="shared" si="5"/>
        <v>0</v>
      </c>
    </row>
    <row r="370" spans="1:6" x14ac:dyDescent="0.25">
      <c r="A370" s="147">
        <v>369</v>
      </c>
      <c r="D370" s="99"/>
      <c r="E370" s="99"/>
      <c r="F370" s="186" t="b">
        <f t="shared" si="5"/>
        <v>0</v>
      </c>
    </row>
    <row r="371" spans="1:6" x14ac:dyDescent="0.25">
      <c r="A371" s="147">
        <v>370</v>
      </c>
      <c r="D371" s="99"/>
      <c r="E371" s="99"/>
      <c r="F371" s="186" t="b">
        <f t="shared" si="5"/>
        <v>0</v>
      </c>
    </row>
    <row r="372" spans="1:6" x14ac:dyDescent="0.25">
      <c r="A372" s="147">
        <v>371</v>
      </c>
      <c r="D372" s="99"/>
      <c r="E372" s="99"/>
      <c r="F372" s="186" t="b">
        <f t="shared" si="5"/>
        <v>0</v>
      </c>
    </row>
    <row r="373" spans="1:6" x14ac:dyDescent="0.25">
      <c r="A373" s="147">
        <v>372</v>
      </c>
      <c r="D373" s="99"/>
      <c r="E373" s="99"/>
      <c r="F373" s="186" t="b">
        <f t="shared" si="5"/>
        <v>0</v>
      </c>
    </row>
    <row r="374" spans="1:6" x14ac:dyDescent="0.25">
      <c r="A374" s="147">
        <v>373</v>
      </c>
      <c r="D374" s="99"/>
      <c r="E374" s="99"/>
      <c r="F374" s="186" t="b">
        <f t="shared" si="5"/>
        <v>0</v>
      </c>
    </row>
    <row r="375" spans="1:6" x14ac:dyDescent="0.25">
      <c r="A375" s="147">
        <v>374</v>
      </c>
      <c r="D375" s="99"/>
      <c r="E375" s="99"/>
      <c r="F375" s="186" t="b">
        <f t="shared" si="5"/>
        <v>0</v>
      </c>
    </row>
    <row r="376" spans="1:6" x14ac:dyDescent="0.25">
      <c r="A376" s="147">
        <v>375</v>
      </c>
      <c r="D376" s="99"/>
      <c r="E376" s="99"/>
      <c r="F376" s="186" t="b">
        <f t="shared" si="5"/>
        <v>0</v>
      </c>
    </row>
    <row r="377" spans="1:6" x14ac:dyDescent="0.25">
      <c r="A377" s="147">
        <v>376</v>
      </c>
      <c r="D377" s="99"/>
      <c r="E377" s="99"/>
      <c r="F377" s="186" t="b">
        <f t="shared" si="5"/>
        <v>0</v>
      </c>
    </row>
    <row r="378" spans="1:6" x14ac:dyDescent="0.25">
      <c r="A378" s="147">
        <v>377</v>
      </c>
      <c r="D378" s="99"/>
      <c r="E378" s="99"/>
      <c r="F378" s="186" t="b">
        <f t="shared" si="5"/>
        <v>0</v>
      </c>
    </row>
    <row r="379" spans="1:6" x14ac:dyDescent="0.25">
      <c r="A379" s="147">
        <v>378</v>
      </c>
      <c r="D379" s="99"/>
      <c r="E379" s="99"/>
      <c r="F379" s="186" t="b">
        <f t="shared" si="5"/>
        <v>0</v>
      </c>
    </row>
    <row r="380" spans="1:6" x14ac:dyDescent="0.25">
      <c r="A380" s="147">
        <v>379</v>
      </c>
      <c r="D380" s="99"/>
      <c r="E380" s="99"/>
      <c r="F380" s="186" t="b">
        <f t="shared" si="5"/>
        <v>0</v>
      </c>
    </row>
    <row r="381" spans="1:6" x14ac:dyDescent="0.25">
      <c r="A381" s="147">
        <v>380</v>
      </c>
      <c r="D381" s="99"/>
      <c r="E381" s="99"/>
      <c r="F381" s="186" t="b">
        <f t="shared" si="5"/>
        <v>0</v>
      </c>
    </row>
    <row r="382" spans="1:6" x14ac:dyDescent="0.25">
      <c r="A382" s="147">
        <v>381</v>
      </c>
      <c r="D382" s="99"/>
      <c r="E382" s="99"/>
      <c r="F382" s="186" t="b">
        <f t="shared" si="5"/>
        <v>0</v>
      </c>
    </row>
    <row r="383" spans="1:6" x14ac:dyDescent="0.25">
      <c r="A383" s="147">
        <v>382</v>
      </c>
      <c r="D383" s="99"/>
      <c r="E383" s="99"/>
      <c r="F383" s="186" t="b">
        <f t="shared" si="5"/>
        <v>0</v>
      </c>
    </row>
    <row r="384" spans="1:6" x14ac:dyDescent="0.25">
      <c r="A384" s="147">
        <v>383</v>
      </c>
      <c r="D384" s="99"/>
      <c r="E384" s="99"/>
      <c r="F384" s="186" t="b">
        <f t="shared" si="5"/>
        <v>0</v>
      </c>
    </row>
    <row r="385" spans="1:6" x14ac:dyDescent="0.25">
      <c r="A385" s="147">
        <v>384</v>
      </c>
      <c r="D385" s="99"/>
      <c r="E385" s="99"/>
      <c r="F385" s="186" t="b">
        <f t="shared" si="5"/>
        <v>0</v>
      </c>
    </row>
    <row r="386" spans="1:6" x14ac:dyDescent="0.25">
      <c r="A386" s="147">
        <v>385</v>
      </c>
      <c r="D386" s="99"/>
      <c r="E386" s="99"/>
      <c r="F386" s="186" t="b">
        <f t="shared" si="5"/>
        <v>0</v>
      </c>
    </row>
    <row r="387" spans="1:6" x14ac:dyDescent="0.25">
      <c r="A387" s="147">
        <v>386</v>
      </c>
      <c r="D387" s="99"/>
      <c r="E387" s="99"/>
      <c r="F387" s="186" t="b">
        <f t="shared" ref="F387:F450" si="6">IF(ISNUMBER(C387),IF(C387&gt;$H$5,5,IF(C387&gt;$H$6,4,IF(C387&gt;=$H$7,3,IF(C387&gt;0,2)))))</f>
        <v>0</v>
      </c>
    </row>
    <row r="388" spans="1:6" x14ac:dyDescent="0.25">
      <c r="A388" s="147">
        <v>387</v>
      </c>
      <c r="D388" s="99"/>
      <c r="E388" s="99"/>
      <c r="F388" s="186" t="b">
        <f t="shared" si="6"/>
        <v>0</v>
      </c>
    </row>
    <row r="389" spans="1:6" x14ac:dyDescent="0.25">
      <c r="A389" s="147">
        <v>388</v>
      </c>
      <c r="D389" s="99"/>
      <c r="E389" s="99"/>
      <c r="F389" s="186" t="b">
        <f t="shared" si="6"/>
        <v>0</v>
      </c>
    </row>
    <row r="390" spans="1:6" x14ac:dyDescent="0.25">
      <c r="A390" s="147">
        <v>389</v>
      </c>
      <c r="D390" s="99"/>
      <c r="E390" s="99"/>
      <c r="F390" s="186" t="b">
        <f t="shared" si="6"/>
        <v>0</v>
      </c>
    </row>
    <row r="391" spans="1:6" x14ac:dyDescent="0.25">
      <c r="A391" s="147">
        <v>390</v>
      </c>
      <c r="D391" s="99"/>
      <c r="E391" s="99"/>
      <c r="F391" s="186" t="b">
        <f t="shared" si="6"/>
        <v>0</v>
      </c>
    </row>
    <row r="392" spans="1:6" x14ac:dyDescent="0.25">
      <c r="A392" s="147">
        <v>391</v>
      </c>
      <c r="D392" s="99"/>
      <c r="E392" s="99"/>
      <c r="F392" s="186" t="b">
        <f t="shared" si="6"/>
        <v>0</v>
      </c>
    </row>
    <row r="393" spans="1:6" x14ac:dyDescent="0.25">
      <c r="A393" s="147">
        <v>392</v>
      </c>
      <c r="D393" s="99"/>
      <c r="E393" s="99"/>
      <c r="F393" s="186" t="b">
        <f t="shared" si="6"/>
        <v>0</v>
      </c>
    </row>
    <row r="394" spans="1:6" x14ac:dyDescent="0.25">
      <c r="A394" s="147">
        <v>393</v>
      </c>
      <c r="D394" s="99"/>
      <c r="E394" s="99"/>
      <c r="F394" s="186" t="b">
        <f t="shared" si="6"/>
        <v>0</v>
      </c>
    </row>
    <row r="395" spans="1:6" x14ac:dyDescent="0.25">
      <c r="A395" s="147">
        <v>394</v>
      </c>
      <c r="D395" s="99"/>
      <c r="E395" s="99"/>
      <c r="F395" s="186" t="b">
        <f t="shared" si="6"/>
        <v>0</v>
      </c>
    </row>
    <row r="396" spans="1:6" x14ac:dyDescent="0.25">
      <c r="A396" s="147">
        <v>395</v>
      </c>
      <c r="D396" s="99"/>
      <c r="E396" s="99"/>
      <c r="F396" s="186" t="b">
        <f t="shared" si="6"/>
        <v>0</v>
      </c>
    </row>
    <row r="397" spans="1:6" x14ac:dyDescent="0.25">
      <c r="A397" s="147">
        <v>396</v>
      </c>
      <c r="D397" s="99"/>
      <c r="E397" s="99"/>
      <c r="F397" s="186" t="b">
        <f t="shared" si="6"/>
        <v>0</v>
      </c>
    </row>
    <row r="398" spans="1:6" x14ac:dyDescent="0.25">
      <c r="A398" s="147">
        <v>397</v>
      </c>
      <c r="D398" s="99"/>
      <c r="E398" s="99"/>
      <c r="F398" s="186" t="b">
        <f t="shared" si="6"/>
        <v>0</v>
      </c>
    </row>
    <row r="399" spans="1:6" x14ac:dyDescent="0.25">
      <c r="A399" s="147">
        <v>398</v>
      </c>
      <c r="D399" s="99"/>
      <c r="E399" s="99"/>
      <c r="F399" s="186" t="b">
        <f t="shared" si="6"/>
        <v>0</v>
      </c>
    </row>
    <row r="400" spans="1:6" x14ac:dyDescent="0.25">
      <c r="A400" s="147">
        <v>399</v>
      </c>
      <c r="D400" s="99"/>
      <c r="E400" s="99"/>
      <c r="F400" s="186" t="b">
        <f t="shared" si="6"/>
        <v>0</v>
      </c>
    </row>
    <row r="401" spans="1:6" x14ac:dyDescent="0.25">
      <c r="A401" s="147">
        <v>400</v>
      </c>
      <c r="D401" s="99"/>
      <c r="E401" s="99"/>
      <c r="F401" s="186" t="b">
        <f t="shared" si="6"/>
        <v>0</v>
      </c>
    </row>
    <row r="402" spans="1:6" x14ac:dyDescent="0.25">
      <c r="A402" s="147">
        <v>401</v>
      </c>
      <c r="D402" s="99"/>
      <c r="E402" s="99"/>
      <c r="F402" s="186" t="b">
        <f t="shared" si="6"/>
        <v>0</v>
      </c>
    </row>
    <row r="403" spans="1:6" x14ac:dyDescent="0.25">
      <c r="A403" s="147">
        <v>402</v>
      </c>
      <c r="D403" s="99"/>
      <c r="E403" s="99"/>
      <c r="F403" s="186" t="b">
        <f t="shared" si="6"/>
        <v>0</v>
      </c>
    </row>
    <row r="404" spans="1:6" x14ac:dyDescent="0.25">
      <c r="A404" s="147">
        <v>403</v>
      </c>
      <c r="D404" s="99"/>
      <c r="E404" s="99"/>
      <c r="F404" s="186" t="b">
        <f t="shared" si="6"/>
        <v>0</v>
      </c>
    </row>
    <row r="405" spans="1:6" x14ac:dyDescent="0.25">
      <c r="A405" s="147">
        <v>404</v>
      </c>
      <c r="D405" s="99"/>
      <c r="E405" s="99"/>
      <c r="F405" s="186" t="b">
        <f t="shared" si="6"/>
        <v>0</v>
      </c>
    </row>
    <row r="406" spans="1:6" x14ac:dyDescent="0.25">
      <c r="A406" s="147">
        <v>405</v>
      </c>
      <c r="D406" s="99"/>
      <c r="E406" s="99"/>
      <c r="F406" s="186" t="b">
        <f t="shared" si="6"/>
        <v>0</v>
      </c>
    </row>
    <row r="407" spans="1:6" x14ac:dyDescent="0.25">
      <c r="A407" s="147">
        <v>406</v>
      </c>
      <c r="D407" s="99"/>
      <c r="E407" s="99"/>
      <c r="F407" s="186" t="b">
        <f t="shared" si="6"/>
        <v>0</v>
      </c>
    </row>
    <row r="408" spans="1:6" x14ac:dyDescent="0.25">
      <c r="A408" s="147">
        <v>407</v>
      </c>
      <c r="D408" s="99"/>
      <c r="E408" s="99"/>
      <c r="F408" s="186" t="b">
        <f t="shared" si="6"/>
        <v>0</v>
      </c>
    </row>
    <row r="409" spans="1:6" x14ac:dyDescent="0.25">
      <c r="A409" s="147">
        <v>408</v>
      </c>
      <c r="D409" s="99"/>
      <c r="E409" s="99"/>
      <c r="F409" s="186" t="b">
        <f t="shared" si="6"/>
        <v>0</v>
      </c>
    </row>
    <row r="410" spans="1:6" x14ac:dyDescent="0.25">
      <c r="A410" s="147">
        <v>409</v>
      </c>
      <c r="D410" s="99"/>
      <c r="E410" s="99"/>
      <c r="F410" s="186" t="b">
        <f t="shared" si="6"/>
        <v>0</v>
      </c>
    </row>
    <row r="411" spans="1:6" x14ac:dyDescent="0.25">
      <c r="A411" s="147">
        <v>410</v>
      </c>
      <c r="D411" s="99"/>
      <c r="E411" s="99"/>
      <c r="F411" s="186" t="b">
        <f t="shared" si="6"/>
        <v>0</v>
      </c>
    </row>
    <row r="412" spans="1:6" x14ac:dyDescent="0.25">
      <c r="A412" s="147">
        <v>411</v>
      </c>
      <c r="D412" s="99"/>
      <c r="E412" s="99"/>
      <c r="F412" s="186" t="b">
        <f t="shared" si="6"/>
        <v>0</v>
      </c>
    </row>
    <row r="413" spans="1:6" x14ac:dyDescent="0.25">
      <c r="A413" s="147">
        <v>412</v>
      </c>
      <c r="D413" s="99"/>
      <c r="E413" s="99"/>
      <c r="F413" s="186" t="b">
        <f t="shared" si="6"/>
        <v>0</v>
      </c>
    </row>
    <row r="414" spans="1:6" x14ac:dyDescent="0.25">
      <c r="A414" s="147">
        <v>413</v>
      </c>
      <c r="D414" s="99"/>
      <c r="E414" s="99"/>
      <c r="F414" s="186" t="b">
        <f t="shared" si="6"/>
        <v>0</v>
      </c>
    </row>
    <row r="415" spans="1:6" x14ac:dyDescent="0.25">
      <c r="A415" s="147">
        <v>414</v>
      </c>
      <c r="D415" s="99"/>
      <c r="E415" s="99"/>
      <c r="F415" s="186" t="b">
        <f t="shared" si="6"/>
        <v>0</v>
      </c>
    </row>
    <row r="416" spans="1:6" x14ac:dyDescent="0.25">
      <c r="A416" s="147">
        <v>415</v>
      </c>
      <c r="D416" s="99"/>
      <c r="E416" s="99"/>
      <c r="F416" s="186" t="b">
        <f t="shared" si="6"/>
        <v>0</v>
      </c>
    </row>
    <row r="417" spans="1:6" x14ac:dyDescent="0.25">
      <c r="A417" s="147">
        <v>416</v>
      </c>
      <c r="D417" s="99"/>
      <c r="E417" s="99"/>
      <c r="F417" s="186" t="b">
        <f t="shared" si="6"/>
        <v>0</v>
      </c>
    </row>
    <row r="418" spans="1:6" x14ac:dyDescent="0.25">
      <c r="A418" s="147">
        <v>417</v>
      </c>
      <c r="D418" s="99"/>
      <c r="E418" s="99"/>
      <c r="F418" s="186" t="b">
        <f t="shared" si="6"/>
        <v>0</v>
      </c>
    </row>
    <row r="419" spans="1:6" x14ac:dyDescent="0.25">
      <c r="A419" s="147">
        <v>418</v>
      </c>
      <c r="D419" s="99"/>
      <c r="E419" s="99"/>
      <c r="F419" s="186" t="b">
        <f t="shared" si="6"/>
        <v>0</v>
      </c>
    </row>
    <row r="420" spans="1:6" x14ac:dyDescent="0.25">
      <c r="A420" s="147">
        <v>419</v>
      </c>
      <c r="D420" s="99"/>
      <c r="E420" s="99"/>
      <c r="F420" s="186" t="b">
        <f t="shared" si="6"/>
        <v>0</v>
      </c>
    </row>
    <row r="421" spans="1:6" x14ac:dyDescent="0.25">
      <c r="A421" s="147">
        <v>420</v>
      </c>
      <c r="D421" s="99"/>
      <c r="E421" s="99"/>
      <c r="F421" s="186" t="b">
        <f t="shared" si="6"/>
        <v>0</v>
      </c>
    </row>
    <row r="422" spans="1:6" x14ac:dyDescent="0.25">
      <c r="A422" s="147">
        <v>421</v>
      </c>
      <c r="D422" s="99"/>
      <c r="E422" s="99"/>
      <c r="F422" s="186" t="b">
        <f t="shared" si="6"/>
        <v>0</v>
      </c>
    </row>
    <row r="423" spans="1:6" x14ac:dyDescent="0.25">
      <c r="A423" s="147">
        <v>422</v>
      </c>
      <c r="D423" s="99"/>
      <c r="E423" s="99"/>
      <c r="F423" s="186" t="b">
        <f t="shared" si="6"/>
        <v>0</v>
      </c>
    </row>
    <row r="424" spans="1:6" x14ac:dyDescent="0.25">
      <c r="A424" s="147">
        <v>423</v>
      </c>
      <c r="D424" s="99"/>
      <c r="E424" s="99"/>
      <c r="F424" s="186" t="b">
        <f t="shared" si="6"/>
        <v>0</v>
      </c>
    </row>
    <row r="425" spans="1:6" x14ac:dyDescent="0.25">
      <c r="A425" s="147">
        <v>424</v>
      </c>
      <c r="D425" s="99"/>
      <c r="E425" s="99"/>
      <c r="F425" s="186" t="b">
        <f t="shared" si="6"/>
        <v>0</v>
      </c>
    </row>
    <row r="426" spans="1:6" x14ac:dyDescent="0.25">
      <c r="A426" s="147">
        <v>425</v>
      </c>
      <c r="D426" s="99"/>
      <c r="E426" s="99"/>
      <c r="F426" s="186" t="b">
        <f t="shared" si="6"/>
        <v>0</v>
      </c>
    </row>
    <row r="427" spans="1:6" x14ac:dyDescent="0.25">
      <c r="A427" s="147">
        <v>426</v>
      </c>
      <c r="D427" s="99"/>
      <c r="E427" s="99"/>
      <c r="F427" s="186" t="b">
        <f t="shared" si="6"/>
        <v>0</v>
      </c>
    </row>
    <row r="428" spans="1:6" x14ac:dyDescent="0.25">
      <c r="A428" s="147">
        <v>427</v>
      </c>
      <c r="D428" s="99"/>
      <c r="E428" s="99"/>
      <c r="F428" s="186" t="b">
        <f t="shared" si="6"/>
        <v>0</v>
      </c>
    </row>
    <row r="429" spans="1:6" x14ac:dyDescent="0.25">
      <c r="A429" s="147">
        <v>428</v>
      </c>
      <c r="D429" s="99"/>
      <c r="E429" s="99"/>
      <c r="F429" s="186" t="b">
        <f t="shared" si="6"/>
        <v>0</v>
      </c>
    </row>
    <row r="430" spans="1:6" x14ac:dyDescent="0.25">
      <c r="A430" s="147">
        <v>429</v>
      </c>
      <c r="D430" s="99"/>
      <c r="E430" s="99"/>
      <c r="F430" s="186" t="b">
        <f t="shared" si="6"/>
        <v>0</v>
      </c>
    </row>
    <row r="431" spans="1:6" x14ac:dyDescent="0.25">
      <c r="A431" s="147">
        <v>430</v>
      </c>
      <c r="D431" s="99"/>
      <c r="E431" s="99"/>
      <c r="F431" s="186" t="b">
        <f t="shared" si="6"/>
        <v>0</v>
      </c>
    </row>
    <row r="432" spans="1:6" x14ac:dyDescent="0.25">
      <c r="A432" s="147">
        <v>431</v>
      </c>
      <c r="D432" s="99"/>
      <c r="E432" s="99"/>
      <c r="F432" s="186" t="b">
        <f t="shared" si="6"/>
        <v>0</v>
      </c>
    </row>
    <row r="433" spans="1:6" x14ac:dyDescent="0.25">
      <c r="A433" s="147">
        <v>432</v>
      </c>
      <c r="D433" s="99"/>
      <c r="E433" s="99"/>
      <c r="F433" s="186" t="b">
        <f t="shared" si="6"/>
        <v>0</v>
      </c>
    </row>
    <row r="434" spans="1:6" x14ac:dyDescent="0.25">
      <c r="A434" s="147">
        <v>433</v>
      </c>
      <c r="D434" s="99"/>
      <c r="E434" s="99"/>
      <c r="F434" s="186" t="b">
        <f t="shared" si="6"/>
        <v>0</v>
      </c>
    </row>
    <row r="435" spans="1:6" x14ac:dyDescent="0.25">
      <c r="A435" s="147">
        <v>434</v>
      </c>
      <c r="D435" s="99"/>
      <c r="E435" s="99"/>
      <c r="F435" s="186" t="b">
        <f t="shared" si="6"/>
        <v>0</v>
      </c>
    </row>
    <row r="436" spans="1:6" x14ac:dyDescent="0.25">
      <c r="A436" s="147">
        <v>435</v>
      </c>
      <c r="D436" s="99"/>
      <c r="E436" s="99"/>
      <c r="F436" s="186" t="b">
        <f t="shared" si="6"/>
        <v>0</v>
      </c>
    </row>
    <row r="437" spans="1:6" x14ac:dyDescent="0.25">
      <c r="A437" s="147">
        <v>436</v>
      </c>
      <c r="D437" s="99"/>
      <c r="E437" s="99"/>
      <c r="F437" s="186" t="b">
        <f t="shared" si="6"/>
        <v>0</v>
      </c>
    </row>
    <row r="438" spans="1:6" x14ac:dyDescent="0.25">
      <c r="A438" s="147">
        <v>437</v>
      </c>
      <c r="D438" s="99"/>
      <c r="E438" s="99"/>
      <c r="F438" s="186" t="b">
        <f t="shared" si="6"/>
        <v>0</v>
      </c>
    </row>
    <row r="439" spans="1:6" x14ac:dyDescent="0.25">
      <c r="A439" s="147">
        <v>438</v>
      </c>
      <c r="D439" s="99"/>
      <c r="E439" s="99"/>
      <c r="F439" s="186" t="b">
        <f t="shared" si="6"/>
        <v>0</v>
      </c>
    </row>
    <row r="440" spans="1:6" x14ac:dyDescent="0.25">
      <c r="A440" s="147">
        <v>439</v>
      </c>
      <c r="D440" s="99"/>
      <c r="E440" s="99"/>
      <c r="F440" s="186" t="b">
        <f t="shared" si="6"/>
        <v>0</v>
      </c>
    </row>
    <row r="441" spans="1:6" x14ac:dyDescent="0.25">
      <c r="A441" s="147">
        <v>440</v>
      </c>
      <c r="D441" s="99"/>
      <c r="E441" s="99"/>
      <c r="F441" s="186" t="b">
        <f t="shared" si="6"/>
        <v>0</v>
      </c>
    </row>
    <row r="442" spans="1:6" x14ac:dyDescent="0.25">
      <c r="A442" s="147">
        <v>441</v>
      </c>
      <c r="D442" s="99"/>
      <c r="E442" s="99"/>
      <c r="F442" s="186" t="b">
        <f t="shared" si="6"/>
        <v>0</v>
      </c>
    </row>
    <row r="443" spans="1:6" x14ac:dyDescent="0.25">
      <c r="A443" s="147">
        <v>442</v>
      </c>
      <c r="D443" s="99"/>
      <c r="E443" s="99"/>
      <c r="F443" s="186" t="b">
        <f t="shared" si="6"/>
        <v>0</v>
      </c>
    </row>
    <row r="444" spans="1:6" x14ac:dyDescent="0.25">
      <c r="A444" s="147">
        <v>443</v>
      </c>
      <c r="D444" s="99"/>
      <c r="E444" s="99"/>
      <c r="F444" s="186" t="b">
        <f t="shared" si="6"/>
        <v>0</v>
      </c>
    </row>
    <row r="445" spans="1:6" x14ac:dyDescent="0.25">
      <c r="A445" s="147">
        <v>444</v>
      </c>
      <c r="D445" s="99"/>
      <c r="E445" s="99"/>
      <c r="F445" s="186" t="b">
        <f t="shared" si="6"/>
        <v>0</v>
      </c>
    </row>
    <row r="446" spans="1:6" x14ac:dyDescent="0.25">
      <c r="A446" s="147">
        <v>445</v>
      </c>
      <c r="D446" s="99"/>
      <c r="E446" s="99"/>
      <c r="F446" s="186" t="b">
        <f t="shared" si="6"/>
        <v>0</v>
      </c>
    </row>
    <row r="447" spans="1:6" x14ac:dyDescent="0.25">
      <c r="A447" s="147">
        <v>446</v>
      </c>
      <c r="D447" s="99"/>
      <c r="E447" s="99"/>
      <c r="F447" s="186" t="b">
        <f t="shared" si="6"/>
        <v>0</v>
      </c>
    </row>
    <row r="448" spans="1:6" x14ac:dyDescent="0.25">
      <c r="A448" s="147">
        <v>447</v>
      </c>
      <c r="D448" s="99"/>
      <c r="E448" s="99"/>
      <c r="F448" s="186" t="b">
        <f t="shared" si="6"/>
        <v>0</v>
      </c>
    </row>
    <row r="449" spans="1:6" x14ac:dyDescent="0.25">
      <c r="A449" s="147">
        <v>448</v>
      </c>
      <c r="D449" s="99"/>
      <c r="E449" s="99"/>
      <c r="F449" s="186" t="b">
        <f t="shared" si="6"/>
        <v>0</v>
      </c>
    </row>
    <row r="450" spans="1:6" x14ac:dyDescent="0.25">
      <c r="A450" s="147">
        <v>449</v>
      </c>
      <c r="D450" s="99"/>
      <c r="E450" s="99"/>
      <c r="F450" s="186" t="b">
        <f t="shared" si="6"/>
        <v>0</v>
      </c>
    </row>
    <row r="451" spans="1:6" x14ac:dyDescent="0.25">
      <c r="A451" s="147">
        <v>450</v>
      </c>
      <c r="D451" s="99"/>
      <c r="E451" s="99"/>
      <c r="F451" s="186" t="b">
        <f t="shared" ref="F451:F501" si="7">IF(ISNUMBER(C451),IF(C451&gt;$H$5,5,IF(C451&gt;$H$6,4,IF(C451&gt;=$H$7,3,IF(C451&gt;0,2)))))</f>
        <v>0</v>
      </c>
    </row>
    <row r="452" spans="1:6" x14ac:dyDescent="0.25">
      <c r="A452" s="147">
        <v>451</v>
      </c>
      <c r="D452" s="99"/>
      <c r="E452" s="99"/>
      <c r="F452" s="186" t="b">
        <f t="shared" si="7"/>
        <v>0</v>
      </c>
    </row>
    <row r="453" spans="1:6" x14ac:dyDescent="0.25">
      <c r="A453" s="147">
        <v>452</v>
      </c>
      <c r="D453" s="99"/>
      <c r="E453" s="99"/>
      <c r="F453" s="186" t="b">
        <f t="shared" si="7"/>
        <v>0</v>
      </c>
    </row>
    <row r="454" spans="1:6" x14ac:dyDescent="0.25">
      <c r="A454" s="147">
        <v>453</v>
      </c>
      <c r="D454" s="99"/>
      <c r="E454" s="99"/>
      <c r="F454" s="186" t="b">
        <f t="shared" si="7"/>
        <v>0</v>
      </c>
    </row>
    <row r="455" spans="1:6" x14ac:dyDescent="0.25">
      <c r="A455" s="147">
        <v>454</v>
      </c>
      <c r="D455" s="99"/>
      <c r="E455" s="99"/>
      <c r="F455" s="186" t="b">
        <f t="shared" si="7"/>
        <v>0</v>
      </c>
    </row>
    <row r="456" spans="1:6" x14ac:dyDescent="0.25">
      <c r="A456" s="147">
        <v>455</v>
      </c>
      <c r="D456" s="99"/>
      <c r="E456" s="99"/>
      <c r="F456" s="186" t="b">
        <f t="shared" si="7"/>
        <v>0</v>
      </c>
    </row>
    <row r="457" spans="1:6" x14ac:dyDescent="0.25">
      <c r="A457" s="147">
        <v>456</v>
      </c>
      <c r="D457" s="99"/>
      <c r="E457" s="99"/>
      <c r="F457" s="186" t="b">
        <f t="shared" si="7"/>
        <v>0</v>
      </c>
    </row>
    <row r="458" spans="1:6" x14ac:dyDescent="0.25">
      <c r="A458" s="147">
        <v>457</v>
      </c>
      <c r="D458" s="99"/>
      <c r="E458" s="99"/>
      <c r="F458" s="186" t="b">
        <f t="shared" si="7"/>
        <v>0</v>
      </c>
    </row>
    <row r="459" spans="1:6" x14ac:dyDescent="0.25">
      <c r="A459" s="147">
        <v>458</v>
      </c>
      <c r="D459" s="99"/>
      <c r="E459" s="99"/>
      <c r="F459" s="186" t="b">
        <f t="shared" si="7"/>
        <v>0</v>
      </c>
    </row>
    <row r="460" spans="1:6" x14ac:dyDescent="0.25">
      <c r="A460" s="147">
        <v>459</v>
      </c>
      <c r="D460" s="99"/>
      <c r="E460" s="99"/>
      <c r="F460" s="186" t="b">
        <f t="shared" si="7"/>
        <v>0</v>
      </c>
    </row>
    <row r="461" spans="1:6" x14ac:dyDescent="0.25">
      <c r="A461" s="147">
        <v>460</v>
      </c>
      <c r="D461" s="99"/>
      <c r="E461" s="99"/>
      <c r="F461" s="186" t="b">
        <f t="shared" si="7"/>
        <v>0</v>
      </c>
    </row>
    <row r="462" spans="1:6" x14ac:dyDescent="0.25">
      <c r="A462" s="147">
        <v>461</v>
      </c>
      <c r="D462" s="99"/>
      <c r="E462" s="99"/>
      <c r="F462" s="186" t="b">
        <f t="shared" si="7"/>
        <v>0</v>
      </c>
    </row>
    <row r="463" spans="1:6" x14ac:dyDescent="0.25">
      <c r="A463" s="147">
        <v>462</v>
      </c>
      <c r="C463" s="123"/>
      <c r="D463" s="124"/>
      <c r="E463" s="99">
        <v>0</v>
      </c>
      <c r="F463" s="186" t="b">
        <f t="shared" si="7"/>
        <v>0</v>
      </c>
    </row>
    <row r="464" spans="1:6" x14ac:dyDescent="0.25">
      <c r="A464" s="147">
        <v>463</v>
      </c>
      <c r="C464" s="123"/>
      <c r="D464" s="124"/>
      <c r="E464" s="99">
        <v>0</v>
      </c>
      <c r="F464" s="186" t="b">
        <f t="shared" si="7"/>
        <v>0</v>
      </c>
    </row>
    <row r="465" spans="1:6" x14ac:dyDescent="0.25">
      <c r="A465" s="147">
        <v>464</v>
      </c>
      <c r="C465" s="123"/>
      <c r="D465" s="124"/>
      <c r="E465" s="99">
        <v>0</v>
      </c>
      <c r="F465" s="186" t="b">
        <f t="shared" si="7"/>
        <v>0</v>
      </c>
    </row>
    <row r="466" spans="1:6" x14ac:dyDescent="0.25">
      <c r="A466" s="147">
        <v>465</v>
      </c>
      <c r="C466" s="123"/>
      <c r="D466" s="124"/>
      <c r="E466" s="99">
        <v>0</v>
      </c>
      <c r="F466" s="186" t="b">
        <f t="shared" si="7"/>
        <v>0</v>
      </c>
    </row>
    <row r="467" spans="1:6" x14ac:dyDescent="0.25">
      <c r="A467" s="147">
        <v>466</v>
      </c>
      <c r="C467" s="123"/>
      <c r="D467" s="124"/>
      <c r="E467" s="99">
        <v>0</v>
      </c>
      <c r="F467" s="186" t="b">
        <f t="shared" si="7"/>
        <v>0</v>
      </c>
    </row>
    <row r="468" spans="1:6" x14ac:dyDescent="0.25">
      <c r="A468" s="147">
        <v>467</v>
      </c>
      <c r="C468" s="123"/>
      <c r="D468" s="124"/>
      <c r="E468" s="99">
        <v>0</v>
      </c>
      <c r="F468" s="186" t="b">
        <f t="shared" si="7"/>
        <v>0</v>
      </c>
    </row>
    <row r="469" spans="1:6" x14ac:dyDescent="0.25">
      <c r="A469" s="147">
        <v>468</v>
      </c>
      <c r="C469" s="123"/>
      <c r="D469" s="124"/>
      <c r="E469" s="99">
        <v>0</v>
      </c>
      <c r="F469" s="186" t="b">
        <f t="shared" si="7"/>
        <v>0</v>
      </c>
    </row>
    <row r="470" spans="1:6" x14ac:dyDescent="0.25">
      <c r="A470" s="147">
        <v>469</v>
      </c>
      <c r="C470" s="123"/>
      <c r="D470" s="124"/>
      <c r="E470" s="99">
        <v>0</v>
      </c>
      <c r="F470" s="186" t="b">
        <f t="shared" si="7"/>
        <v>0</v>
      </c>
    </row>
    <row r="471" spans="1:6" x14ac:dyDescent="0.25">
      <c r="A471" s="147">
        <v>470</v>
      </c>
      <c r="C471" s="123"/>
      <c r="D471" s="124"/>
      <c r="E471" s="99">
        <v>0</v>
      </c>
      <c r="F471" s="186" t="b">
        <f t="shared" si="7"/>
        <v>0</v>
      </c>
    </row>
    <row r="472" spans="1:6" x14ac:dyDescent="0.25">
      <c r="A472" s="147">
        <v>471</v>
      </c>
      <c r="C472" s="123"/>
      <c r="D472" s="124"/>
      <c r="E472" s="99">
        <v>0</v>
      </c>
      <c r="F472" s="186" t="b">
        <f t="shared" si="7"/>
        <v>0</v>
      </c>
    </row>
    <row r="473" spans="1:6" x14ac:dyDescent="0.25">
      <c r="A473" s="147">
        <v>472</v>
      </c>
      <c r="C473" s="123"/>
      <c r="D473" s="124"/>
      <c r="E473" s="99">
        <v>0</v>
      </c>
      <c r="F473" s="186" t="b">
        <f t="shared" si="7"/>
        <v>0</v>
      </c>
    </row>
    <row r="474" spans="1:6" x14ac:dyDescent="0.25">
      <c r="A474" s="147">
        <v>473</v>
      </c>
      <c r="C474" s="123"/>
      <c r="D474" s="124"/>
      <c r="E474" s="99">
        <v>0</v>
      </c>
      <c r="F474" s="186" t="b">
        <f t="shared" si="7"/>
        <v>0</v>
      </c>
    </row>
    <row r="475" spans="1:6" x14ac:dyDescent="0.25">
      <c r="A475" s="147">
        <v>474</v>
      </c>
      <c r="C475" s="123"/>
      <c r="D475" s="124"/>
      <c r="E475" s="99">
        <v>0</v>
      </c>
      <c r="F475" s="186" t="b">
        <f t="shared" si="7"/>
        <v>0</v>
      </c>
    </row>
    <row r="476" spans="1:6" x14ac:dyDescent="0.25">
      <c r="A476" s="147">
        <v>475</v>
      </c>
      <c r="C476" s="123"/>
      <c r="D476" s="124"/>
      <c r="E476" s="99">
        <v>0</v>
      </c>
      <c r="F476" s="186" t="b">
        <f t="shared" si="7"/>
        <v>0</v>
      </c>
    </row>
    <row r="477" spans="1:6" x14ac:dyDescent="0.25">
      <c r="A477" s="147">
        <v>476</v>
      </c>
      <c r="C477" s="123"/>
      <c r="D477" s="124"/>
      <c r="E477" s="99">
        <v>0</v>
      </c>
      <c r="F477" s="186" t="b">
        <f t="shared" si="7"/>
        <v>0</v>
      </c>
    </row>
    <row r="478" spans="1:6" x14ac:dyDescent="0.25">
      <c r="A478" s="147">
        <v>477</v>
      </c>
      <c r="C478" s="123"/>
      <c r="D478" s="124"/>
      <c r="E478" s="99">
        <v>0</v>
      </c>
      <c r="F478" s="186" t="b">
        <f t="shared" si="7"/>
        <v>0</v>
      </c>
    </row>
    <row r="479" spans="1:6" x14ac:dyDescent="0.25">
      <c r="A479" s="147">
        <v>478</v>
      </c>
      <c r="C479" s="123"/>
      <c r="D479" s="124"/>
      <c r="E479" s="99">
        <v>0</v>
      </c>
      <c r="F479" s="186" t="b">
        <f t="shared" si="7"/>
        <v>0</v>
      </c>
    </row>
    <row r="480" spans="1:6" x14ac:dyDescent="0.25">
      <c r="A480" s="147">
        <v>479</v>
      </c>
      <c r="C480" s="123"/>
      <c r="D480" s="124"/>
      <c r="E480" s="99">
        <v>0</v>
      </c>
      <c r="F480" s="186" t="b">
        <f t="shared" si="7"/>
        <v>0</v>
      </c>
    </row>
    <row r="481" spans="1:6" x14ac:dyDescent="0.25">
      <c r="A481" s="147">
        <v>480</v>
      </c>
      <c r="C481" s="123"/>
      <c r="D481" s="124"/>
      <c r="E481" s="99">
        <v>0</v>
      </c>
      <c r="F481" s="186" t="b">
        <f t="shared" si="7"/>
        <v>0</v>
      </c>
    </row>
    <row r="482" spans="1:6" x14ac:dyDescent="0.25">
      <c r="A482" s="147">
        <v>481</v>
      </c>
      <c r="C482" s="123"/>
      <c r="D482" s="124"/>
      <c r="E482" s="99">
        <v>0</v>
      </c>
      <c r="F482" s="186" t="b">
        <f t="shared" si="7"/>
        <v>0</v>
      </c>
    </row>
    <row r="483" spans="1:6" x14ac:dyDescent="0.25">
      <c r="A483" s="147">
        <v>482</v>
      </c>
      <c r="C483" s="123"/>
      <c r="D483" s="124"/>
      <c r="E483" s="99">
        <v>0</v>
      </c>
      <c r="F483" s="186" t="b">
        <f t="shared" si="7"/>
        <v>0</v>
      </c>
    </row>
    <row r="484" spans="1:6" x14ac:dyDescent="0.25">
      <c r="A484" s="147">
        <v>483</v>
      </c>
      <c r="C484" s="123"/>
      <c r="D484" s="124"/>
      <c r="E484" s="99">
        <v>0</v>
      </c>
      <c r="F484" s="186" t="b">
        <f t="shared" si="7"/>
        <v>0</v>
      </c>
    </row>
    <row r="485" spans="1:6" x14ac:dyDescent="0.25">
      <c r="A485" s="147">
        <v>484</v>
      </c>
      <c r="C485" s="123"/>
      <c r="D485" s="124"/>
      <c r="E485" s="99">
        <v>0</v>
      </c>
      <c r="F485" s="186" t="b">
        <f t="shared" si="7"/>
        <v>0</v>
      </c>
    </row>
    <row r="486" spans="1:6" x14ac:dyDescent="0.25">
      <c r="A486" s="147">
        <v>485</v>
      </c>
      <c r="C486" s="123"/>
      <c r="D486" s="124"/>
      <c r="E486" s="99">
        <v>0</v>
      </c>
      <c r="F486" s="186" t="b">
        <f t="shared" si="7"/>
        <v>0</v>
      </c>
    </row>
    <row r="487" spans="1:6" x14ac:dyDescent="0.25">
      <c r="A487" s="147">
        <v>486</v>
      </c>
      <c r="C487" s="123"/>
      <c r="D487" s="124"/>
      <c r="E487" s="99">
        <v>0</v>
      </c>
      <c r="F487" s="186" t="b">
        <f t="shared" si="7"/>
        <v>0</v>
      </c>
    </row>
    <row r="488" spans="1:6" x14ac:dyDescent="0.25">
      <c r="A488" s="147">
        <v>487</v>
      </c>
      <c r="C488" s="123"/>
      <c r="D488" s="124"/>
      <c r="E488" s="99">
        <v>0</v>
      </c>
      <c r="F488" s="186" t="b">
        <f t="shared" si="7"/>
        <v>0</v>
      </c>
    </row>
    <row r="489" spans="1:6" x14ac:dyDescent="0.25">
      <c r="A489" s="147">
        <v>488</v>
      </c>
      <c r="C489" s="123"/>
      <c r="D489" s="124"/>
      <c r="E489" s="99">
        <v>0</v>
      </c>
      <c r="F489" s="186" t="b">
        <f t="shared" si="7"/>
        <v>0</v>
      </c>
    </row>
    <row r="490" spans="1:6" x14ac:dyDescent="0.25">
      <c r="A490" s="147">
        <v>489</v>
      </c>
      <c r="C490" s="123"/>
      <c r="D490" s="124"/>
      <c r="E490" s="99">
        <v>0</v>
      </c>
      <c r="F490" s="186" t="b">
        <f t="shared" si="7"/>
        <v>0</v>
      </c>
    </row>
    <row r="491" spans="1:6" x14ac:dyDescent="0.25">
      <c r="A491" s="147">
        <v>490</v>
      </c>
      <c r="C491" s="123"/>
      <c r="D491" s="124"/>
      <c r="E491" s="99">
        <v>0</v>
      </c>
      <c r="F491" s="186" t="b">
        <f t="shared" si="7"/>
        <v>0</v>
      </c>
    </row>
    <row r="492" spans="1:6" x14ac:dyDescent="0.25">
      <c r="A492" s="147">
        <v>491</v>
      </c>
      <c r="C492" s="123"/>
      <c r="D492" s="124"/>
      <c r="E492" s="99">
        <v>0</v>
      </c>
      <c r="F492" s="186" t="b">
        <f t="shared" si="7"/>
        <v>0</v>
      </c>
    </row>
    <row r="493" spans="1:6" x14ac:dyDescent="0.25">
      <c r="A493" s="147">
        <v>492</v>
      </c>
      <c r="C493" s="123"/>
      <c r="D493" s="124"/>
      <c r="E493" s="99">
        <v>0</v>
      </c>
      <c r="F493" s="186" t="b">
        <f t="shared" si="7"/>
        <v>0</v>
      </c>
    </row>
    <row r="494" spans="1:6" x14ac:dyDescent="0.25">
      <c r="A494" s="147">
        <v>493</v>
      </c>
      <c r="C494" s="123"/>
      <c r="D494" s="124"/>
      <c r="E494" s="99">
        <v>0</v>
      </c>
      <c r="F494" s="186" t="b">
        <f t="shared" si="7"/>
        <v>0</v>
      </c>
    </row>
    <row r="495" spans="1:6" x14ac:dyDescent="0.25">
      <c r="A495" s="147">
        <v>494</v>
      </c>
      <c r="C495" s="123"/>
      <c r="D495" s="124"/>
      <c r="E495" s="99">
        <v>0</v>
      </c>
      <c r="F495" s="186" t="b">
        <f t="shared" si="7"/>
        <v>0</v>
      </c>
    </row>
    <row r="496" spans="1:6" x14ac:dyDescent="0.25">
      <c r="A496" s="147">
        <v>495</v>
      </c>
      <c r="C496" s="123"/>
      <c r="D496" s="124"/>
      <c r="E496" s="99">
        <v>0</v>
      </c>
      <c r="F496" s="186" t="b">
        <f t="shared" si="7"/>
        <v>0</v>
      </c>
    </row>
    <row r="497" spans="1:6" x14ac:dyDescent="0.25">
      <c r="A497" s="147">
        <v>496</v>
      </c>
      <c r="C497" s="123"/>
      <c r="D497" s="124"/>
      <c r="E497" s="99">
        <v>0</v>
      </c>
      <c r="F497" s="186" t="b">
        <f t="shared" si="7"/>
        <v>0</v>
      </c>
    </row>
    <row r="498" spans="1:6" x14ac:dyDescent="0.25">
      <c r="A498" s="147">
        <v>497</v>
      </c>
      <c r="C498" s="123"/>
      <c r="D498" s="124"/>
      <c r="E498" s="99">
        <v>0</v>
      </c>
      <c r="F498" s="186" t="b">
        <f t="shared" si="7"/>
        <v>0</v>
      </c>
    </row>
    <row r="499" spans="1:6" x14ac:dyDescent="0.25">
      <c r="A499" s="147">
        <v>498</v>
      </c>
      <c r="C499" s="123"/>
      <c r="D499" s="124"/>
      <c r="E499" s="99">
        <v>0</v>
      </c>
      <c r="F499" s="186" t="b">
        <f t="shared" si="7"/>
        <v>0</v>
      </c>
    </row>
    <row r="500" spans="1:6" x14ac:dyDescent="0.25">
      <c r="A500" s="147">
        <v>499</v>
      </c>
      <c r="C500" s="123"/>
      <c r="D500" s="124"/>
      <c r="E500" s="99">
        <v>0</v>
      </c>
      <c r="F500" s="186" t="b">
        <f t="shared" si="7"/>
        <v>0</v>
      </c>
    </row>
    <row r="501" spans="1:6" x14ac:dyDescent="0.25">
      <c r="A501" s="147">
        <v>500</v>
      </c>
      <c r="C501" s="123"/>
      <c r="D501" s="124"/>
      <c r="E501" s="99">
        <v>0</v>
      </c>
      <c r="F501" s="186" t="b">
        <f t="shared" si="7"/>
        <v>0</v>
      </c>
    </row>
    <row r="502" spans="1:6" x14ac:dyDescent="0.25">
      <c r="C502" s="123"/>
      <c r="D502" s="124"/>
    </row>
    <row r="503" spans="1:6" x14ac:dyDescent="0.25">
      <c r="C503" s="123"/>
      <c r="D503" s="124"/>
    </row>
    <row r="504" spans="1:6" x14ac:dyDescent="0.25">
      <c r="C504" s="123"/>
      <c r="D504" s="124"/>
    </row>
    <row r="505" spans="1:6" x14ac:dyDescent="0.25">
      <c r="C505" s="123"/>
      <c r="D505" s="124"/>
    </row>
    <row r="506" spans="1:6" x14ac:dyDescent="0.25">
      <c r="C506" s="123"/>
      <c r="D506" s="124"/>
    </row>
    <row r="507" spans="1:6" x14ac:dyDescent="0.25">
      <c r="C507" s="123"/>
      <c r="D507" s="124"/>
    </row>
    <row r="508" spans="1:6" x14ac:dyDescent="0.25">
      <c r="C508" s="123"/>
      <c r="D508" s="124"/>
    </row>
    <row r="509" spans="1:6" x14ac:dyDescent="0.25">
      <c r="C509" s="123"/>
      <c r="D509" s="124"/>
    </row>
    <row r="510" spans="1:6" x14ac:dyDescent="0.25">
      <c r="C510" s="123"/>
      <c r="D510" s="124"/>
    </row>
    <row r="511" spans="1:6" x14ac:dyDescent="0.25">
      <c r="C511" s="123"/>
      <c r="D511" s="124"/>
    </row>
    <row r="512" spans="1:6" x14ac:dyDescent="0.25">
      <c r="C512" s="123"/>
      <c r="D512" s="124"/>
    </row>
    <row r="513" spans="3:4" x14ac:dyDescent="0.25">
      <c r="C513" s="123"/>
      <c r="D513" s="124"/>
    </row>
    <row r="514" spans="3:4" x14ac:dyDescent="0.25">
      <c r="C514" s="123"/>
      <c r="D514" s="124"/>
    </row>
    <row r="515" spans="3:4" x14ac:dyDescent="0.25">
      <c r="C515" s="123"/>
      <c r="D515" s="124"/>
    </row>
    <row r="516" spans="3:4" x14ac:dyDescent="0.25">
      <c r="C516" s="123"/>
      <c r="D516" s="124"/>
    </row>
    <row r="517" spans="3:4" x14ac:dyDescent="0.25">
      <c r="C517" s="123"/>
      <c r="D517" s="124"/>
    </row>
    <row r="518" spans="3:4" x14ac:dyDescent="0.25">
      <c r="C518" s="123"/>
      <c r="D518" s="124"/>
    </row>
    <row r="519" spans="3:4" x14ac:dyDescent="0.25">
      <c r="C519" s="123"/>
      <c r="D519" s="124"/>
    </row>
    <row r="520" spans="3:4" x14ac:dyDescent="0.25">
      <c r="C520" s="123"/>
      <c r="D520" s="124"/>
    </row>
    <row r="521" spans="3:4" x14ac:dyDescent="0.25">
      <c r="C521" s="123"/>
      <c r="D521" s="124"/>
    </row>
    <row r="522" spans="3:4" x14ac:dyDescent="0.25">
      <c r="C522" s="123"/>
      <c r="D522" s="124"/>
    </row>
    <row r="523" spans="3:4" x14ac:dyDescent="0.25">
      <c r="C523" s="123"/>
      <c r="D523" s="124"/>
    </row>
    <row r="524" spans="3:4" x14ac:dyDescent="0.25">
      <c r="C524" s="123"/>
      <c r="D524" s="124"/>
    </row>
    <row r="525" spans="3:4" x14ac:dyDescent="0.25">
      <c r="C525" s="123"/>
      <c r="D525" s="124"/>
    </row>
    <row r="526" spans="3:4" x14ac:dyDescent="0.25">
      <c r="C526" s="123"/>
      <c r="D526" s="124"/>
    </row>
    <row r="527" spans="3:4" x14ac:dyDescent="0.25">
      <c r="C527" s="123"/>
      <c r="D527" s="124"/>
    </row>
    <row r="528" spans="3:4" x14ac:dyDescent="0.25">
      <c r="C528" s="123"/>
      <c r="D528" s="124"/>
    </row>
    <row r="529" spans="3:4" x14ac:dyDescent="0.25">
      <c r="C529" s="123"/>
      <c r="D529" s="124"/>
    </row>
    <row r="530" spans="3:4" x14ac:dyDescent="0.25">
      <c r="C530" s="123"/>
      <c r="D530" s="124"/>
    </row>
    <row r="531" spans="3:4" x14ac:dyDescent="0.25">
      <c r="C531" s="123"/>
      <c r="D531" s="124"/>
    </row>
    <row r="532" spans="3:4" x14ac:dyDescent="0.25">
      <c r="C532" s="123"/>
      <c r="D532" s="124"/>
    </row>
    <row r="533" spans="3:4" x14ac:dyDescent="0.25">
      <c r="C533" s="123"/>
      <c r="D533" s="124"/>
    </row>
    <row r="534" spans="3:4" x14ac:dyDescent="0.25">
      <c r="C534" s="123"/>
      <c r="D534" s="124"/>
    </row>
    <row r="535" spans="3:4" x14ac:dyDescent="0.25">
      <c r="C535" s="123"/>
      <c r="D535" s="124"/>
    </row>
    <row r="536" spans="3:4" x14ac:dyDescent="0.25">
      <c r="C536" s="123"/>
      <c r="D536" s="124"/>
    </row>
    <row r="537" spans="3:4" x14ac:dyDescent="0.25">
      <c r="C537" s="123"/>
      <c r="D537" s="124"/>
    </row>
    <row r="538" spans="3:4" x14ac:dyDescent="0.25">
      <c r="C538" s="123"/>
      <c r="D538" s="124"/>
    </row>
    <row r="539" spans="3:4" x14ac:dyDescent="0.25">
      <c r="C539" s="123"/>
      <c r="D539" s="124"/>
    </row>
    <row r="540" spans="3:4" x14ac:dyDescent="0.25">
      <c r="C540" s="123"/>
      <c r="D540" s="124"/>
    </row>
    <row r="541" spans="3:4" x14ac:dyDescent="0.25">
      <c r="C541" s="123"/>
      <c r="D541" s="124"/>
    </row>
    <row r="542" spans="3:4" x14ac:dyDescent="0.25">
      <c r="C542" s="123"/>
      <c r="D542" s="124"/>
    </row>
    <row r="543" spans="3:4" x14ac:dyDescent="0.25">
      <c r="C543" s="123"/>
      <c r="D543" s="124"/>
    </row>
    <row r="544" spans="3:4" x14ac:dyDescent="0.25">
      <c r="C544" s="123"/>
      <c r="D544" s="124"/>
    </row>
    <row r="545" spans="3:4" x14ac:dyDescent="0.25">
      <c r="C545" s="123"/>
      <c r="D545" s="124"/>
    </row>
    <row r="546" spans="3:4" x14ac:dyDescent="0.25">
      <c r="C546" s="123"/>
      <c r="D546" s="124"/>
    </row>
    <row r="547" spans="3:4" x14ac:dyDescent="0.25">
      <c r="C547" s="123"/>
      <c r="D547" s="124"/>
    </row>
    <row r="548" spans="3:4" x14ac:dyDescent="0.25">
      <c r="C548" s="123"/>
      <c r="D548" s="124"/>
    </row>
    <row r="549" spans="3:4" x14ac:dyDescent="0.25">
      <c r="C549" s="123"/>
      <c r="D549" s="124"/>
    </row>
    <row r="550" spans="3:4" x14ac:dyDescent="0.25">
      <c r="C550" s="123"/>
      <c r="D550" s="124"/>
    </row>
    <row r="551" spans="3:4" x14ac:dyDescent="0.25">
      <c r="C551" s="123"/>
      <c r="D551" s="124"/>
    </row>
    <row r="552" spans="3:4" x14ac:dyDescent="0.25">
      <c r="C552" s="123"/>
      <c r="D552" s="124"/>
    </row>
    <row r="553" spans="3:4" x14ac:dyDescent="0.25">
      <c r="C553" s="123"/>
      <c r="D553" s="124"/>
    </row>
    <row r="554" spans="3:4" x14ac:dyDescent="0.25">
      <c r="C554" s="123"/>
      <c r="D554" s="124"/>
    </row>
    <row r="555" spans="3:4" x14ac:dyDescent="0.25">
      <c r="C555" s="123"/>
      <c r="D555" s="124"/>
    </row>
    <row r="556" spans="3:4" x14ac:dyDescent="0.25">
      <c r="C556" s="123"/>
      <c r="D556" s="124"/>
    </row>
    <row r="557" spans="3:4" x14ac:dyDescent="0.25">
      <c r="C557" s="123"/>
      <c r="D557" s="124"/>
    </row>
    <row r="558" spans="3:4" x14ac:dyDescent="0.25">
      <c r="C558" s="123"/>
      <c r="D558" s="124"/>
    </row>
    <row r="559" spans="3:4" x14ac:dyDescent="0.25">
      <c r="C559" s="123"/>
      <c r="D559" s="124"/>
    </row>
    <row r="560" spans="3:4" x14ac:dyDescent="0.25">
      <c r="C560" s="123"/>
      <c r="D560" s="124"/>
    </row>
    <row r="561" spans="3:4" x14ac:dyDescent="0.25">
      <c r="C561" s="123"/>
      <c r="D561" s="124"/>
    </row>
    <row r="562" spans="3:4" x14ac:dyDescent="0.25">
      <c r="C562" s="123"/>
      <c r="D562" s="124"/>
    </row>
    <row r="563" spans="3:4" x14ac:dyDescent="0.25">
      <c r="C563" s="123"/>
      <c r="D563" s="124"/>
    </row>
    <row r="564" spans="3:4" x14ac:dyDescent="0.25">
      <c r="C564" s="123"/>
      <c r="D564" s="124"/>
    </row>
    <row r="565" spans="3:4" x14ac:dyDescent="0.25">
      <c r="C565" s="123"/>
      <c r="D565" s="124"/>
    </row>
    <row r="566" spans="3:4" x14ac:dyDescent="0.25">
      <c r="C566" s="123"/>
      <c r="D566" s="124"/>
    </row>
    <row r="567" spans="3:4" x14ac:dyDescent="0.25">
      <c r="C567" s="123"/>
      <c r="D567" s="124"/>
    </row>
    <row r="568" spans="3:4" x14ac:dyDescent="0.25">
      <c r="C568" s="123"/>
      <c r="D568" s="124"/>
    </row>
    <row r="569" spans="3:4" x14ac:dyDescent="0.25">
      <c r="C569" s="123"/>
      <c r="D569" s="124"/>
    </row>
    <row r="570" spans="3:4" x14ac:dyDescent="0.25">
      <c r="C570" s="123"/>
      <c r="D570" s="124"/>
    </row>
    <row r="571" spans="3:4" x14ac:dyDescent="0.25">
      <c r="C571" s="123"/>
      <c r="D571" s="124"/>
    </row>
    <row r="572" spans="3:4" x14ac:dyDescent="0.25">
      <c r="C572" s="123"/>
      <c r="D572" s="124"/>
    </row>
    <row r="573" spans="3:4" x14ac:dyDescent="0.25">
      <c r="C573" s="123"/>
      <c r="D573" s="124"/>
    </row>
    <row r="574" spans="3:4" x14ac:dyDescent="0.25">
      <c r="C574" s="123"/>
      <c r="D574" s="124"/>
    </row>
    <row r="575" spans="3:4" x14ac:dyDescent="0.25">
      <c r="C575" s="123"/>
      <c r="D575" s="124"/>
    </row>
    <row r="576" spans="3:4" x14ac:dyDescent="0.25">
      <c r="C576" s="123"/>
      <c r="D576" s="124"/>
    </row>
    <row r="577" spans="3:4" x14ac:dyDescent="0.25">
      <c r="C577" s="123"/>
      <c r="D577" s="124"/>
    </row>
    <row r="578" spans="3:4" x14ac:dyDescent="0.25">
      <c r="C578" s="123"/>
      <c r="D578" s="124"/>
    </row>
    <row r="579" spans="3:4" x14ac:dyDescent="0.25">
      <c r="C579" s="123"/>
      <c r="D579" s="124"/>
    </row>
    <row r="580" spans="3:4" x14ac:dyDescent="0.25">
      <c r="C580" s="123"/>
      <c r="D580" s="124"/>
    </row>
    <row r="581" spans="3:4" x14ac:dyDescent="0.25">
      <c r="C581" s="123"/>
      <c r="D581" s="124"/>
    </row>
    <row r="582" spans="3:4" x14ac:dyDescent="0.25">
      <c r="C582" s="123"/>
      <c r="D582" s="124"/>
    </row>
    <row r="583" spans="3:4" x14ac:dyDescent="0.25">
      <c r="C583" s="123"/>
      <c r="D583" s="124"/>
    </row>
    <row r="584" spans="3:4" x14ac:dyDescent="0.25">
      <c r="C584" s="123"/>
      <c r="D584" s="124"/>
    </row>
    <row r="585" spans="3:4" x14ac:dyDescent="0.25">
      <c r="C585" s="123"/>
      <c r="D585" s="124"/>
    </row>
    <row r="586" spans="3:4" x14ac:dyDescent="0.25">
      <c r="C586" s="123"/>
      <c r="D586" s="124"/>
    </row>
    <row r="587" spans="3:4" x14ac:dyDescent="0.25">
      <c r="C587" s="123"/>
      <c r="D587" s="124"/>
    </row>
    <row r="588" spans="3:4" x14ac:dyDescent="0.25">
      <c r="C588" s="123"/>
      <c r="D588" s="124"/>
    </row>
    <row r="589" spans="3:4" x14ac:dyDescent="0.25">
      <c r="C589" s="123"/>
      <c r="D589" s="124"/>
    </row>
    <row r="590" spans="3:4" x14ac:dyDescent="0.25">
      <c r="C590" s="123"/>
      <c r="D590" s="124"/>
    </row>
    <row r="591" spans="3:4" x14ac:dyDescent="0.25">
      <c r="C591" s="123"/>
      <c r="D591" s="124"/>
    </row>
    <row r="592" spans="3:4" x14ac:dyDescent="0.25">
      <c r="C592" s="123"/>
      <c r="D592" s="124"/>
    </row>
    <row r="593" spans="3:4" x14ac:dyDescent="0.25">
      <c r="C593" s="123"/>
      <c r="D593" s="124"/>
    </row>
    <row r="594" spans="3:4" x14ac:dyDescent="0.25">
      <c r="C594" s="123"/>
      <c r="D594" s="124"/>
    </row>
    <row r="595" spans="3:4" x14ac:dyDescent="0.25">
      <c r="C595" s="123"/>
      <c r="D595" s="124"/>
    </row>
    <row r="596" spans="3:4" x14ac:dyDescent="0.25">
      <c r="C596" s="123"/>
      <c r="D596" s="124"/>
    </row>
    <row r="597" spans="3:4" x14ac:dyDescent="0.25">
      <c r="C597" s="123"/>
      <c r="D597" s="124"/>
    </row>
    <row r="598" spans="3:4" x14ac:dyDescent="0.25">
      <c r="C598" s="123"/>
      <c r="D598" s="124"/>
    </row>
    <row r="599" spans="3:4" x14ac:dyDescent="0.25">
      <c r="C599" s="123"/>
      <c r="D599" s="124"/>
    </row>
    <row r="600" spans="3:4" x14ac:dyDescent="0.25">
      <c r="C600" s="123"/>
      <c r="D600" s="124"/>
    </row>
    <row r="601" spans="3:4" x14ac:dyDescent="0.25">
      <c r="C601" s="123"/>
      <c r="D601" s="124"/>
    </row>
    <row r="602" spans="3:4" x14ac:dyDescent="0.25">
      <c r="C602" s="123"/>
      <c r="D602" s="124"/>
    </row>
    <row r="603" spans="3:4" x14ac:dyDescent="0.25">
      <c r="C603" s="123"/>
      <c r="D603" s="124"/>
    </row>
    <row r="604" spans="3:4" x14ac:dyDescent="0.25">
      <c r="C604" s="123"/>
      <c r="D604" s="124"/>
    </row>
    <row r="605" spans="3:4" x14ac:dyDescent="0.25">
      <c r="C605" s="123"/>
      <c r="D605" s="124"/>
    </row>
    <row r="606" spans="3:4" x14ac:dyDescent="0.25">
      <c r="C606" s="123"/>
      <c r="D606" s="124"/>
    </row>
    <row r="607" spans="3:4" x14ac:dyDescent="0.25">
      <c r="C607" s="123"/>
      <c r="D607" s="124"/>
    </row>
    <row r="608" spans="3:4" x14ac:dyDescent="0.25">
      <c r="C608" s="123"/>
      <c r="D608" s="124"/>
    </row>
    <row r="609" spans="3:4" x14ac:dyDescent="0.25">
      <c r="C609" s="123"/>
      <c r="D609" s="124"/>
    </row>
    <row r="610" spans="3:4" x14ac:dyDescent="0.25">
      <c r="C610" s="123"/>
      <c r="D610" s="124"/>
    </row>
    <row r="611" spans="3:4" x14ac:dyDescent="0.25">
      <c r="C611" s="123"/>
      <c r="D611" s="124"/>
    </row>
    <row r="612" spans="3:4" x14ac:dyDescent="0.25">
      <c r="C612" s="123"/>
      <c r="D612" s="124"/>
    </row>
    <row r="613" spans="3:4" x14ac:dyDescent="0.25">
      <c r="C613" s="123"/>
      <c r="D613" s="124"/>
    </row>
    <row r="614" spans="3:4" x14ac:dyDescent="0.25">
      <c r="C614" s="123"/>
      <c r="D614" s="124"/>
    </row>
    <row r="615" spans="3:4" x14ac:dyDescent="0.25">
      <c r="C615" s="123"/>
      <c r="D615" s="124"/>
    </row>
    <row r="616" spans="3:4" x14ac:dyDescent="0.25">
      <c r="C616" s="123"/>
      <c r="D616" s="124"/>
    </row>
    <row r="617" spans="3:4" x14ac:dyDescent="0.25">
      <c r="C617" s="123"/>
      <c r="D617" s="124"/>
    </row>
    <row r="618" spans="3:4" x14ac:dyDescent="0.25">
      <c r="C618" s="123"/>
      <c r="D618" s="124"/>
    </row>
    <row r="619" spans="3:4" x14ac:dyDescent="0.25">
      <c r="C619" s="123"/>
      <c r="D619" s="124"/>
    </row>
    <row r="620" spans="3:4" x14ac:dyDescent="0.25">
      <c r="C620" s="123"/>
      <c r="D620" s="124"/>
    </row>
    <row r="621" spans="3:4" x14ac:dyDescent="0.25">
      <c r="C621" s="123"/>
      <c r="D621" s="124"/>
    </row>
    <row r="622" spans="3:4" x14ac:dyDescent="0.25">
      <c r="C622" s="123"/>
      <c r="D622" s="124"/>
    </row>
    <row r="623" spans="3:4" x14ac:dyDescent="0.25">
      <c r="C623" s="123"/>
      <c r="D623" s="124"/>
    </row>
    <row r="624" spans="3:4" x14ac:dyDescent="0.25">
      <c r="C624" s="123"/>
      <c r="D624" s="124"/>
    </row>
    <row r="625" spans="3:4" x14ac:dyDescent="0.25">
      <c r="C625" s="123"/>
      <c r="D625" s="124"/>
    </row>
    <row r="626" spans="3:4" x14ac:dyDescent="0.25">
      <c r="C626" s="123"/>
      <c r="D626" s="124"/>
    </row>
    <row r="627" spans="3:4" x14ac:dyDescent="0.25">
      <c r="C627" s="123"/>
      <c r="D627" s="124"/>
    </row>
    <row r="628" spans="3:4" x14ac:dyDescent="0.25">
      <c r="C628" s="123"/>
      <c r="D628" s="124"/>
    </row>
    <row r="629" spans="3:4" x14ac:dyDescent="0.25">
      <c r="C629" s="123"/>
      <c r="D629" s="124"/>
    </row>
    <row r="630" spans="3:4" x14ac:dyDescent="0.25">
      <c r="C630" s="123"/>
      <c r="D630" s="124"/>
    </row>
    <row r="631" spans="3:4" x14ac:dyDescent="0.25">
      <c r="C631" s="123"/>
      <c r="D631" s="124"/>
    </row>
    <row r="632" spans="3:4" x14ac:dyDescent="0.25">
      <c r="C632" s="123"/>
      <c r="D632" s="124"/>
    </row>
    <row r="633" spans="3:4" x14ac:dyDescent="0.25">
      <c r="C633" s="123"/>
      <c r="D633" s="124"/>
    </row>
    <row r="634" spans="3:4" x14ac:dyDescent="0.25">
      <c r="C634" s="123"/>
      <c r="D634" s="124"/>
    </row>
    <row r="635" spans="3:4" x14ac:dyDescent="0.25">
      <c r="C635" s="123"/>
      <c r="D635" s="124"/>
    </row>
    <row r="636" spans="3:4" x14ac:dyDescent="0.25">
      <c r="C636" s="123"/>
      <c r="D636" s="124"/>
    </row>
    <row r="637" spans="3:4" x14ac:dyDescent="0.25">
      <c r="C637" s="123"/>
      <c r="D637" s="124"/>
    </row>
    <row r="638" spans="3:4" x14ac:dyDescent="0.25">
      <c r="C638" s="123"/>
      <c r="D638" s="124"/>
    </row>
    <row r="639" spans="3:4" x14ac:dyDescent="0.25">
      <c r="C639" s="123"/>
      <c r="D639" s="124"/>
    </row>
    <row r="640" spans="3:4" x14ac:dyDescent="0.25">
      <c r="C640" s="123"/>
      <c r="D640" s="124"/>
    </row>
    <row r="641" spans="3:4" x14ac:dyDescent="0.25">
      <c r="C641" s="123"/>
      <c r="D641" s="124"/>
    </row>
    <row r="642" spans="3:4" x14ac:dyDescent="0.25">
      <c r="C642" s="123"/>
      <c r="D642" s="124"/>
    </row>
    <row r="643" spans="3:4" x14ac:dyDescent="0.25">
      <c r="C643" s="123"/>
      <c r="D643" s="124"/>
    </row>
    <row r="644" spans="3:4" x14ac:dyDescent="0.25">
      <c r="C644" s="123"/>
      <c r="D644" s="124"/>
    </row>
    <row r="645" spans="3:4" x14ac:dyDescent="0.25">
      <c r="C645" s="123"/>
      <c r="D645" s="124"/>
    </row>
    <row r="646" spans="3:4" x14ac:dyDescent="0.25">
      <c r="C646" s="123"/>
      <c r="D646" s="124"/>
    </row>
    <row r="647" spans="3:4" x14ac:dyDescent="0.25">
      <c r="C647" s="123"/>
      <c r="D647" s="124"/>
    </row>
    <row r="648" spans="3:4" x14ac:dyDescent="0.25">
      <c r="C648" s="123"/>
      <c r="D648" s="124"/>
    </row>
    <row r="649" spans="3:4" x14ac:dyDescent="0.25">
      <c r="C649" s="123"/>
      <c r="D649" s="124"/>
    </row>
    <row r="650" spans="3:4" x14ac:dyDescent="0.25">
      <c r="C650" s="123"/>
      <c r="D650" s="124"/>
    </row>
    <row r="651" spans="3:4" x14ac:dyDescent="0.25">
      <c r="C651" s="123"/>
      <c r="D651" s="124"/>
    </row>
    <row r="652" spans="3:4" x14ac:dyDescent="0.25">
      <c r="C652" s="123"/>
      <c r="D652" s="124"/>
    </row>
    <row r="653" spans="3:4" x14ac:dyDescent="0.25">
      <c r="C653" s="123"/>
      <c r="D653" s="124"/>
    </row>
    <row r="654" spans="3:4" x14ac:dyDescent="0.25">
      <c r="C654" s="123"/>
      <c r="D654" s="124"/>
    </row>
    <row r="655" spans="3:4" x14ac:dyDescent="0.25">
      <c r="C655" s="123"/>
      <c r="D655" s="124"/>
    </row>
    <row r="656" spans="3:4" x14ac:dyDescent="0.25">
      <c r="C656" s="123"/>
      <c r="D656" s="124"/>
    </row>
    <row r="657" spans="3:4" x14ac:dyDescent="0.25">
      <c r="C657" s="123"/>
      <c r="D657" s="124"/>
    </row>
    <row r="658" spans="3:4" x14ac:dyDescent="0.25">
      <c r="C658" s="123"/>
      <c r="D658" s="124"/>
    </row>
    <row r="659" spans="3:4" x14ac:dyDescent="0.25">
      <c r="C659" s="123"/>
      <c r="D659" s="124"/>
    </row>
    <row r="660" spans="3:4" x14ac:dyDescent="0.25">
      <c r="C660" s="123"/>
      <c r="D660" s="124"/>
    </row>
    <row r="661" spans="3:4" x14ac:dyDescent="0.25">
      <c r="C661" s="123"/>
      <c r="D661" s="124"/>
    </row>
    <row r="662" spans="3:4" x14ac:dyDescent="0.25">
      <c r="C662" s="123"/>
      <c r="D662" s="124"/>
    </row>
    <row r="663" spans="3:4" x14ac:dyDescent="0.25">
      <c r="C663" s="123"/>
      <c r="D663" s="124"/>
    </row>
    <row r="664" spans="3:4" x14ac:dyDescent="0.25">
      <c r="C664" s="123"/>
      <c r="D664" s="124"/>
    </row>
    <row r="665" spans="3:4" x14ac:dyDescent="0.25">
      <c r="C665" s="123"/>
      <c r="D665" s="124"/>
    </row>
    <row r="666" spans="3:4" x14ac:dyDescent="0.25">
      <c r="C666" s="123"/>
      <c r="D666" s="124"/>
    </row>
    <row r="667" spans="3:4" x14ac:dyDescent="0.25">
      <c r="C667" s="123"/>
      <c r="D667" s="124"/>
    </row>
    <row r="668" spans="3:4" x14ac:dyDescent="0.25">
      <c r="C668" s="123"/>
      <c r="D668" s="124"/>
    </row>
    <row r="669" spans="3:4" x14ac:dyDescent="0.25">
      <c r="C669" s="123"/>
      <c r="D669" s="124"/>
    </row>
    <row r="670" spans="3:4" x14ac:dyDescent="0.25">
      <c r="C670" s="123"/>
      <c r="D670" s="124"/>
    </row>
    <row r="671" spans="3:4" x14ac:dyDescent="0.25">
      <c r="C671" s="123"/>
      <c r="D671" s="124"/>
    </row>
    <row r="672" spans="3:4" x14ac:dyDescent="0.25">
      <c r="C672" s="123"/>
      <c r="D672" s="124"/>
    </row>
    <row r="673" spans="3:4" x14ac:dyDescent="0.25">
      <c r="C673" s="123"/>
      <c r="D673" s="124"/>
    </row>
    <row r="674" spans="3:4" x14ac:dyDescent="0.25">
      <c r="C674" s="123"/>
      <c r="D674" s="124"/>
    </row>
    <row r="675" spans="3:4" x14ac:dyDescent="0.25">
      <c r="C675" s="123"/>
      <c r="D675" s="124"/>
    </row>
    <row r="676" spans="3:4" x14ac:dyDescent="0.25">
      <c r="C676" s="123"/>
      <c r="D676" s="124"/>
    </row>
    <row r="677" spans="3:4" x14ac:dyDescent="0.25">
      <c r="C677" s="123"/>
      <c r="D677" s="124"/>
    </row>
    <row r="678" spans="3:4" x14ac:dyDescent="0.25">
      <c r="C678" s="123"/>
      <c r="D678" s="124"/>
    </row>
    <row r="679" spans="3:4" x14ac:dyDescent="0.25">
      <c r="C679" s="123"/>
      <c r="D679" s="124"/>
    </row>
    <row r="680" spans="3:4" x14ac:dyDescent="0.25">
      <c r="C680" s="123"/>
      <c r="D680" s="124"/>
    </row>
    <row r="681" spans="3:4" x14ac:dyDescent="0.25">
      <c r="C681" s="123"/>
      <c r="D681" s="124"/>
    </row>
    <row r="682" spans="3:4" x14ac:dyDescent="0.25">
      <c r="C682" s="123"/>
      <c r="D682" s="124"/>
    </row>
    <row r="683" spans="3:4" x14ac:dyDescent="0.25">
      <c r="C683" s="123"/>
      <c r="D683" s="124"/>
    </row>
    <row r="684" spans="3:4" x14ac:dyDescent="0.25">
      <c r="C684" s="123"/>
      <c r="D684" s="124"/>
    </row>
    <row r="685" spans="3:4" x14ac:dyDescent="0.25">
      <c r="C685" s="123"/>
      <c r="D685" s="124"/>
    </row>
    <row r="686" spans="3:4" x14ac:dyDescent="0.25">
      <c r="C686" s="123"/>
      <c r="D686" s="124"/>
    </row>
    <row r="687" spans="3:4" x14ac:dyDescent="0.25">
      <c r="C687" s="123"/>
      <c r="D687" s="124"/>
    </row>
    <row r="688" spans="3:4" x14ac:dyDescent="0.25">
      <c r="C688" s="123"/>
      <c r="D688" s="124"/>
    </row>
    <row r="689" spans="3:4" x14ac:dyDescent="0.25">
      <c r="C689" s="123"/>
      <c r="D689" s="124"/>
    </row>
    <row r="690" spans="3:4" x14ac:dyDescent="0.25">
      <c r="C690" s="123"/>
      <c r="D690" s="124"/>
    </row>
    <row r="691" spans="3:4" x14ac:dyDescent="0.25">
      <c r="C691" s="123"/>
      <c r="D691" s="124"/>
    </row>
    <row r="692" spans="3:4" x14ac:dyDescent="0.25">
      <c r="C692" s="123"/>
      <c r="D692" s="124"/>
    </row>
    <row r="693" spans="3:4" x14ac:dyDescent="0.25">
      <c r="C693" s="123"/>
      <c r="D693" s="124"/>
    </row>
    <row r="694" spans="3:4" x14ac:dyDescent="0.25">
      <c r="C694" s="123"/>
      <c r="D694" s="124"/>
    </row>
    <row r="695" spans="3:4" x14ac:dyDescent="0.25">
      <c r="C695" s="123"/>
      <c r="D695" s="124"/>
    </row>
    <row r="696" spans="3:4" x14ac:dyDescent="0.25">
      <c r="C696" s="123"/>
      <c r="D696" s="124"/>
    </row>
    <row r="697" spans="3:4" x14ac:dyDescent="0.25">
      <c r="C697" s="123"/>
      <c r="D697" s="124"/>
    </row>
    <row r="698" spans="3:4" x14ac:dyDescent="0.25">
      <c r="C698" s="123"/>
      <c r="D698" s="124"/>
    </row>
    <row r="699" spans="3:4" x14ac:dyDescent="0.25">
      <c r="C699" s="123"/>
      <c r="D699" s="124"/>
    </row>
    <row r="700" spans="3:4" x14ac:dyDescent="0.25">
      <c r="C700" s="123"/>
      <c r="D700" s="124"/>
    </row>
    <row r="701" spans="3:4" x14ac:dyDescent="0.25">
      <c r="C701" s="123"/>
      <c r="D701" s="124"/>
    </row>
    <row r="702" spans="3:4" x14ac:dyDescent="0.25">
      <c r="C702" s="123"/>
      <c r="D702" s="124"/>
    </row>
    <row r="703" spans="3:4" x14ac:dyDescent="0.25">
      <c r="C703" s="123"/>
      <c r="D703" s="124"/>
    </row>
    <row r="704" spans="3:4" x14ac:dyDescent="0.25">
      <c r="C704" s="123"/>
      <c r="D704" s="124"/>
    </row>
    <row r="705" spans="3:4" x14ac:dyDescent="0.25">
      <c r="C705" s="123"/>
      <c r="D705" s="124"/>
    </row>
    <row r="706" spans="3:4" x14ac:dyDescent="0.25">
      <c r="C706" s="123"/>
      <c r="D706" s="124"/>
    </row>
    <row r="707" spans="3:4" x14ac:dyDescent="0.25">
      <c r="C707" s="123"/>
      <c r="D707" s="124"/>
    </row>
    <row r="708" spans="3:4" x14ac:dyDescent="0.25">
      <c r="C708" s="123"/>
      <c r="D708" s="124"/>
    </row>
    <row r="709" spans="3:4" x14ac:dyDescent="0.25">
      <c r="C709" s="123"/>
      <c r="D709" s="124"/>
    </row>
    <row r="710" spans="3:4" x14ac:dyDescent="0.25">
      <c r="C710" s="123"/>
      <c r="D710" s="124"/>
    </row>
    <row r="711" spans="3:4" x14ac:dyDescent="0.25">
      <c r="C711" s="123"/>
      <c r="D711" s="124"/>
    </row>
    <row r="712" spans="3:4" x14ac:dyDescent="0.25">
      <c r="C712" s="123"/>
      <c r="D712" s="124"/>
    </row>
    <row r="713" spans="3:4" x14ac:dyDescent="0.25">
      <c r="C713" s="123"/>
      <c r="D713" s="124"/>
    </row>
    <row r="714" spans="3:4" x14ac:dyDescent="0.25">
      <c r="C714" s="123"/>
      <c r="D714" s="124"/>
    </row>
    <row r="715" spans="3:4" x14ac:dyDescent="0.25">
      <c r="C715" s="123"/>
      <c r="D715" s="124"/>
    </row>
    <row r="716" spans="3:4" x14ac:dyDescent="0.25">
      <c r="C716" s="123"/>
      <c r="D716" s="124"/>
    </row>
    <row r="717" spans="3:4" x14ac:dyDescent="0.25">
      <c r="C717" s="123"/>
      <c r="D717" s="124"/>
    </row>
    <row r="718" spans="3:4" x14ac:dyDescent="0.25">
      <c r="C718" s="123"/>
      <c r="D718" s="124"/>
    </row>
    <row r="719" spans="3:4" x14ac:dyDescent="0.25">
      <c r="C719" s="123"/>
      <c r="D719" s="124"/>
    </row>
    <row r="720" spans="3:4" x14ac:dyDescent="0.25">
      <c r="C720" s="123"/>
      <c r="D720" s="124"/>
    </row>
    <row r="721" spans="3:4" x14ac:dyDescent="0.25">
      <c r="C721" s="123"/>
      <c r="D721" s="124"/>
    </row>
    <row r="722" spans="3:4" x14ac:dyDescent="0.25">
      <c r="C722" s="123"/>
      <c r="D722" s="124"/>
    </row>
    <row r="723" spans="3:4" x14ac:dyDescent="0.25">
      <c r="C723" s="123"/>
      <c r="D723" s="124"/>
    </row>
    <row r="724" spans="3:4" x14ac:dyDescent="0.25">
      <c r="C724" s="123"/>
      <c r="D724" s="124"/>
    </row>
    <row r="725" spans="3:4" x14ac:dyDescent="0.25">
      <c r="C725" s="123"/>
      <c r="D725" s="124"/>
    </row>
    <row r="726" spans="3:4" x14ac:dyDescent="0.25">
      <c r="C726" s="123"/>
      <c r="D726" s="124"/>
    </row>
    <row r="727" spans="3:4" x14ac:dyDescent="0.25">
      <c r="C727" s="123"/>
      <c r="D727" s="124"/>
    </row>
    <row r="728" spans="3:4" x14ac:dyDescent="0.25">
      <c r="C728" s="123"/>
      <c r="D728" s="124"/>
    </row>
    <row r="729" spans="3:4" x14ac:dyDescent="0.25">
      <c r="C729" s="123"/>
      <c r="D729" s="124"/>
    </row>
    <row r="730" spans="3:4" x14ac:dyDescent="0.25">
      <c r="C730" s="123"/>
      <c r="D730" s="124"/>
    </row>
    <row r="731" spans="3:4" x14ac:dyDescent="0.25">
      <c r="C731" s="123"/>
      <c r="D731" s="124"/>
    </row>
    <row r="732" spans="3:4" x14ac:dyDescent="0.25">
      <c r="C732" s="123"/>
      <c r="D732" s="124"/>
    </row>
    <row r="733" spans="3:4" x14ac:dyDescent="0.25">
      <c r="C733" s="123"/>
      <c r="D733" s="124"/>
    </row>
    <row r="734" spans="3:4" x14ac:dyDescent="0.25">
      <c r="C734" s="123"/>
      <c r="D734" s="124"/>
    </row>
    <row r="735" spans="3:4" x14ac:dyDescent="0.25">
      <c r="C735" s="123"/>
      <c r="D735" s="124"/>
    </row>
    <row r="736" spans="3:4" x14ac:dyDescent="0.25">
      <c r="C736" s="123"/>
      <c r="D736" s="124"/>
    </row>
    <row r="737" spans="3:4" x14ac:dyDescent="0.25">
      <c r="C737" s="123"/>
      <c r="D737" s="124"/>
    </row>
    <row r="738" spans="3:4" x14ac:dyDescent="0.25">
      <c r="C738" s="123"/>
      <c r="D738" s="124"/>
    </row>
    <row r="739" spans="3:4" x14ac:dyDescent="0.25">
      <c r="C739" s="123"/>
      <c r="D739" s="124"/>
    </row>
    <row r="740" spans="3:4" x14ac:dyDescent="0.25">
      <c r="C740" s="123"/>
      <c r="D740" s="124"/>
    </row>
    <row r="741" spans="3:4" x14ac:dyDescent="0.25">
      <c r="C741" s="123"/>
      <c r="D741" s="124"/>
    </row>
    <row r="742" spans="3:4" x14ac:dyDescent="0.25">
      <c r="C742" s="123"/>
      <c r="D742" s="124"/>
    </row>
    <row r="743" spans="3:4" x14ac:dyDescent="0.25">
      <c r="C743" s="123"/>
      <c r="D743" s="124"/>
    </row>
    <row r="744" spans="3:4" x14ac:dyDescent="0.25">
      <c r="C744" s="123"/>
      <c r="D744" s="124"/>
    </row>
    <row r="745" spans="3:4" x14ac:dyDescent="0.25">
      <c r="C745" s="123"/>
      <c r="D745" s="124"/>
    </row>
    <row r="746" spans="3:4" x14ac:dyDescent="0.25">
      <c r="C746" s="123"/>
      <c r="D746" s="124"/>
    </row>
    <row r="747" spans="3:4" x14ac:dyDescent="0.25">
      <c r="C747" s="123"/>
      <c r="D747" s="124"/>
    </row>
    <row r="748" spans="3:4" x14ac:dyDescent="0.25">
      <c r="C748" s="123"/>
      <c r="D748" s="124"/>
    </row>
    <row r="749" spans="3:4" x14ac:dyDescent="0.25">
      <c r="C749" s="123"/>
      <c r="D749" s="124"/>
    </row>
    <row r="750" spans="3:4" x14ac:dyDescent="0.25">
      <c r="C750" s="123"/>
      <c r="D750" s="124"/>
    </row>
    <row r="751" spans="3:4" x14ac:dyDescent="0.25">
      <c r="C751" s="123"/>
      <c r="D751" s="124"/>
    </row>
    <row r="752" spans="3:4" x14ac:dyDescent="0.25">
      <c r="C752" s="123"/>
      <c r="D752" s="124"/>
    </row>
    <row r="753" spans="3:4" x14ac:dyDescent="0.25">
      <c r="C753" s="123"/>
      <c r="D753" s="124"/>
    </row>
    <row r="754" spans="3:4" x14ac:dyDescent="0.25">
      <c r="C754" s="123"/>
      <c r="D754" s="124"/>
    </row>
    <row r="755" spans="3:4" x14ac:dyDescent="0.25">
      <c r="C755" s="123"/>
      <c r="D755" s="124"/>
    </row>
    <row r="756" spans="3:4" x14ac:dyDescent="0.25">
      <c r="C756" s="123"/>
      <c r="D756" s="124"/>
    </row>
    <row r="757" spans="3:4" x14ac:dyDescent="0.25">
      <c r="C757" s="123"/>
      <c r="D757" s="124"/>
    </row>
    <row r="758" spans="3:4" x14ac:dyDescent="0.25">
      <c r="C758" s="123"/>
      <c r="D758" s="124"/>
    </row>
    <row r="759" spans="3:4" x14ac:dyDescent="0.25">
      <c r="C759" s="123"/>
      <c r="D759" s="124"/>
    </row>
    <row r="760" spans="3:4" x14ac:dyDescent="0.25">
      <c r="C760" s="123"/>
      <c r="D760" s="124"/>
    </row>
    <row r="761" spans="3:4" x14ac:dyDescent="0.25">
      <c r="C761" s="123"/>
      <c r="D761" s="124"/>
    </row>
    <row r="762" spans="3:4" x14ac:dyDescent="0.25">
      <c r="C762" s="123"/>
      <c r="D762" s="124"/>
    </row>
    <row r="763" spans="3:4" x14ac:dyDescent="0.25">
      <c r="C763" s="123"/>
      <c r="D763" s="124"/>
    </row>
    <row r="764" spans="3:4" x14ac:dyDescent="0.25">
      <c r="C764" s="123"/>
      <c r="D764" s="124"/>
    </row>
    <row r="765" spans="3:4" x14ac:dyDescent="0.25">
      <c r="C765" s="123"/>
      <c r="D765" s="124"/>
    </row>
    <row r="766" spans="3:4" x14ac:dyDescent="0.25">
      <c r="C766" s="123"/>
      <c r="D766" s="124"/>
    </row>
    <row r="767" spans="3:4" x14ac:dyDescent="0.25">
      <c r="C767" s="123"/>
      <c r="D767" s="124"/>
    </row>
    <row r="768" spans="3:4" x14ac:dyDescent="0.25">
      <c r="C768" s="123"/>
      <c r="D768" s="124"/>
    </row>
    <row r="769" spans="3:4" x14ac:dyDescent="0.25">
      <c r="C769" s="123"/>
      <c r="D769" s="124"/>
    </row>
    <row r="770" spans="3:4" x14ac:dyDescent="0.25">
      <c r="C770" s="123"/>
      <c r="D770" s="124"/>
    </row>
    <row r="771" spans="3:4" x14ac:dyDescent="0.25">
      <c r="C771" s="123"/>
      <c r="D771" s="124"/>
    </row>
    <row r="772" spans="3:4" x14ac:dyDescent="0.25">
      <c r="C772" s="123"/>
      <c r="D772" s="124"/>
    </row>
    <row r="773" spans="3:4" x14ac:dyDescent="0.25">
      <c r="C773" s="123"/>
      <c r="D773" s="124"/>
    </row>
    <row r="774" spans="3:4" x14ac:dyDescent="0.25">
      <c r="C774" s="123"/>
      <c r="D774" s="124"/>
    </row>
    <row r="775" spans="3:4" x14ac:dyDescent="0.25">
      <c r="C775" s="123"/>
      <c r="D775" s="124"/>
    </row>
    <row r="776" spans="3:4" x14ac:dyDescent="0.25">
      <c r="C776" s="123"/>
      <c r="D776" s="124"/>
    </row>
    <row r="777" spans="3:4" x14ac:dyDescent="0.25">
      <c r="C777" s="123"/>
      <c r="D777" s="124"/>
    </row>
    <row r="778" spans="3:4" x14ac:dyDescent="0.25">
      <c r="C778" s="123"/>
      <c r="D778" s="124"/>
    </row>
    <row r="779" spans="3:4" x14ac:dyDescent="0.25">
      <c r="C779" s="123"/>
      <c r="D779" s="124"/>
    </row>
    <row r="780" spans="3:4" x14ac:dyDescent="0.25">
      <c r="C780" s="123"/>
      <c r="D780" s="124"/>
    </row>
    <row r="781" spans="3:4" x14ac:dyDescent="0.25">
      <c r="C781" s="123"/>
      <c r="D781" s="124"/>
    </row>
    <row r="782" spans="3:4" x14ac:dyDescent="0.25">
      <c r="C782" s="123"/>
      <c r="D782" s="124"/>
    </row>
    <row r="783" spans="3:4" x14ac:dyDescent="0.25">
      <c r="C783" s="123"/>
      <c r="D783" s="124"/>
    </row>
    <row r="784" spans="3:4" x14ac:dyDescent="0.25">
      <c r="C784" s="123"/>
      <c r="D784" s="124"/>
    </row>
    <row r="785" spans="3:4" x14ac:dyDescent="0.25">
      <c r="C785" s="123"/>
      <c r="D785" s="124"/>
    </row>
    <row r="786" spans="3:4" x14ac:dyDescent="0.25">
      <c r="C786" s="123"/>
      <c r="D786" s="124"/>
    </row>
    <row r="787" spans="3:4" x14ac:dyDescent="0.25">
      <c r="C787" s="123"/>
      <c r="D787" s="124"/>
    </row>
    <row r="788" spans="3:4" x14ac:dyDescent="0.25">
      <c r="C788" s="123"/>
      <c r="D788" s="124"/>
    </row>
    <row r="789" spans="3:4" x14ac:dyDescent="0.25">
      <c r="C789" s="123"/>
      <c r="D789" s="124"/>
    </row>
    <row r="790" spans="3:4" x14ac:dyDescent="0.25">
      <c r="C790" s="123"/>
      <c r="D790" s="124"/>
    </row>
    <row r="791" spans="3:4" x14ac:dyDescent="0.25">
      <c r="C791" s="123"/>
      <c r="D791" s="124"/>
    </row>
    <row r="792" spans="3:4" x14ac:dyDescent="0.25">
      <c r="C792" s="123"/>
      <c r="D792" s="124"/>
    </row>
    <row r="793" spans="3:4" x14ac:dyDescent="0.25">
      <c r="C793" s="123"/>
      <c r="D793" s="124"/>
    </row>
    <row r="794" spans="3:4" x14ac:dyDescent="0.25">
      <c r="C794" s="123"/>
      <c r="D794" s="124"/>
    </row>
    <row r="795" spans="3:4" x14ac:dyDescent="0.25">
      <c r="C795" s="123"/>
      <c r="D795" s="124"/>
    </row>
    <row r="796" spans="3:4" x14ac:dyDescent="0.25">
      <c r="C796" s="123"/>
      <c r="D796" s="124"/>
    </row>
    <row r="797" spans="3:4" x14ac:dyDescent="0.25">
      <c r="C797" s="123"/>
      <c r="D797" s="124"/>
    </row>
    <row r="798" spans="3:4" x14ac:dyDescent="0.25">
      <c r="C798" s="123"/>
      <c r="D798" s="124"/>
    </row>
    <row r="799" spans="3:4" x14ac:dyDescent="0.25">
      <c r="C799" s="123"/>
      <c r="D799" s="124"/>
    </row>
    <row r="800" spans="3:4" x14ac:dyDescent="0.25">
      <c r="C800" s="123"/>
      <c r="D800" s="124"/>
    </row>
    <row r="801" spans="3:4" x14ac:dyDescent="0.25">
      <c r="C801" s="123"/>
      <c r="D801" s="124"/>
    </row>
    <row r="802" spans="3:4" x14ac:dyDescent="0.25">
      <c r="C802" s="123"/>
      <c r="D802" s="124"/>
    </row>
    <row r="803" spans="3:4" x14ac:dyDescent="0.25">
      <c r="C803" s="123"/>
      <c r="D803" s="124"/>
    </row>
    <row r="804" spans="3:4" x14ac:dyDescent="0.25">
      <c r="C804" s="123"/>
      <c r="D804" s="124"/>
    </row>
    <row r="805" spans="3:4" x14ac:dyDescent="0.25">
      <c r="C805" s="123"/>
      <c r="D805" s="124"/>
    </row>
    <row r="806" spans="3:4" x14ac:dyDescent="0.25">
      <c r="C806" s="123"/>
      <c r="D806" s="124"/>
    </row>
    <row r="807" spans="3:4" x14ac:dyDescent="0.25">
      <c r="C807" s="123"/>
      <c r="D807" s="124"/>
    </row>
    <row r="808" spans="3:4" x14ac:dyDescent="0.25">
      <c r="C808" s="123"/>
      <c r="D808" s="124"/>
    </row>
    <row r="809" spans="3:4" x14ac:dyDescent="0.25">
      <c r="C809" s="123"/>
      <c r="D809" s="124"/>
    </row>
    <row r="810" spans="3:4" x14ac:dyDescent="0.25">
      <c r="C810" s="123"/>
      <c r="D810" s="124"/>
    </row>
    <row r="811" spans="3:4" x14ac:dyDescent="0.25">
      <c r="C811" s="123"/>
      <c r="D811" s="124"/>
    </row>
    <row r="812" spans="3:4" x14ac:dyDescent="0.25">
      <c r="C812" s="123"/>
      <c r="D812" s="124"/>
    </row>
    <row r="813" spans="3:4" x14ac:dyDescent="0.25">
      <c r="C813" s="123"/>
      <c r="D813" s="124"/>
    </row>
    <row r="814" spans="3:4" x14ac:dyDescent="0.25">
      <c r="C814" s="123"/>
      <c r="D814" s="124"/>
    </row>
    <row r="815" spans="3:4" x14ac:dyDescent="0.25">
      <c r="C815" s="123"/>
      <c r="D815" s="124"/>
    </row>
    <row r="816" spans="3:4" x14ac:dyDescent="0.25">
      <c r="C816" s="123"/>
      <c r="D816" s="124"/>
    </row>
    <row r="817" spans="3:4" x14ac:dyDescent="0.25">
      <c r="C817" s="123"/>
      <c r="D817" s="124"/>
    </row>
    <row r="818" spans="3:4" x14ac:dyDescent="0.25">
      <c r="C818" s="123"/>
      <c r="D818" s="124"/>
    </row>
    <row r="819" spans="3:4" x14ac:dyDescent="0.25">
      <c r="C819" s="123"/>
      <c r="D819" s="124"/>
    </row>
    <row r="820" spans="3:4" x14ac:dyDescent="0.25">
      <c r="C820" s="123"/>
      <c r="D820" s="124"/>
    </row>
    <row r="821" spans="3:4" x14ac:dyDescent="0.25">
      <c r="C821" s="123"/>
      <c r="D821" s="124"/>
    </row>
    <row r="822" spans="3:4" x14ac:dyDescent="0.25">
      <c r="C822" s="123"/>
      <c r="D822" s="124"/>
    </row>
    <row r="823" spans="3:4" x14ac:dyDescent="0.25">
      <c r="C823" s="123"/>
      <c r="D823" s="124"/>
    </row>
    <row r="824" spans="3:4" x14ac:dyDescent="0.25">
      <c r="C824" s="123"/>
      <c r="D824" s="124"/>
    </row>
    <row r="825" spans="3:4" x14ac:dyDescent="0.25">
      <c r="C825" s="123"/>
      <c r="D825" s="124"/>
    </row>
    <row r="826" spans="3:4" x14ac:dyDescent="0.25">
      <c r="C826" s="123"/>
      <c r="D826" s="124"/>
    </row>
    <row r="827" spans="3:4" x14ac:dyDescent="0.25">
      <c r="C827" s="123"/>
      <c r="D827" s="124"/>
    </row>
    <row r="828" spans="3:4" x14ac:dyDescent="0.25">
      <c r="C828" s="123"/>
      <c r="D828" s="124"/>
    </row>
    <row r="829" spans="3:4" x14ac:dyDescent="0.25">
      <c r="C829" s="123"/>
      <c r="D829" s="124"/>
    </row>
    <row r="830" spans="3:4" x14ac:dyDescent="0.25">
      <c r="C830" s="123"/>
      <c r="D830" s="124"/>
    </row>
    <row r="831" spans="3:4" x14ac:dyDescent="0.25">
      <c r="C831" s="123"/>
      <c r="D831" s="124"/>
    </row>
    <row r="832" spans="3:4" x14ac:dyDescent="0.25">
      <c r="C832" s="123"/>
      <c r="D832" s="124"/>
    </row>
    <row r="833" spans="3:4" x14ac:dyDescent="0.25">
      <c r="C833" s="123"/>
      <c r="D833" s="124"/>
    </row>
    <row r="834" spans="3:4" x14ac:dyDescent="0.25">
      <c r="C834" s="123"/>
      <c r="D834" s="124"/>
    </row>
    <row r="835" spans="3:4" x14ac:dyDescent="0.25">
      <c r="C835" s="123"/>
      <c r="D835" s="124"/>
    </row>
    <row r="836" spans="3:4" x14ac:dyDescent="0.25">
      <c r="C836" s="123"/>
      <c r="D836" s="124"/>
    </row>
    <row r="837" spans="3:4" x14ac:dyDescent="0.25">
      <c r="C837" s="123"/>
      <c r="D837" s="124"/>
    </row>
    <row r="838" spans="3:4" x14ac:dyDescent="0.25">
      <c r="C838" s="123"/>
      <c r="D838" s="124"/>
    </row>
    <row r="839" spans="3:4" x14ac:dyDescent="0.25">
      <c r="C839" s="123"/>
      <c r="D839" s="124"/>
    </row>
    <row r="840" spans="3:4" x14ac:dyDescent="0.25">
      <c r="C840" s="123"/>
      <c r="D840" s="124"/>
    </row>
    <row r="841" spans="3:4" x14ac:dyDescent="0.25">
      <c r="C841" s="123"/>
      <c r="D841" s="124"/>
    </row>
    <row r="842" spans="3:4" x14ac:dyDescent="0.25">
      <c r="C842" s="123"/>
      <c r="D842" s="124"/>
    </row>
    <row r="843" spans="3:4" x14ac:dyDescent="0.25">
      <c r="C843" s="123"/>
      <c r="D843" s="124"/>
    </row>
    <row r="844" spans="3:4" x14ac:dyDescent="0.25">
      <c r="C844" s="123"/>
      <c r="D844" s="124"/>
    </row>
    <row r="845" spans="3:4" x14ac:dyDescent="0.25">
      <c r="C845" s="123"/>
      <c r="D845" s="124"/>
    </row>
    <row r="846" spans="3:4" x14ac:dyDescent="0.25">
      <c r="C846" s="123"/>
      <c r="D846" s="124"/>
    </row>
    <row r="847" spans="3:4" x14ac:dyDescent="0.25">
      <c r="C847" s="123"/>
      <c r="D847" s="124"/>
    </row>
    <row r="848" spans="3:4" x14ac:dyDescent="0.25">
      <c r="C848" s="123"/>
      <c r="D848" s="124"/>
    </row>
    <row r="849" spans="3:4" x14ac:dyDescent="0.25">
      <c r="C849" s="123"/>
      <c r="D849" s="124"/>
    </row>
    <row r="850" spans="3:4" x14ac:dyDescent="0.25">
      <c r="C850" s="123"/>
      <c r="D850" s="124"/>
    </row>
    <row r="851" spans="3:4" x14ac:dyDescent="0.25">
      <c r="C851" s="123"/>
      <c r="D851" s="124"/>
    </row>
    <row r="852" spans="3:4" x14ac:dyDescent="0.25">
      <c r="C852" s="123"/>
      <c r="D852" s="124"/>
    </row>
    <row r="853" spans="3:4" x14ac:dyDescent="0.25">
      <c r="C853" s="123"/>
      <c r="D853" s="124"/>
    </row>
    <row r="854" spans="3:4" x14ac:dyDescent="0.25">
      <c r="C854" s="123"/>
      <c r="D854" s="124"/>
    </row>
    <row r="855" spans="3:4" x14ac:dyDescent="0.25">
      <c r="C855" s="123"/>
      <c r="D855" s="124"/>
    </row>
    <row r="856" spans="3:4" x14ac:dyDescent="0.25">
      <c r="C856" s="123"/>
      <c r="D856" s="124"/>
    </row>
    <row r="857" spans="3:4" x14ac:dyDescent="0.25">
      <c r="C857" s="123"/>
      <c r="D857" s="124"/>
    </row>
    <row r="858" spans="3:4" x14ac:dyDescent="0.25">
      <c r="C858" s="123"/>
      <c r="D858" s="124"/>
    </row>
    <row r="859" spans="3:4" x14ac:dyDescent="0.25">
      <c r="C859" s="123"/>
      <c r="D859" s="124"/>
    </row>
    <row r="860" spans="3:4" x14ac:dyDescent="0.25">
      <c r="C860" s="123"/>
      <c r="D860" s="124"/>
    </row>
    <row r="861" spans="3:4" x14ac:dyDescent="0.25">
      <c r="C861" s="123"/>
      <c r="D861" s="124"/>
    </row>
    <row r="862" spans="3:4" x14ac:dyDescent="0.25">
      <c r="C862" s="123"/>
      <c r="D862" s="124"/>
    </row>
    <row r="863" spans="3:4" x14ac:dyDescent="0.25">
      <c r="C863" s="123"/>
      <c r="D863" s="124"/>
    </row>
    <row r="864" spans="3:4" x14ac:dyDescent="0.25">
      <c r="C864" s="123"/>
      <c r="D864" s="124"/>
    </row>
    <row r="865" spans="3:4" x14ac:dyDescent="0.25">
      <c r="C865" s="123"/>
      <c r="D865" s="124"/>
    </row>
    <row r="866" spans="3:4" x14ac:dyDescent="0.25">
      <c r="C866" s="123"/>
      <c r="D866" s="124"/>
    </row>
    <row r="867" spans="3:4" x14ac:dyDescent="0.25">
      <c r="C867" s="123"/>
      <c r="D867" s="124"/>
    </row>
    <row r="868" spans="3:4" x14ac:dyDescent="0.25">
      <c r="C868" s="123"/>
      <c r="D868" s="124"/>
    </row>
    <row r="869" spans="3:4" x14ac:dyDescent="0.25">
      <c r="C869" s="123"/>
      <c r="D869" s="124"/>
    </row>
    <row r="870" spans="3:4" x14ac:dyDescent="0.25">
      <c r="C870" s="123"/>
      <c r="D870" s="124"/>
    </row>
    <row r="871" spans="3:4" x14ac:dyDescent="0.25">
      <c r="C871" s="123"/>
      <c r="D871" s="124"/>
    </row>
    <row r="872" spans="3:4" x14ac:dyDescent="0.25">
      <c r="C872" s="123"/>
      <c r="D872" s="124"/>
    </row>
    <row r="873" spans="3:4" x14ac:dyDescent="0.25">
      <c r="C873" s="123"/>
      <c r="D873" s="124"/>
    </row>
    <row r="874" spans="3:4" x14ac:dyDescent="0.25">
      <c r="C874" s="123"/>
      <c r="D874" s="124"/>
    </row>
    <row r="875" spans="3:4" x14ac:dyDescent="0.25">
      <c r="C875" s="123"/>
      <c r="D875" s="124"/>
    </row>
    <row r="876" spans="3:4" x14ac:dyDescent="0.25">
      <c r="C876" s="123"/>
      <c r="D876" s="124"/>
    </row>
    <row r="877" spans="3:4" x14ac:dyDescent="0.25">
      <c r="C877" s="123"/>
      <c r="D877" s="124"/>
    </row>
    <row r="878" spans="3:4" x14ac:dyDescent="0.25">
      <c r="C878" s="123"/>
      <c r="D878" s="124"/>
    </row>
    <row r="879" spans="3:4" x14ac:dyDescent="0.25">
      <c r="C879" s="123"/>
      <c r="D879" s="124"/>
    </row>
    <row r="880" spans="3:4" x14ac:dyDescent="0.25">
      <c r="C880" s="123"/>
      <c r="D880" s="124"/>
    </row>
    <row r="881" spans="3:4" x14ac:dyDescent="0.25">
      <c r="C881" s="123"/>
      <c r="D881" s="124"/>
    </row>
    <row r="882" spans="3:4" x14ac:dyDescent="0.25">
      <c r="C882" s="123"/>
      <c r="D882" s="124"/>
    </row>
    <row r="883" spans="3:4" x14ac:dyDescent="0.25">
      <c r="C883" s="123"/>
      <c r="D883" s="124"/>
    </row>
    <row r="884" spans="3:4" x14ac:dyDescent="0.25">
      <c r="C884" s="123"/>
      <c r="D884" s="124"/>
    </row>
    <row r="885" spans="3:4" x14ac:dyDescent="0.25">
      <c r="C885" s="123"/>
      <c r="D885" s="124"/>
    </row>
    <row r="886" spans="3:4" x14ac:dyDescent="0.25">
      <c r="C886" s="123"/>
      <c r="D886" s="124"/>
    </row>
    <row r="887" spans="3:4" x14ac:dyDescent="0.25">
      <c r="C887" s="123"/>
      <c r="D887" s="124"/>
    </row>
    <row r="888" spans="3:4" x14ac:dyDescent="0.25">
      <c r="C888" s="123"/>
      <c r="D888" s="124"/>
    </row>
    <row r="889" spans="3:4" x14ac:dyDescent="0.25">
      <c r="C889" s="123"/>
      <c r="D889" s="124"/>
    </row>
    <row r="890" spans="3:4" x14ac:dyDescent="0.25">
      <c r="C890" s="123"/>
      <c r="D890" s="124"/>
    </row>
    <row r="891" spans="3:4" x14ac:dyDescent="0.25">
      <c r="C891" s="123"/>
      <c r="D891" s="124"/>
    </row>
    <row r="892" spans="3:4" x14ac:dyDescent="0.25">
      <c r="C892" s="123"/>
      <c r="D892" s="124"/>
    </row>
    <row r="893" spans="3:4" x14ac:dyDescent="0.25">
      <c r="C893" s="123"/>
      <c r="D893" s="124"/>
    </row>
    <row r="894" spans="3:4" x14ac:dyDescent="0.25">
      <c r="C894" s="123"/>
      <c r="D894" s="124"/>
    </row>
    <row r="895" spans="3:4" x14ac:dyDescent="0.25">
      <c r="C895" s="123"/>
      <c r="D895" s="124"/>
    </row>
    <row r="896" spans="3:4" x14ac:dyDescent="0.25">
      <c r="C896" s="123"/>
      <c r="D896" s="124"/>
    </row>
    <row r="897" spans="3:4" x14ac:dyDescent="0.25">
      <c r="C897" s="123"/>
      <c r="D897" s="124"/>
    </row>
    <row r="898" spans="3:4" x14ac:dyDescent="0.25">
      <c r="C898" s="123"/>
      <c r="D898" s="124"/>
    </row>
    <row r="899" spans="3:4" x14ac:dyDescent="0.25">
      <c r="C899" s="123"/>
      <c r="D899" s="124"/>
    </row>
    <row r="900" spans="3:4" x14ac:dyDescent="0.25">
      <c r="C900" s="123"/>
      <c r="D900" s="124"/>
    </row>
    <row r="901" spans="3:4" x14ac:dyDescent="0.25">
      <c r="C901" s="123"/>
      <c r="D901" s="124"/>
    </row>
    <row r="902" spans="3:4" x14ac:dyDescent="0.25">
      <c r="C902" s="123"/>
      <c r="D902" s="124"/>
    </row>
    <row r="903" spans="3:4" x14ac:dyDescent="0.25">
      <c r="C903" s="123"/>
      <c r="D903" s="124"/>
    </row>
    <row r="904" spans="3:4" x14ac:dyDescent="0.25">
      <c r="C904" s="123"/>
      <c r="D904" s="124"/>
    </row>
    <row r="905" spans="3:4" x14ac:dyDescent="0.25">
      <c r="C905" s="123"/>
      <c r="D905" s="124"/>
    </row>
    <row r="906" spans="3:4" x14ac:dyDescent="0.25">
      <c r="C906" s="123"/>
      <c r="D906" s="124"/>
    </row>
    <row r="907" spans="3:4" x14ac:dyDescent="0.25">
      <c r="C907" s="123"/>
      <c r="D907" s="124"/>
    </row>
    <row r="908" spans="3:4" x14ac:dyDescent="0.25">
      <c r="C908" s="123"/>
      <c r="D908" s="124"/>
    </row>
    <row r="909" spans="3:4" x14ac:dyDescent="0.25">
      <c r="C909" s="123"/>
      <c r="D909" s="124"/>
    </row>
    <row r="910" spans="3:4" x14ac:dyDescent="0.25">
      <c r="C910" s="123"/>
      <c r="D910" s="124"/>
    </row>
    <row r="911" spans="3:4" x14ac:dyDescent="0.25">
      <c r="C911" s="123"/>
      <c r="D911" s="124"/>
    </row>
    <row r="912" spans="3:4" x14ac:dyDescent="0.25">
      <c r="C912" s="123"/>
      <c r="D912" s="124"/>
    </row>
    <row r="913" spans="3:4" x14ac:dyDescent="0.25">
      <c r="C913" s="123"/>
      <c r="D913" s="124"/>
    </row>
    <row r="914" spans="3:4" x14ac:dyDescent="0.25">
      <c r="C914" s="123"/>
      <c r="D914" s="124"/>
    </row>
    <row r="915" spans="3:4" x14ac:dyDescent="0.25">
      <c r="C915" s="123"/>
      <c r="D915" s="124"/>
    </row>
    <row r="916" spans="3:4" x14ac:dyDescent="0.25">
      <c r="C916" s="123"/>
      <c r="D916" s="124"/>
    </row>
    <row r="917" spans="3:4" x14ac:dyDescent="0.25">
      <c r="C917" s="123"/>
      <c r="D917" s="124"/>
    </row>
    <row r="918" spans="3:4" x14ac:dyDescent="0.25">
      <c r="C918" s="123"/>
      <c r="D918" s="124"/>
    </row>
    <row r="919" spans="3:4" x14ac:dyDescent="0.25">
      <c r="C919" s="123"/>
      <c r="D919" s="124"/>
    </row>
    <row r="920" spans="3:4" x14ac:dyDescent="0.25">
      <c r="C920" s="123"/>
      <c r="D920" s="124"/>
    </row>
    <row r="921" spans="3:4" x14ac:dyDescent="0.25">
      <c r="C921" s="123"/>
      <c r="D921" s="124"/>
    </row>
    <row r="922" spans="3:4" x14ac:dyDescent="0.25">
      <c r="C922" s="123"/>
      <c r="D922" s="124"/>
    </row>
    <row r="923" spans="3:4" x14ac:dyDescent="0.25">
      <c r="C923" s="123"/>
      <c r="D923" s="124"/>
    </row>
    <row r="924" spans="3:4" x14ac:dyDescent="0.25">
      <c r="C924" s="123"/>
      <c r="D924" s="124"/>
    </row>
    <row r="925" spans="3:4" x14ac:dyDescent="0.25">
      <c r="C925" s="123"/>
      <c r="D925" s="124"/>
    </row>
    <row r="926" spans="3:4" x14ac:dyDescent="0.25">
      <c r="C926" s="123"/>
      <c r="D926" s="124"/>
    </row>
    <row r="927" spans="3:4" x14ac:dyDescent="0.25">
      <c r="C927" s="123"/>
      <c r="D927" s="124"/>
    </row>
    <row r="928" spans="3:4" x14ac:dyDescent="0.25">
      <c r="C928" s="123"/>
      <c r="D928" s="124"/>
    </row>
    <row r="929" spans="3:4" x14ac:dyDescent="0.25">
      <c r="C929" s="123"/>
      <c r="D929" s="124"/>
    </row>
    <row r="930" spans="3:4" x14ac:dyDescent="0.25">
      <c r="C930" s="123"/>
      <c r="D930" s="124"/>
    </row>
    <row r="931" spans="3:4" x14ac:dyDescent="0.25">
      <c r="C931" s="123"/>
      <c r="D931" s="124"/>
    </row>
    <row r="932" spans="3:4" x14ac:dyDescent="0.25">
      <c r="C932" s="123"/>
      <c r="D932" s="124"/>
    </row>
    <row r="933" spans="3:4" x14ac:dyDescent="0.25">
      <c r="C933" s="123"/>
      <c r="D933" s="124"/>
    </row>
    <row r="934" spans="3:4" x14ac:dyDescent="0.25">
      <c r="C934" s="123"/>
      <c r="D934" s="124"/>
    </row>
    <row r="935" spans="3:4" x14ac:dyDescent="0.25">
      <c r="C935" s="123"/>
      <c r="D935" s="124"/>
    </row>
    <row r="936" spans="3:4" x14ac:dyDescent="0.25">
      <c r="C936" s="123"/>
      <c r="D936" s="124"/>
    </row>
    <row r="937" spans="3:4" x14ac:dyDescent="0.25">
      <c r="C937" s="123"/>
      <c r="D937" s="124"/>
    </row>
    <row r="938" spans="3:4" x14ac:dyDescent="0.25">
      <c r="C938" s="123"/>
      <c r="D938" s="124"/>
    </row>
    <row r="939" spans="3:4" x14ac:dyDescent="0.25">
      <c r="C939" s="123"/>
      <c r="D939" s="124"/>
    </row>
    <row r="940" spans="3:4" x14ac:dyDescent="0.25">
      <c r="C940" s="123"/>
      <c r="D940" s="124"/>
    </row>
    <row r="941" spans="3:4" x14ac:dyDescent="0.25">
      <c r="C941" s="123"/>
      <c r="D941" s="124"/>
    </row>
    <row r="942" spans="3:4" x14ac:dyDescent="0.25">
      <c r="C942" s="123"/>
      <c r="D942" s="124"/>
    </row>
    <row r="943" spans="3:4" x14ac:dyDescent="0.25">
      <c r="C943" s="123"/>
      <c r="D943" s="124"/>
    </row>
    <row r="944" spans="3:4" x14ac:dyDescent="0.25">
      <c r="C944" s="123"/>
      <c r="D944" s="124"/>
    </row>
    <row r="945" spans="3:4" x14ac:dyDescent="0.25">
      <c r="C945" s="123"/>
      <c r="D945" s="124"/>
    </row>
    <row r="946" spans="3:4" x14ac:dyDescent="0.25">
      <c r="C946" s="123"/>
      <c r="D946" s="124"/>
    </row>
    <row r="947" spans="3:4" x14ac:dyDescent="0.25">
      <c r="C947" s="123"/>
      <c r="D947" s="124"/>
    </row>
    <row r="948" spans="3:4" x14ac:dyDescent="0.25">
      <c r="C948" s="123"/>
      <c r="D948" s="124"/>
    </row>
    <row r="949" spans="3:4" x14ac:dyDescent="0.25">
      <c r="C949" s="123"/>
      <c r="D949" s="124"/>
    </row>
    <row r="950" spans="3:4" x14ac:dyDescent="0.25">
      <c r="C950" s="123"/>
      <c r="D950" s="124"/>
    </row>
    <row r="951" spans="3:4" x14ac:dyDescent="0.25">
      <c r="C951" s="123"/>
      <c r="D951" s="124"/>
    </row>
    <row r="952" spans="3:4" x14ac:dyDescent="0.25">
      <c r="C952" s="123"/>
      <c r="D952" s="124"/>
    </row>
    <row r="953" spans="3:4" x14ac:dyDescent="0.25">
      <c r="C953" s="123"/>
      <c r="D953" s="124"/>
    </row>
    <row r="954" spans="3:4" x14ac:dyDescent="0.25">
      <c r="C954" s="123"/>
      <c r="D954" s="124"/>
    </row>
    <row r="955" spans="3:4" x14ac:dyDescent="0.25">
      <c r="C955" s="123"/>
      <c r="D955" s="124"/>
    </row>
    <row r="956" spans="3:4" x14ac:dyDescent="0.25">
      <c r="C956" s="123"/>
      <c r="D956" s="124"/>
    </row>
    <row r="957" spans="3:4" x14ac:dyDescent="0.25">
      <c r="C957" s="123"/>
      <c r="D957" s="124"/>
    </row>
    <row r="958" spans="3:4" x14ac:dyDescent="0.25">
      <c r="C958" s="123"/>
      <c r="D958" s="124"/>
    </row>
    <row r="959" spans="3:4" x14ac:dyDescent="0.25">
      <c r="C959" s="123"/>
      <c r="D959" s="124"/>
    </row>
    <row r="960" spans="3:4" x14ac:dyDescent="0.25">
      <c r="C960" s="123"/>
      <c r="D960" s="124"/>
    </row>
    <row r="961" spans="3:4" x14ac:dyDescent="0.25">
      <c r="C961" s="123"/>
      <c r="D961" s="124"/>
    </row>
    <row r="962" spans="3:4" x14ac:dyDescent="0.25">
      <c r="C962" s="123"/>
      <c r="D962" s="124"/>
    </row>
    <row r="963" spans="3:4" x14ac:dyDescent="0.25">
      <c r="C963" s="123"/>
      <c r="D963" s="124"/>
    </row>
    <row r="964" spans="3:4" x14ac:dyDescent="0.25">
      <c r="C964" s="123"/>
      <c r="D964" s="124"/>
    </row>
    <row r="965" spans="3:4" x14ac:dyDescent="0.25">
      <c r="C965" s="123"/>
      <c r="D965" s="124"/>
    </row>
    <row r="966" spans="3:4" x14ac:dyDescent="0.25">
      <c r="C966" s="123"/>
      <c r="D966" s="124"/>
    </row>
    <row r="967" spans="3:4" x14ac:dyDescent="0.25">
      <c r="C967" s="123"/>
      <c r="D967" s="124"/>
    </row>
    <row r="968" spans="3:4" x14ac:dyDescent="0.25">
      <c r="C968" s="123"/>
      <c r="D968" s="124"/>
    </row>
    <row r="969" spans="3:4" x14ac:dyDescent="0.25">
      <c r="C969" s="123"/>
      <c r="D969" s="124"/>
    </row>
    <row r="970" spans="3:4" x14ac:dyDescent="0.25">
      <c r="C970" s="123"/>
      <c r="D970" s="124"/>
    </row>
    <row r="971" spans="3:4" x14ac:dyDescent="0.25">
      <c r="C971" s="123"/>
      <c r="D971" s="124"/>
    </row>
    <row r="972" spans="3:4" x14ac:dyDescent="0.25">
      <c r="C972" s="123"/>
      <c r="D972" s="124"/>
    </row>
    <row r="973" spans="3:4" x14ac:dyDescent="0.25">
      <c r="C973" s="123"/>
      <c r="D973" s="124"/>
    </row>
    <row r="974" spans="3:4" x14ac:dyDescent="0.25">
      <c r="C974" s="123"/>
      <c r="D974" s="124"/>
    </row>
    <row r="975" spans="3:4" x14ac:dyDescent="0.25">
      <c r="C975" s="123"/>
      <c r="D975" s="124"/>
    </row>
    <row r="976" spans="3:4" x14ac:dyDescent="0.25">
      <c r="C976" s="123"/>
      <c r="D976" s="124"/>
    </row>
    <row r="977" spans="3:4" x14ac:dyDescent="0.25">
      <c r="C977" s="123"/>
      <c r="D977" s="124"/>
    </row>
    <row r="978" spans="3:4" x14ac:dyDescent="0.25">
      <c r="C978" s="123"/>
      <c r="D978" s="124"/>
    </row>
    <row r="979" spans="3:4" x14ac:dyDescent="0.25">
      <c r="C979" s="123"/>
      <c r="D979" s="124"/>
    </row>
    <row r="980" spans="3:4" x14ac:dyDescent="0.25">
      <c r="C980" s="123"/>
      <c r="D980" s="124"/>
    </row>
    <row r="981" spans="3:4" x14ac:dyDescent="0.25">
      <c r="C981" s="123"/>
      <c r="D981" s="124"/>
    </row>
    <row r="982" spans="3:4" x14ac:dyDescent="0.25">
      <c r="C982" s="123"/>
      <c r="D982" s="124"/>
    </row>
    <row r="983" spans="3:4" x14ac:dyDescent="0.25">
      <c r="C983" s="123"/>
      <c r="D983" s="124"/>
    </row>
    <row r="984" spans="3:4" x14ac:dyDescent="0.25">
      <c r="C984" s="123"/>
      <c r="D984" s="124"/>
    </row>
    <row r="985" spans="3:4" x14ac:dyDescent="0.25">
      <c r="C985" s="123"/>
      <c r="D985" s="124"/>
    </row>
    <row r="986" spans="3:4" x14ac:dyDescent="0.25">
      <c r="C986" s="123"/>
      <c r="D986" s="124"/>
    </row>
    <row r="987" spans="3:4" x14ac:dyDescent="0.25">
      <c r="C987" s="123"/>
      <c r="D987" s="124"/>
    </row>
    <row r="988" spans="3:4" x14ac:dyDescent="0.25">
      <c r="C988" s="123"/>
      <c r="D988" s="124"/>
    </row>
    <row r="989" spans="3:4" x14ac:dyDescent="0.25">
      <c r="C989" s="123"/>
      <c r="D989" s="124"/>
    </row>
    <row r="990" spans="3:4" x14ac:dyDescent="0.25">
      <c r="C990" s="123"/>
      <c r="D990" s="124"/>
    </row>
    <row r="991" spans="3:4" x14ac:dyDescent="0.25">
      <c r="C991" s="123"/>
      <c r="D991" s="124"/>
    </row>
    <row r="992" spans="3:4" x14ac:dyDescent="0.25">
      <c r="C992" s="123"/>
      <c r="D992" s="124"/>
    </row>
    <row r="993" spans="3:4" x14ac:dyDescent="0.25">
      <c r="C993" s="123"/>
      <c r="D993" s="124"/>
    </row>
    <row r="994" spans="3:4" x14ac:dyDescent="0.25">
      <c r="C994" s="123"/>
      <c r="D994" s="124"/>
    </row>
    <row r="995" spans="3:4" x14ac:dyDescent="0.25">
      <c r="C995" s="123"/>
      <c r="D995" s="124"/>
    </row>
    <row r="996" spans="3:4" x14ac:dyDescent="0.25">
      <c r="C996" s="123"/>
      <c r="D996" s="124"/>
    </row>
    <row r="997" spans="3:4" x14ac:dyDescent="0.25">
      <c r="C997" s="123"/>
      <c r="D997" s="124"/>
    </row>
    <row r="998" spans="3:4" x14ac:dyDescent="0.25">
      <c r="C998" s="123"/>
      <c r="D998" s="124"/>
    </row>
    <row r="999" spans="3:4" x14ac:dyDescent="0.25">
      <c r="C999" s="123"/>
      <c r="D999" s="124"/>
    </row>
    <row r="1000" spans="3:4" x14ac:dyDescent="0.25">
      <c r="C1000" s="123"/>
      <c r="D1000" s="124"/>
    </row>
    <row r="1001" spans="3:4" x14ac:dyDescent="0.25">
      <c r="C1001" s="123"/>
      <c r="D1001" s="124"/>
    </row>
    <row r="1002" spans="3:4" x14ac:dyDescent="0.25">
      <c r="C1002" s="123"/>
      <c r="D1002" s="124"/>
    </row>
    <row r="1003" spans="3:4" x14ac:dyDescent="0.25">
      <c r="C1003" s="123"/>
      <c r="D1003" s="124"/>
    </row>
    <row r="1004" spans="3:4" x14ac:dyDescent="0.25">
      <c r="C1004" s="123"/>
      <c r="D1004" s="124"/>
    </row>
    <row r="1005" spans="3:4" x14ac:dyDescent="0.25">
      <c r="C1005" s="123"/>
      <c r="D1005" s="124"/>
    </row>
    <row r="1006" spans="3:4" x14ac:dyDescent="0.25">
      <c r="C1006" s="123"/>
      <c r="D1006" s="124"/>
    </row>
    <row r="1007" spans="3:4" x14ac:dyDescent="0.25">
      <c r="C1007" s="123"/>
      <c r="D1007" s="124"/>
    </row>
    <row r="1008" spans="3:4" x14ac:dyDescent="0.25">
      <c r="C1008" s="123"/>
      <c r="D1008" s="124"/>
    </row>
    <row r="1009" spans="3:4" x14ac:dyDescent="0.25">
      <c r="C1009" s="123"/>
      <c r="D1009" s="124"/>
    </row>
    <row r="1010" spans="3:4" x14ac:dyDescent="0.25">
      <c r="C1010" s="123"/>
      <c r="D1010" s="124"/>
    </row>
    <row r="1011" spans="3:4" x14ac:dyDescent="0.25">
      <c r="C1011" s="123"/>
      <c r="D1011" s="124"/>
    </row>
    <row r="1012" spans="3:4" x14ac:dyDescent="0.25">
      <c r="C1012" s="123"/>
      <c r="D1012" s="124"/>
    </row>
    <row r="1013" spans="3:4" x14ac:dyDescent="0.25">
      <c r="C1013" s="123"/>
      <c r="D1013" s="124"/>
    </row>
    <row r="1014" spans="3:4" x14ac:dyDescent="0.25">
      <c r="C1014" s="123"/>
      <c r="D1014" s="124"/>
    </row>
    <row r="1015" spans="3:4" x14ac:dyDescent="0.25">
      <c r="C1015" s="123"/>
      <c r="D1015" s="124"/>
    </row>
    <row r="1016" spans="3:4" x14ac:dyDescent="0.25">
      <c r="C1016" s="123"/>
      <c r="D1016" s="124"/>
    </row>
    <row r="1017" spans="3:4" x14ac:dyDescent="0.25">
      <c r="C1017" s="123"/>
      <c r="D1017" s="124"/>
    </row>
    <row r="1018" spans="3:4" x14ac:dyDescent="0.25">
      <c r="C1018" s="123"/>
      <c r="D1018" s="124"/>
    </row>
    <row r="1019" spans="3:4" x14ac:dyDescent="0.25">
      <c r="C1019" s="123"/>
      <c r="D1019" s="124"/>
    </row>
    <row r="1020" spans="3:4" x14ac:dyDescent="0.25">
      <c r="C1020" s="123"/>
      <c r="D1020" s="124"/>
    </row>
    <row r="1021" spans="3:4" x14ac:dyDescent="0.25">
      <c r="C1021" s="123"/>
      <c r="D1021" s="124"/>
    </row>
    <row r="1022" spans="3:4" x14ac:dyDescent="0.25">
      <c r="C1022" s="123"/>
      <c r="D1022" s="124"/>
    </row>
    <row r="1023" spans="3:4" x14ac:dyDescent="0.25">
      <c r="C1023" s="123"/>
      <c r="D1023" s="124"/>
    </row>
    <row r="1024" spans="3:4" x14ac:dyDescent="0.25">
      <c r="C1024" s="123"/>
      <c r="D1024" s="124"/>
    </row>
    <row r="1025" spans="3:4" x14ac:dyDescent="0.25">
      <c r="C1025" s="123"/>
      <c r="D1025" s="124"/>
    </row>
    <row r="1026" spans="3:4" x14ac:dyDescent="0.25">
      <c r="C1026" s="123"/>
      <c r="D1026" s="124"/>
    </row>
    <row r="1027" spans="3:4" x14ac:dyDescent="0.25">
      <c r="C1027" s="123"/>
      <c r="D1027" s="124"/>
    </row>
    <row r="1028" spans="3:4" x14ac:dyDescent="0.25">
      <c r="C1028" s="123"/>
      <c r="D1028" s="124"/>
    </row>
    <row r="1029" spans="3:4" x14ac:dyDescent="0.25">
      <c r="C1029" s="123"/>
      <c r="D1029" s="124"/>
    </row>
    <row r="1030" spans="3:4" x14ac:dyDescent="0.25">
      <c r="C1030" s="123"/>
      <c r="D1030" s="124"/>
    </row>
    <row r="1031" spans="3:4" x14ac:dyDescent="0.25">
      <c r="C1031" s="123"/>
      <c r="D1031" s="124"/>
    </row>
    <row r="1032" spans="3:4" x14ac:dyDescent="0.25">
      <c r="C1032" s="123"/>
      <c r="D1032" s="124"/>
    </row>
    <row r="1033" spans="3:4" x14ac:dyDescent="0.25">
      <c r="C1033" s="123"/>
      <c r="D1033" s="124"/>
    </row>
    <row r="1034" spans="3:4" x14ac:dyDescent="0.25">
      <c r="C1034" s="123"/>
      <c r="D1034" s="124"/>
    </row>
    <row r="1035" spans="3:4" x14ac:dyDescent="0.25">
      <c r="C1035" s="123"/>
      <c r="D1035" s="124"/>
    </row>
    <row r="1036" spans="3:4" x14ac:dyDescent="0.25">
      <c r="C1036" s="123"/>
      <c r="D1036" s="124"/>
    </row>
    <row r="1037" spans="3:4" x14ac:dyDescent="0.25">
      <c r="C1037" s="123"/>
      <c r="D1037" s="124"/>
    </row>
    <row r="1038" spans="3:4" x14ac:dyDescent="0.25">
      <c r="C1038" s="123"/>
      <c r="D1038" s="124"/>
    </row>
    <row r="1039" spans="3:4" x14ac:dyDescent="0.25">
      <c r="C1039" s="123"/>
      <c r="D1039" s="124"/>
    </row>
    <row r="1040" spans="3:4" x14ac:dyDescent="0.25">
      <c r="C1040" s="123"/>
      <c r="D1040" s="124"/>
    </row>
    <row r="1041" spans="3:4" x14ac:dyDescent="0.25">
      <c r="C1041" s="123"/>
      <c r="D1041" s="124"/>
    </row>
    <row r="1042" spans="3:4" x14ac:dyDescent="0.25">
      <c r="C1042" s="123"/>
      <c r="D1042" s="124"/>
    </row>
    <row r="1043" spans="3:4" x14ac:dyDescent="0.25">
      <c r="C1043" s="123"/>
      <c r="D1043" s="124"/>
    </row>
    <row r="1044" spans="3:4" x14ac:dyDescent="0.25">
      <c r="C1044" s="123"/>
      <c r="D1044" s="124"/>
    </row>
    <row r="1045" spans="3:4" x14ac:dyDescent="0.25">
      <c r="C1045" s="123"/>
      <c r="D1045" s="124"/>
    </row>
    <row r="1046" spans="3:4" x14ac:dyDescent="0.25">
      <c r="C1046" s="123"/>
      <c r="D1046" s="124"/>
    </row>
    <row r="1047" spans="3:4" x14ac:dyDescent="0.25">
      <c r="C1047" s="123"/>
      <c r="D1047" s="124"/>
    </row>
    <row r="1048" spans="3:4" x14ac:dyDescent="0.25">
      <c r="C1048" s="123"/>
      <c r="D1048" s="124"/>
    </row>
    <row r="1049" spans="3:4" x14ac:dyDescent="0.25">
      <c r="C1049" s="123"/>
      <c r="D1049" s="124"/>
    </row>
    <row r="1050" spans="3:4" x14ac:dyDescent="0.25">
      <c r="C1050" s="123"/>
      <c r="D1050" s="124"/>
    </row>
    <row r="1051" spans="3:4" x14ac:dyDescent="0.25">
      <c r="C1051" s="123"/>
      <c r="D1051" s="124"/>
    </row>
    <row r="1052" spans="3:4" x14ac:dyDescent="0.25">
      <c r="C1052" s="123"/>
      <c r="D1052" s="124"/>
    </row>
    <row r="1053" spans="3:4" x14ac:dyDescent="0.25">
      <c r="C1053" s="123"/>
      <c r="D1053" s="124"/>
    </row>
    <row r="1054" spans="3:4" x14ac:dyDescent="0.25">
      <c r="C1054" s="123"/>
      <c r="D1054" s="124"/>
    </row>
    <row r="1055" spans="3:4" x14ac:dyDescent="0.25">
      <c r="C1055" s="123"/>
      <c r="D1055" s="124"/>
    </row>
    <row r="1056" spans="3:4" x14ac:dyDescent="0.25">
      <c r="C1056" s="123"/>
      <c r="D1056" s="124"/>
    </row>
    <row r="1057" spans="3:4" x14ac:dyDescent="0.25">
      <c r="C1057" s="123"/>
      <c r="D1057" s="124"/>
    </row>
    <row r="1058" spans="3:4" x14ac:dyDescent="0.25">
      <c r="C1058" s="123"/>
      <c r="D1058" s="124"/>
    </row>
    <row r="1059" spans="3:4" x14ac:dyDescent="0.25">
      <c r="C1059" s="123"/>
      <c r="D1059" s="124"/>
    </row>
    <row r="1060" spans="3:4" x14ac:dyDescent="0.25">
      <c r="C1060" s="123"/>
      <c r="D1060" s="124"/>
    </row>
    <row r="1061" spans="3:4" x14ac:dyDescent="0.25">
      <c r="C1061" s="123"/>
      <c r="D1061" s="124"/>
    </row>
    <row r="1062" spans="3:4" x14ac:dyDescent="0.25">
      <c r="C1062" s="123"/>
      <c r="D1062" s="124"/>
    </row>
    <row r="1063" spans="3:4" x14ac:dyDescent="0.25">
      <c r="C1063" s="123"/>
      <c r="D1063" s="124"/>
    </row>
    <row r="1064" spans="3:4" x14ac:dyDescent="0.25">
      <c r="C1064" s="123"/>
      <c r="D1064" s="124"/>
    </row>
    <row r="1065" spans="3:4" x14ac:dyDescent="0.25">
      <c r="C1065" s="123"/>
      <c r="D1065" s="124"/>
    </row>
    <row r="1066" spans="3:4" x14ac:dyDescent="0.25">
      <c r="C1066" s="123"/>
      <c r="D1066" s="124"/>
    </row>
    <row r="1067" spans="3:4" x14ac:dyDescent="0.25">
      <c r="C1067" s="123"/>
      <c r="D1067" s="124"/>
    </row>
    <row r="1068" spans="3:4" x14ac:dyDescent="0.25">
      <c r="C1068" s="123"/>
      <c r="D1068" s="124"/>
    </row>
    <row r="1069" spans="3:4" x14ac:dyDescent="0.25">
      <c r="C1069" s="123"/>
      <c r="D1069" s="124"/>
    </row>
    <row r="1070" spans="3:4" x14ac:dyDescent="0.25">
      <c r="C1070" s="123"/>
      <c r="D1070" s="124"/>
    </row>
    <row r="1071" spans="3:4" x14ac:dyDescent="0.25">
      <c r="C1071" s="123"/>
      <c r="D1071" s="124"/>
    </row>
    <row r="1072" spans="3:4" x14ac:dyDescent="0.25">
      <c r="C1072" s="123"/>
      <c r="D1072" s="124"/>
    </row>
    <row r="1073" spans="3:4" x14ac:dyDescent="0.25">
      <c r="C1073" s="123"/>
      <c r="D1073" s="124"/>
    </row>
    <row r="1074" spans="3:4" x14ac:dyDescent="0.25">
      <c r="C1074" s="123"/>
      <c r="D1074" s="124"/>
    </row>
    <row r="1075" spans="3:4" x14ac:dyDescent="0.25">
      <c r="C1075" s="123"/>
      <c r="D1075" s="124"/>
    </row>
    <row r="1076" spans="3:4" x14ac:dyDescent="0.25">
      <c r="C1076" s="123"/>
      <c r="D1076" s="124"/>
    </row>
    <row r="1077" spans="3:4" x14ac:dyDescent="0.25">
      <c r="C1077" s="123"/>
      <c r="D1077" s="124"/>
    </row>
    <row r="1078" spans="3:4" x14ac:dyDescent="0.25">
      <c r="C1078" s="123"/>
      <c r="D1078" s="124"/>
    </row>
    <row r="1079" spans="3:4" x14ac:dyDescent="0.25">
      <c r="C1079" s="123"/>
      <c r="D1079" s="124"/>
    </row>
    <row r="1080" spans="3:4" x14ac:dyDescent="0.25">
      <c r="C1080" s="123"/>
      <c r="D1080" s="124"/>
    </row>
    <row r="1081" spans="3:4" x14ac:dyDescent="0.25">
      <c r="C1081" s="123"/>
      <c r="D1081" s="124"/>
    </row>
    <row r="1082" spans="3:4" x14ac:dyDescent="0.25">
      <c r="C1082" s="123"/>
      <c r="D1082" s="124"/>
    </row>
    <row r="1083" spans="3:4" x14ac:dyDescent="0.25">
      <c r="C1083" s="123"/>
      <c r="D1083" s="124"/>
    </row>
    <row r="1084" spans="3:4" x14ac:dyDescent="0.25">
      <c r="C1084" s="123"/>
      <c r="D1084" s="124"/>
    </row>
    <row r="1085" spans="3:4" x14ac:dyDescent="0.25">
      <c r="C1085" s="123"/>
      <c r="D1085" s="124"/>
    </row>
    <row r="1086" spans="3:4" x14ac:dyDescent="0.25">
      <c r="C1086" s="123"/>
      <c r="D1086" s="124"/>
    </row>
    <row r="1087" spans="3:4" x14ac:dyDescent="0.25">
      <c r="C1087" s="123"/>
      <c r="D1087" s="124"/>
    </row>
    <row r="1088" spans="3:4" x14ac:dyDescent="0.25">
      <c r="C1088" s="123"/>
      <c r="D1088" s="124"/>
    </row>
    <row r="1089" spans="3:4" x14ac:dyDescent="0.25">
      <c r="C1089" s="123"/>
      <c r="D1089" s="124"/>
    </row>
    <row r="1090" spans="3:4" x14ac:dyDescent="0.25">
      <c r="C1090" s="123"/>
      <c r="D1090" s="124"/>
    </row>
    <row r="1091" spans="3:4" x14ac:dyDescent="0.25">
      <c r="C1091" s="123"/>
      <c r="D1091" s="124"/>
    </row>
    <row r="1092" spans="3:4" x14ac:dyDescent="0.25">
      <c r="C1092" s="123"/>
      <c r="D1092" s="124"/>
    </row>
    <row r="1093" spans="3:4" x14ac:dyDescent="0.25">
      <c r="C1093" s="123"/>
      <c r="D1093" s="124"/>
    </row>
    <row r="1094" spans="3:4" x14ac:dyDescent="0.25">
      <c r="C1094" s="123"/>
      <c r="D1094" s="124"/>
    </row>
    <row r="1095" spans="3:4" x14ac:dyDescent="0.25">
      <c r="C1095" s="123"/>
      <c r="D1095" s="124"/>
    </row>
    <row r="1096" spans="3:4" x14ac:dyDescent="0.25">
      <c r="C1096" s="123"/>
      <c r="D1096" s="124"/>
    </row>
    <row r="1097" spans="3:4" x14ac:dyDescent="0.25">
      <c r="C1097" s="123"/>
      <c r="D1097" s="124"/>
    </row>
    <row r="1098" spans="3:4" x14ac:dyDescent="0.25">
      <c r="C1098" s="123"/>
      <c r="D1098" s="124"/>
    </row>
    <row r="1099" spans="3:4" x14ac:dyDescent="0.25">
      <c r="C1099" s="123"/>
      <c r="D1099" s="124"/>
    </row>
    <row r="1100" spans="3:4" x14ac:dyDescent="0.25">
      <c r="C1100" s="123"/>
      <c r="D1100" s="124"/>
    </row>
    <row r="1101" spans="3:4" x14ac:dyDescent="0.25">
      <c r="C1101" s="123"/>
      <c r="D1101" s="124"/>
    </row>
    <row r="1102" spans="3:4" x14ac:dyDescent="0.25">
      <c r="C1102" s="123"/>
      <c r="D1102" s="124"/>
    </row>
    <row r="1103" spans="3:4" x14ac:dyDescent="0.25">
      <c r="C1103" s="123"/>
      <c r="D1103" s="124"/>
    </row>
    <row r="1104" spans="3:4" x14ac:dyDescent="0.25">
      <c r="C1104" s="123"/>
      <c r="D1104" s="124"/>
    </row>
    <row r="1105" spans="3:4" x14ac:dyDescent="0.25">
      <c r="C1105" s="123"/>
      <c r="D1105" s="124"/>
    </row>
    <row r="1106" spans="3:4" x14ac:dyDescent="0.25">
      <c r="C1106" s="123"/>
      <c r="D1106" s="124"/>
    </row>
    <row r="1107" spans="3:4" x14ac:dyDescent="0.25">
      <c r="C1107" s="123"/>
      <c r="D1107" s="124"/>
    </row>
    <row r="1108" spans="3:4" x14ac:dyDescent="0.25">
      <c r="C1108" s="123"/>
      <c r="D1108" s="124"/>
    </row>
    <row r="1109" spans="3:4" x14ac:dyDescent="0.25">
      <c r="C1109" s="123"/>
      <c r="D1109" s="124"/>
    </row>
    <row r="1110" spans="3:4" x14ac:dyDescent="0.25">
      <c r="C1110" s="123"/>
      <c r="D1110" s="124"/>
    </row>
    <row r="1111" spans="3:4" x14ac:dyDescent="0.25">
      <c r="C1111" s="123"/>
      <c r="D1111" s="124"/>
    </row>
    <row r="1112" spans="3:4" x14ac:dyDescent="0.25">
      <c r="C1112" s="123"/>
      <c r="D1112" s="124"/>
    </row>
    <row r="1113" spans="3:4" x14ac:dyDescent="0.25">
      <c r="C1113" s="123"/>
      <c r="D1113" s="124"/>
    </row>
    <row r="1114" spans="3:4" x14ac:dyDescent="0.25">
      <c r="C1114" s="123"/>
      <c r="D1114" s="124"/>
    </row>
    <row r="1115" spans="3:4" x14ac:dyDescent="0.25">
      <c r="C1115" s="123"/>
      <c r="D1115" s="124"/>
    </row>
    <row r="1116" spans="3:4" x14ac:dyDescent="0.25">
      <c r="C1116" s="123"/>
      <c r="D1116" s="124"/>
    </row>
    <row r="1117" spans="3:4" x14ac:dyDescent="0.25">
      <c r="C1117" s="123"/>
      <c r="D1117" s="124"/>
    </row>
    <row r="1118" spans="3:4" x14ac:dyDescent="0.25">
      <c r="C1118" s="123"/>
      <c r="D1118" s="124"/>
    </row>
    <row r="1119" spans="3:4" x14ac:dyDescent="0.25">
      <c r="C1119" s="123"/>
      <c r="D1119" s="124"/>
    </row>
    <row r="1120" spans="3:4" x14ac:dyDescent="0.25">
      <c r="C1120" s="123"/>
      <c r="D1120" s="124"/>
    </row>
    <row r="1121" spans="3:4" x14ac:dyDescent="0.25">
      <c r="C1121" s="123"/>
      <c r="D1121" s="124"/>
    </row>
    <row r="1122" spans="3:4" x14ac:dyDescent="0.25">
      <c r="C1122" s="123"/>
      <c r="D1122" s="124"/>
    </row>
    <row r="1123" spans="3:4" x14ac:dyDescent="0.25">
      <c r="C1123" s="123"/>
      <c r="D1123" s="124"/>
    </row>
    <row r="1124" spans="3:4" x14ac:dyDescent="0.25">
      <c r="C1124" s="123"/>
      <c r="D1124" s="124"/>
    </row>
    <row r="1125" spans="3:4" x14ac:dyDescent="0.25">
      <c r="C1125" s="123"/>
      <c r="D1125" s="124"/>
    </row>
    <row r="1126" spans="3:4" x14ac:dyDescent="0.25">
      <c r="C1126" s="123"/>
      <c r="D1126" s="124"/>
    </row>
    <row r="1127" spans="3:4" x14ac:dyDescent="0.25">
      <c r="C1127" s="123"/>
      <c r="D1127" s="124"/>
    </row>
    <row r="1128" spans="3:4" x14ac:dyDescent="0.25">
      <c r="C1128" s="123"/>
      <c r="D1128" s="124"/>
    </row>
    <row r="1129" spans="3:4" x14ac:dyDescent="0.25">
      <c r="C1129" s="123"/>
      <c r="D1129" s="124"/>
    </row>
    <row r="1130" spans="3:4" x14ac:dyDescent="0.25">
      <c r="C1130" s="123"/>
      <c r="D1130" s="124"/>
    </row>
    <row r="1131" spans="3:4" x14ac:dyDescent="0.25">
      <c r="C1131" s="123"/>
      <c r="D1131" s="124"/>
    </row>
    <row r="1132" spans="3:4" x14ac:dyDescent="0.25">
      <c r="C1132" s="123"/>
      <c r="D1132" s="124"/>
    </row>
    <row r="1133" spans="3:4" x14ac:dyDescent="0.25">
      <c r="C1133" s="123"/>
      <c r="D1133" s="124"/>
    </row>
    <row r="1134" spans="3:4" x14ac:dyDescent="0.25">
      <c r="C1134" s="123"/>
      <c r="D1134" s="124"/>
    </row>
    <row r="1135" spans="3:4" x14ac:dyDescent="0.25">
      <c r="C1135" s="123"/>
      <c r="D1135" s="124"/>
    </row>
    <row r="1136" spans="3:4" x14ac:dyDescent="0.25">
      <c r="C1136" s="123"/>
      <c r="D1136" s="124"/>
    </row>
    <row r="1137" spans="3:4" x14ac:dyDescent="0.25">
      <c r="C1137" s="123"/>
      <c r="D1137" s="124"/>
    </row>
    <row r="1138" spans="3:4" x14ac:dyDescent="0.25">
      <c r="C1138" s="123"/>
      <c r="D1138" s="124"/>
    </row>
    <row r="1139" spans="3:4" x14ac:dyDescent="0.25">
      <c r="C1139" s="123"/>
      <c r="D1139" s="124"/>
    </row>
    <row r="1140" spans="3:4" x14ac:dyDescent="0.25">
      <c r="C1140" s="123"/>
      <c r="D1140" s="124"/>
    </row>
    <row r="1141" spans="3:4" x14ac:dyDescent="0.25">
      <c r="C1141" s="123"/>
      <c r="D1141" s="124"/>
    </row>
    <row r="1142" spans="3:4" x14ac:dyDescent="0.25">
      <c r="C1142" s="123"/>
      <c r="D1142" s="124"/>
    </row>
    <row r="1143" spans="3:4" x14ac:dyDescent="0.25">
      <c r="C1143" s="123"/>
      <c r="D1143" s="124"/>
    </row>
    <row r="1144" spans="3:4" x14ac:dyDescent="0.25">
      <c r="C1144" s="123"/>
      <c r="D1144" s="124"/>
    </row>
    <row r="1145" spans="3:4" x14ac:dyDescent="0.25">
      <c r="C1145" s="123"/>
      <c r="D1145" s="124"/>
    </row>
    <row r="1146" spans="3:4" x14ac:dyDescent="0.25">
      <c r="C1146" s="123"/>
      <c r="D1146" s="124"/>
    </row>
    <row r="1147" spans="3:4" x14ac:dyDescent="0.25">
      <c r="C1147" s="123"/>
      <c r="D1147" s="124"/>
    </row>
    <row r="1148" spans="3:4" x14ac:dyDescent="0.25">
      <c r="C1148" s="123"/>
      <c r="D1148" s="124"/>
    </row>
    <row r="1149" spans="3:4" x14ac:dyDescent="0.25">
      <c r="C1149" s="123"/>
      <c r="D1149" s="124"/>
    </row>
    <row r="1150" spans="3:4" x14ac:dyDescent="0.25">
      <c r="C1150" s="123"/>
      <c r="D1150" s="124"/>
    </row>
    <row r="1151" spans="3:4" x14ac:dyDescent="0.25">
      <c r="C1151" s="123"/>
      <c r="D1151" s="124"/>
    </row>
    <row r="1152" spans="3:4" x14ac:dyDescent="0.25">
      <c r="C1152" s="123"/>
      <c r="D1152" s="124"/>
    </row>
    <row r="1153" spans="3:4" x14ac:dyDescent="0.25">
      <c r="C1153" s="123"/>
      <c r="D1153" s="124"/>
    </row>
    <row r="1154" spans="3:4" x14ac:dyDescent="0.25">
      <c r="C1154" s="123"/>
      <c r="D1154" s="124"/>
    </row>
    <row r="1155" spans="3:4" x14ac:dyDescent="0.25">
      <c r="C1155" s="123"/>
      <c r="D1155" s="124"/>
    </row>
    <row r="1156" spans="3:4" x14ac:dyDescent="0.25">
      <c r="C1156" s="123"/>
      <c r="D1156" s="124"/>
    </row>
    <row r="1157" spans="3:4" x14ac:dyDescent="0.25">
      <c r="C1157" s="123"/>
      <c r="D1157" s="124"/>
    </row>
    <row r="1158" spans="3:4" x14ac:dyDescent="0.25">
      <c r="C1158" s="123"/>
      <c r="D1158" s="124"/>
    </row>
    <row r="1159" spans="3:4" x14ac:dyDescent="0.25">
      <c r="C1159" s="123"/>
      <c r="D1159" s="124"/>
    </row>
    <row r="1160" spans="3:4" x14ac:dyDescent="0.25">
      <c r="C1160" s="123"/>
      <c r="D1160" s="124"/>
    </row>
    <row r="1161" spans="3:4" x14ac:dyDescent="0.25">
      <c r="C1161" s="123"/>
      <c r="D1161" s="124"/>
    </row>
    <row r="1162" spans="3:4" x14ac:dyDescent="0.25">
      <c r="C1162" s="123"/>
      <c r="D1162" s="124"/>
    </row>
    <row r="1163" spans="3:4" x14ac:dyDescent="0.25">
      <c r="C1163" s="123"/>
      <c r="D1163" s="124"/>
    </row>
    <row r="1164" spans="3:4" x14ac:dyDescent="0.25">
      <c r="C1164" s="123"/>
      <c r="D1164" s="124"/>
    </row>
    <row r="1165" spans="3:4" x14ac:dyDescent="0.25">
      <c r="C1165" s="123"/>
      <c r="D1165" s="124"/>
    </row>
    <row r="1166" spans="3:4" x14ac:dyDescent="0.25">
      <c r="C1166" s="123"/>
      <c r="D1166" s="124"/>
    </row>
    <row r="1167" spans="3:4" x14ac:dyDescent="0.25">
      <c r="C1167" s="123"/>
      <c r="D1167" s="124"/>
    </row>
    <row r="1168" spans="3:4" x14ac:dyDescent="0.25">
      <c r="C1168" s="123"/>
      <c r="D1168" s="124"/>
    </row>
    <row r="1169" spans="3:4" x14ac:dyDescent="0.25">
      <c r="C1169" s="123"/>
      <c r="D1169" s="124"/>
    </row>
    <row r="1170" spans="3:4" x14ac:dyDescent="0.25">
      <c r="C1170" s="123"/>
      <c r="D1170" s="124"/>
    </row>
    <row r="1171" spans="3:4" x14ac:dyDescent="0.25">
      <c r="C1171" s="123"/>
      <c r="D1171" s="124"/>
    </row>
    <row r="1172" spans="3:4" x14ac:dyDescent="0.25">
      <c r="C1172" s="123"/>
      <c r="D1172" s="124"/>
    </row>
    <row r="1173" spans="3:4" x14ac:dyDescent="0.25">
      <c r="C1173" s="123"/>
      <c r="D1173" s="124"/>
    </row>
    <row r="1174" spans="3:4" x14ac:dyDescent="0.25">
      <c r="C1174" s="123"/>
      <c r="D1174" s="124"/>
    </row>
    <row r="1175" spans="3:4" x14ac:dyDescent="0.25">
      <c r="C1175" s="123"/>
      <c r="D1175" s="124"/>
    </row>
    <row r="1176" spans="3:4" x14ac:dyDescent="0.25">
      <c r="C1176" s="123"/>
      <c r="D1176" s="124"/>
    </row>
    <row r="1177" spans="3:4" x14ac:dyDescent="0.25">
      <c r="C1177" s="123"/>
      <c r="D1177" s="124"/>
    </row>
    <row r="1178" spans="3:4" x14ac:dyDescent="0.25">
      <c r="C1178" s="123"/>
      <c r="D1178" s="124"/>
    </row>
    <row r="1179" spans="3:4" x14ac:dyDescent="0.25">
      <c r="C1179" s="123"/>
      <c r="D1179" s="124"/>
    </row>
    <row r="1180" spans="3:4" x14ac:dyDescent="0.25">
      <c r="C1180" s="123"/>
      <c r="D1180" s="124"/>
    </row>
    <row r="1181" spans="3:4" x14ac:dyDescent="0.25">
      <c r="C1181" s="123"/>
      <c r="D1181" s="124"/>
    </row>
    <row r="1182" spans="3:4" x14ac:dyDescent="0.25">
      <c r="C1182" s="123"/>
      <c r="D1182" s="124"/>
    </row>
    <row r="1183" spans="3:4" x14ac:dyDescent="0.25">
      <c r="C1183" s="123"/>
      <c r="D1183" s="124"/>
    </row>
    <row r="1184" spans="3:4" x14ac:dyDescent="0.25">
      <c r="C1184" s="123"/>
      <c r="D1184" s="124"/>
    </row>
    <row r="1185" spans="3:4" x14ac:dyDescent="0.25">
      <c r="C1185" s="123"/>
      <c r="D1185" s="124"/>
    </row>
    <row r="1186" spans="3:4" x14ac:dyDescent="0.25">
      <c r="C1186" s="123"/>
      <c r="D1186" s="124"/>
    </row>
    <row r="1187" spans="3:4" x14ac:dyDescent="0.25">
      <c r="C1187" s="123"/>
      <c r="D1187" s="124"/>
    </row>
    <row r="1188" spans="3:4" x14ac:dyDescent="0.25">
      <c r="C1188" s="123"/>
      <c r="D1188" s="124"/>
    </row>
    <row r="1189" spans="3:4" x14ac:dyDescent="0.25">
      <c r="C1189" s="123"/>
      <c r="D1189" s="124"/>
    </row>
    <row r="1190" spans="3:4" x14ac:dyDescent="0.25">
      <c r="C1190" s="123"/>
      <c r="D1190" s="124"/>
    </row>
    <row r="1191" spans="3:4" x14ac:dyDescent="0.25">
      <c r="C1191" s="123"/>
      <c r="D1191" s="124"/>
    </row>
    <row r="1192" spans="3:4" x14ac:dyDescent="0.25">
      <c r="C1192" s="123"/>
      <c r="D1192" s="124"/>
    </row>
    <row r="1193" spans="3:4" x14ac:dyDescent="0.25">
      <c r="C1193" s="123"/>
      <c r="D1193" s="124"/>
    </row>
    <row r="1194" spans="3:4" x14ac:dyDescent="0.25">
      <c r="C1194" s="123"/>
      <c r="D1194" s="124"/>
    </row>
    <row r="1195" spans="3:4" x14ac:dyDescent="0.25">
      <c r="C1195" s="123"/>
      <c r="D1195" s="124"/>
    </row>
    <row r="1196" spans="3:4" x14ac:dyDescent="0.25">
      <c r="C1196" s="123"/>
      <c r="D1196" s="124"/>
    </row>
    <row r="1197" spans="3:4" x14ac:dyDescent="0.25">
      <c r="C1197" s="123"/>
      <c r="D1197" s="124"/>
    </row>
    <row r="1198" spans="3:4" x14ac:dyDescent="0.25">
      <c r="C1198" s="123"/>
      <c r="D1198" s="124"/>
    </row>
    <row r="1199" spans="3:4" x14ac:dyDescent="0.25">
      <c r="C1199" s="123"/>
      <c r="D1199" s="124"/>
    </row>
    <row r="1200" spans="3:4" x14ac:dyDescent="0.25">
      <c r="C1200" s="123"/>
      <c r="D1200" s="124"/>
    </row>
    <row r="1201" spans="3:4" x14ac:dyDescent="0.25">
      <c r="C1201" s="123"/>
      <c r="D1201" s="124"/>
    </row>
    <row r="1202" spans="3:4" x14ac:dyDescent="0.25">
      <c r="C1202" s="123"/>
      <c r="D1202" s="124"/>
    </row>
    <row r="1203" spans="3:4" x14ac:dyDescent="0.25">
      <c r="C1203" s="123"/>
      <c r="D1203" s="124"/>
    </row>
    <row r="1204" spans="3:4" x14ac:dyDescent="0.25">
      <c r="C1204" s="123"/>
      <c r="D1204" s="124"/>
    </row>
    <row r="1205" spans="3:4" x14ac:dyDescent="0.25">
      <c r="C1205" s="123"/>
      <c r="D1205" s="124"/>
    </row>
    <row r="1206" spans="3:4" x14ac:dyDescent="0.25">
      <c r="C1206" s="123"/>
      <c r="D1206" s="124"/>
    </row>
    <row r="1207" spans="3:4" x14ac:dyDescent="0.25">
      <c r="C1207" s="123"/>
      <c r="D1207" s="124"/>
    </row>
    <row r="1208" spans="3:4" x14ac:dyDescent="0.25">
      <c r="C1208" s="123"/>
      <c r="D1208" s="124"/>
    </row>
    <row r="1209" spans="3:4" x14ac:dyDescent="0.25">
      <c r="C1209" s="123"/>
      <c r="D1209" s="124"/>
    </row>
    <row r="1210" spans="3:4" x14ac:dyDescent="0.25">
      <c r="C1210" s="123"/>
      <c r="D1210" s="124"/>
    </row>
    <row r="1211" spans="3:4" x14ac:dyDescent="0.25">
      <c r="C1211" s="123"/>
      <c r="D1211" s="124"/>
    </row>
    <row r="1212" spans="3:4" x14ac:dyDescent="0.25">
      <c r="C1212" s="123"/>
      <c r="D1212" s="124"/>
    </row>
    <row r="1213" spans="3:4" x14ac:dyDescent="0.25">
      <c r="C1213" s="123"/>
      <c r="D1213" s="124"/>
    </row>
    <row r="1214" spans="3:4" x14ac:dyDescent="0.25">
      <c r="C1214" s="123"/>
      <c r="D1214" s="124"/>
    </row>
    <row r="1215" spans="3:4" x14ac:dyDescent="0.25">
      <c r="C1215" s="123"/>
      <c r="D1215" s="124"/>
    </row>
    <row r="1216" spans="3:4" x14ac:dyDescent="0.25">
      <c r="C1216" s="123"/>
      <c r="D1216" s="124"/>
    </row>
    <row r="1217" spans="3:4" x14ac:dyDescent="0.25">
      <c r="C1217" s="123"/>
      <c r="D1217" s="124"/>
    </row>
    <row r="1218" spans="3:4" x14ac:dyDescent="0.25">
      <c r="C1218" s="123"/>
      <c r="D1218" s="124"/>
    </row>
    <row r="1219" spans="3:4" x14ac:dyDescent="0.25">
      <c r="C1219" s="123"/>
      <c r="D1219" s="124"/>
    </row>
    <row r="1220" spans="3:4" x14ac:dyDescent="0.25">
      <c r="C1220" s="123"/>
      <c r="D1220" s="124"/>
    </row>
    <row r="1221" spans="3:4" x14ac:dyDescent="0.25">
      <c r="C1221" s="123"/>
      <c r="D1221" s="124"/>
    </row>
    <row r="1222" spans="3:4" x14ac:dyDescent="0.25">
      <c r="C1222" s="123"/>
      <c r="D1222" s="124"/>
    </row>
    <row r="1223" spans="3:4" x14ac:dyDescent="0.25">
      <c r="C1223" s="123"/>
      <c r="D1223" s="124"/>
    </row>
    <row r="1224" spans="3:4" x14ac:dyDescent="0.25">
      <c r="C1224" s="123"/>
      <c r="D1224" s="124"/>
    </row>
    <row r="1225" spans="3:4" x14ac:dyDescent="0.25">
      <c r="C1225" s="123"/>
      <c r="D1225" s="124"/>
    </row>
    <row r="1226" spans="3:4" x14ac:dyDescent="0.25">
      <c r="C1226" s="123"/>
      <c r="D1226" s="124"/>
    </row>
    <row r="1227" spans="3:4" x14ac:dyDescent="0.25">
      <c r="C1227" s="123"/>
      <c r="D1227" s="124"/>
    </row>
    <row r="1228" spans="3:4" x14ac:dyDescent="0.25">
      <c r="C1228" s="123"/>
      <c r="D1228" s="124"/>
    </row>
    <row r="1229" spans="3:4" x14ac:dyDescent="0.25">
      <c r="C1229" s="123"/>
      <c r="D1229" s="124"/>
    </row>
    <row r="1230" spans="3:4" x14ac:dyDescent="0.25">
      <c r="C1230" s="123"/>
      <c r="D1230" s="124"/>
    </row>
    <row r="1231" spans="3:4" x14ac:dyDescent="0.25">
      <c r="C1231" s="123"/>
      <c r="D1231" s="124"/>
    </row>
    <row r="1232" spans="3:4" x14ac:dyDescent="0.25">
      <c r="C1232" s="123"/>
      <c r="D1232" s="124"/>
    </row>
    <row r="1233" spans="3:4" x14ac:dyDescent="0.25">
      <c r="C1233" s="123"/>
      <c r="D1233" s="124"/>
    </row>
    <row r="1234" spans="3:4" x14ac:dyDescent="0.25">
      <c r="C1234" s="123"/>
      <c r="D1234" s="124"/>
    </row>
    <row r="1235" spans="3:4" x14ac:dyDescent="0.25">
      <c r="C1235" s="123"/>
      <c r="D1235" s="124"/>
    </row>
    <row r="1236" spans="3:4" x14ac:dyDescent="0.25">
      <c r="C1236" s="123"/>
      <c r="D1236" s="124"/>
    </row>
    <row r="1237" spans="3:4" x14ac:dyDescent="0.25">
      <c r="C1237" s="123"/>
      <c r="D1237" s="124"/>
    </row>
    <row r="1238" spans="3:4" x14ac:dyDescent="0.25">
      <c r="C1238" s="123"/>
      <c r="D1238" s="124"/>
    </row>
    <row r="1239" spans="3:4" x14ac:dyDescent="0.25">
      <c r="C1239" s="123"/>
      <c r="D1239" s="124"/>
    </row>
    <row r="1240" spans="3:4" x14ac:dyDescent="0.25">
      <c r="C1240" s="123"/>
      <c r="D1240" s="124"/>
    </row>
    <row r="1241" spans="3:4" x14ac:dyDescent="0.25">
      <c r="C1241" s="123"/>
      <c r="D1241" s="124"/>
    </row>
    <row r="1242" spans="3:4" x14ac:dyDescent="0.25">
      <c r="C1242" s="123"/>
      <c r="D1242" s="124"/>
    </row>
    <row r="1243" spans="3:4" x14ac:dyDescent="0.25">
      <c r="C1243" s="123"/>
      <c r="D1243" s="124"/>
    </row>
    <row r="1244" spans="3:4" x14ac:dyDescent="0.25">
      <c r="C1244" s="123"/>
      <c r="D1244" s="124"/>
    </row>
    <row r="1245" spans="3:4" x14ac:dyDescent="0.25">
      <c r="C1245" s="123"/>
      <c r="D1245" s="124"/>
    </row>
    <row r="1246" spans="3:4" x14ac:dyDescent="0.25">
      <c r="C1246" s="123"/>
      <c r="D1246" s="124"/>
    </row>
    <row r="1247" spans="3:4" x14ac:dyDescent="0.25">
      <c r="C1247" s="123"/>
      <c r="D1247" s="124"/>
    </row>
    <row r="1248" spans="3:4" x14ac:dyDescent="0.25">
      <c r="C1248" s="123"/>
      <c r="D1248" s="124"/>
    </row>
    <row r="1249" spans="3:4" x14ac:dyDescent="0.25">
      <c r="C1249" s="123"/>
      <c r="D1249" s="124"/>
    </row>
    <row r="1250" spans="3:4" x14ac:dyDescent="0.25">
      <c r="C1250" s="123"/>
      <c r="D1250" s="124"/>
    </row>
    <row r="1251" spans="3:4" x14ac:dyDescent="0.25">
      <c r="C1251" s="123"/>
      <c r="D1251" s="124"/>
    </row>
    <row r="1252" spans="3:4" x14ac:dyDescent="0.25">
      <c r="C1252" s="123"/>
      <c r="D1252" s="124"/>
    </row>
    <row r="1253" spans="3:4" x14ac:dyDescent="0.25">
      <c r="C1253" s="123"/>
      <c r="D1253" s="124"/>
    </row>
    <row r="1254" spans="3:4" x14ac:dyDescent="0.25">
      <c r="C1254" s="123"/>
      <c r="D1254" s="124"/>
    </row>
    <row r="1255" spans="3:4" x14ac:dyDescent="0.25">
      <c r="C1255" s="123"/>
      <c r="D1255" s="124"/>
    </row>
    <row r="1256" spans="3:4" x14ac:dyDescent="0.25">
      <c r="C1256" s="123"/>
      <c r="D1256" s="124"/>
    </row>
    <row r="1257" spans="3:4" x14ac:dyDescent="0.25">
      <c r="C1257" s="123"/>
      <c r="D1257" s="124"/>
    </row>
    <row r="1258" spans="3:4" x14ac:dyDescent="0.25">
      <c r="C1258" s="123"/>
      <c r="D1258" s="124"/>
    </row>
    <row r="1259" spans="3:4" x14ac:dyDescent="0.25">
      <c r="C1259" s="123"/>
      <c r="D1259" s="124"/>
    </row>
    <row r="1260" spans="3:4" x14ac:dyDescent="0.25">
      <c r="C1260" s="123"/>
      <c r="D1260" s="124"/>
    </row>
    <row r="1261" spans="3:4" x14ac:dyDescent="0.25">
      <c r="C1261" s="123"/>
      <c r="D1261" s="124"/>
    </row>
    <row r="1262" spans="3:4" x14ac:dyDescent="0.25">
      <c r="C1262" s="123"/>
      <c r="D1262" s="124"/>
    </row>
    <row r="1263" spans="3:4" x14ac:dyDescent="0.25">
      <c r="C1263" s="123"/>
      <c r="D1263" s="124"/>
    </row>
    <row r="1264" spans="3:4" x14ac:dyDescent="0.25">
      <c r="C1264" s="123"/>
      <c r="D1264" s="124"/>
    </row>
    <row r="1265" spans="3:4" x14ac:dyDescent="0.25">
      <c r="C1265" s="123"/>
      <c r="D1265" s="124"/>
    </row>
    <row r="1266" spans="3:4" x14ac:dyDescent="0.25">
      <c r="C1266" s="123"/>
      <c r="D1266" s="124"/>
    </row>
    <row r="1267" spans="3:4" x14ac:dyDescent="0.25">
      <c r="C1267" s="123"/>
      <c r="D1267" s="124"/>
    </row>
    <row r="1268" spans="3:4" x14ac:dyDescent="0.25">
      <c r="C1268" s="123"/>
      <c r="D1268" s="124"/>
    </row>
    <row r="1269" spans="3:4" x14ac:dyDescent="0.25">
      <c r="C1269" s="123"/>
      <c r="D1269" s="124"/>
    </row>
    <row r="1270" spans="3:4" x14ac:dyDescent="0.25">
      <c r="C1270" s="123"/>
      <c r="D1270" s="124"/>
    </row>
    <row r="1271" spans="3:4" x14ac:dyDescent="0.25">
      <c r="C1271" s="123"/>
      <c r="D1271" s="124"/>
    </row>
    <row r="1272" spans="3:4" x14ac:dyDescent="0.25">
      <c r="C1272" s="123"/>
      <c r="D1272" s="124"/>
    </row>
    <row r="1273" spans="3:4" x14ac:dyDescent="0.25">
      <c r="C1273" s="123"/>
      <c r="D1273" s="124"/>
    </row>
    <row r="1274" spans="3:4" x14ac:dyDescent="0.25">
      <c r="C1274" s="123"/>
      <c r="D1274" s="124"/>
    </row>
    <row r="1275" spans="3:4" x14ac:dyDescent="0.25">
      <c r="C1275" s="123"/>
      <c r="D1275" s="124"/>
    </row>
    <row r="1276" spans="3:4" x14ac:dyDescent="0.25">
      <c r="C1276" s="123"/>
      <c r="D1276" s="124"/>
    </row>
    <row r="1277" spans="3:4" x14ac:dyDescent="0.25">
      <c r="C1277" s="123"/>
      <c r="D1277" s="124"/>
    </row>
    <row r="1278" spans="3:4" x14ac:dyDescent="0.25">
      <c r="C1278" s="123"/>
      <c r="D1278" s="124"/>
    </row>
    <row r="1279" spans="3:4" x14ac:dyDescent="0.25">
      <c r="C1279" s="123"/>
      <c r="D1279" s="124"/>
    </row>
    <row r="1280" spans="3:4" x14ac:dyDescent="0.25">
      <c r="C1280" s="123"/>
      <c r="D1280" s="124"/>
    </row>
    <row r="1281" spans="3:4" x14ac:dyDescent="0.25">
      <c r="C1281" s="123"/>
      <c r="D1281" s="124"/>
    </row>
    <row r="1282" spans="3:4" x14ac:dyDescent="0.25">
      <c r="C1282" s="123"/>
      <c r="D1282" s="124"/>
    </row>
    <row r="1283" spans="3:4" x14ac:dyDescent="0.25">
      <c r="C1283" s="123"/>
      <c r="D1283" s="124"/>
    </row>
    <row r="1284" spans="3:4" x14ac:dyDescent="0.25">
      <c r="C1284" s="123"/>
      <c r="D1284" s="124"/>
    </row>
    <row r="1285" spans="3:4" x14ac:dyDescent="0.25">
      <c r="C1285" s="123"/>
      <c r="D1285" s="124"/>
    </row>
    <row r="1286" spans="3:4" x14ac:dyDescent="0.25">
      <c r="C1286" s="123"/>
      <c r="D1286" s="124"/>
    </row>
    <row r="1287" spans="3:4" x14ac:dyDescent="0.25">
      <c r="C1287" s="123"/>
      <c r="D1287" s="124"/>
    </row>
    <row r="1288" spans="3:4" x14ac:dyDescent="0.25">
      <c r="C1288" s="123"/>
      <c r="D1288" s="124"/>
    </row>
    <row r="1289" spans="3:4" x14ac:dyDescent="0.25">
      <c r="C1289" s="123"/>
      <c r="D1289" s="124"/>
    </row>
    <row r="1290" spans="3:4" x14ac:dyDescent="0.25">
      <c r="C1290" s="123"/>
      <c r="D1290" s="124"/>
    </row>
    <row r="1291" spans="3:4" x14ac:dyDescent="0.25">
      <c r="C1291" s="123"/>
      <c r="D1291" s="124"/>
    </row>
    <row r="1292" spans="3:4" x14ac:dyDescent="0.25">
      <c r="C1292" s="123"/>
      <c r="D1292" s="124"/>
    </row>
    <row r="1293" spans="3:4" x14ac:dyDescent="0.25">
      <c r="C1293" s="123"/>
      <c r="D1293" s="124"/>
    </row>
    <row r="1294" spans="3:4" x14ac:dyDescent="0.25">
      <c r="C1294" s="123"/>
      <c r="D1294" s="124"/>
    </row>
    <row r="1295" spans="3:4" x14ac:dyDescent="0.25">
      <c r="C1295" s="123"/>
      <c r="D1295" s="124"/>
    </row>
    <row r="1296" spans="3:4" x14ac:dyDescent="0.25">
      <c r="C1296" s="123"/>
      <c r="D1296" s="124"/>
    </row>
    <row r="1297" spans="3:4" x14ac:dyDescent="0.25">
      <c r="C1297" s="123"/>
      <c r="D1297" s="124"/>
    </row>
    <row r="1298" spans="3:4" x14ac:dyDescent="0.25">
      <c r="C1298" s="123"/>
      <c r="D1298" s="124"/>
    </row>
    <row r="1299" spans="3:4" x14ac:dyDescent="0.25">
      <c r="C1299" s="123"/>
      <c r="D1299" s="124"/>
    </row>
    <row r="1300" spans="3:4" x14ac:dyDescent="0.25">
      <c r="C1300" s="123"/>
      <c r="D1300" s="124"/>
    </row>
    <row r="1301" spans="3:4" x14ac:dyDescent="0.25">
      <c r="C1301" s="123"/>
      <c r="D1301" s="124"/>
    </row>
    <row r="1302" spans="3:4" x14ac:dyDescent="0.25">
      <c r="C1302" s="123"/>
      <c r="D1302" s="124"/>
    </row>
    <row r="1303" spans="3:4" x14ac:dyDescent="0.25">
      <c r="C1303" s="123"/>
      <c r="D1303" s="124"/>
    </row>
    <row r="1304" spans="3:4" x14ac:dyDescent="0.25">
      <c r="C1304" s="123"/>
      <c r="D1304" s="124"/>
    </row>
    <row r="1305" spans="3:4" x14ac:dyDescent="0.25">
      <c r="C1305" s="123"/>
      <c r="D1305" s="124"/>
    </row>
    <row r="1306" spans="3:4" x14ac:dyDescent="0.25">
      <c r="C1306" s="123"/>
      <c r="D1306" s="124"/>
    </row>
    <row r="1307" spans="3:4" x14ac:dyDescent="0.25">
      <c r="C1307" s="123"/>
      <c r="D1307" s="124"/>
    </row>
    <row r="1308" spans="3:4" x14ac:dyDescent="0.25">
      <c r="C1308" s="123"/>
      <c r="D1308" s="124"/>
    </row>
    <row r="1309" spans="3:4" x14ac:dyDescent="0.25">
      <c r="C1309" s="123"/>
      <c r="D1309" s="124"/>
    </row>
    <row r="1310" spans="3:4" x14ac:dyDescent="0.25">
      <c r="C1310" s="123"/>
      <c r="D1310" s="124"/>
    </row>
    <row r="1311" spans="3:4" x14ac:dyDescent="0.25">
      <c r="C1311" s="123"/>
      <c r="D1311" s="124"/>
    </row>
    <row r="1312" spans="3:4" x14ac:dyDescent="0.25">
      <c r="C1312" s="123"/>
      <c r="D1312" s="124"/>
    </row>
    <row r="1313" spans="3:4" x14ac:dyDescent="0.25">
      <c r="C1313" s="123"/>
      <c r="D1313" s="124"/>
    </row>
    <row r="1314" spans="3:4" x14ac:dyDescent="0.25">
      <c r="C1314" s="123"/>
      <c r="D1314" s="124"/>
    </row>
    <row r="1315" spans="3:4" x14ac:dyDescent="0.25">
      <c r="C1315" s="123"/>
      <c r="D1315" s="124"/>
    </row>
    <row r="1316" spans="3:4" x14ac:dyDescent="0.25">
      <c r="C1316" s="123"/>
      <c r="D1316" s="124"/>
    </row>
    <row r="1317" spans="3:4" x14ac:dyDescent="0.25">
      <c r="C1317" s="123"/>
      <c r="D1317" s="124"/>
    </row>
    <row r="1318" spans="3:4" x14ac:dyDescent="0.25">
      <c r="C1318" s="123"/>
      <c r="D1318" s="124"/>
    </row>
    <row r="1319" spans="3:4" x14ac:dyDescent="0.25">
      <c r="C1319" s="123"/>
      <c r="D1319" s="124"/>
    </row>
    <row r="1320" spans="3:4" x14ac:dyDescent="0.25">
      <c r="C1320" s="123"/>
      <c r="D1320" s="124"/>
    </row>
    <row r="1321" spans="3:4" x14ac:dyDescent="0.25">
      <c r="C1321" s="123"/>
      <c r="D1321" s="124"/>
    </row>
    <row r="1322" spans="3:4" x14ac:dyDescent="0.25">
      <c r="C1322" s="123"/>
      <c r="D1322" s="124"/>
    </row>
    <row r="1323" spans="3:4" x14ac:dyDescent="0.25">
      <c r="C1323" s="123"/>
      <c r="D1323" s="124"/>
    </row>
    <row r="1324" spans="3:4" x14ac:dyDescent="0.25">
      <c r="C1324" s="123"/>
      <c r="D1324" s="124"/>
    </row>
    <row r="1325" spans="3:4" x14ac:dyDescent="0.25">
      <c r="C1325" s="123"/>
      <c r="D1325" s="124"/>
    </row>
    <row r="1326" spans="3:4" x14ac:dyDescent="0.25">
      <c r="C1326" s="123"/>
      <c r="D1326" s="124"/>
    </row>
    <row r="1327" spans="3:4" x14ac:dyDescent="0.25">
      <c r="C1327" s="123"/>
      <c r="D1327" s="124"/>
    </row>
    <row r="1328" spans="3:4" x14ac:dyDescent="0.25">
      <c r="C1328" s="123"/>
      <c r="D1328" s="124"/>
    </row>
    <row r="1329" spans="3:4" x14ac:dyDescent="0.25">
      <c r="C1329" s="123"/>
      <c r="D1329" s="124"/>
    </row>
    <row r="1330" spans="3:4" x14ac:dyDescent="0.25">
      <c r="C1330" s="123"/>
      <c r="D1330" s="124"/>
    </row>
    <row r="1331" spans="3:4" x14ac:dyDescent="0.25">
      <c r="C1331" s="123"/>
      <c r="D1331" s="124"/>
    </row>
    <row r="1332" spans="3:4" x14ac:dyDescent="0.25">
      <c r="C1332" s="123"/>
      <c r="D1332" s="124"/>
    </row>
    <row r="1333" spans="3:4" x14ac:dyDescent="0.25">
      <c r="C1333" s="123"/>
      <c r="D1333" s="124"/>
    </row>
    <row r="1334" spans="3:4" x14ac:dyDescent="0.25">
      <c r="C1334" s="123"/>
      <c r="D1334" s="124"/>
    </row>
    <row r="1335" spans="3:4" x14ac:dyDescent="0.25">
      <c r="C1335" s="123"/>
      <c r="D1335" s="124"/>
    </row>
    <row r="1336" spans="3:4" x14ac:dyDescent="0.25">
      <c r="C1336" s="123"/>
      <c r="D1336" s="124"/>
    </row>
    <row r="1337" spans="3:4" x14ac:dyDescent="0.25">
      <c r="C1337" s="123"/>
      <c r="D1337" s="124"/>
    </row>
    <row r="1338" spans="3:4" x14ac:dyDescent="0.25">
      <c r="C1338" s="123"/>
      <c r="D1338" s="124"/>
    </row>
    <row r="1339" spans="3:4" x14ac:dyDescent="0.25">
      <c r="C1339" s="123"/>
      <c r="D1339" s="124"/>
    </row>
    <row r="1340" spans="3:4" x14ac:dyDescent="0.25">
      <c r="C1340" s="123"/>
      <c r="D1340" s="124"/>
    </row>
    <row r="1341" spans="3:4" x14ac:dyDescent="0.25">
      <c r="C1341" s="123"/>
      <c r="D1341" s="124"/>
    </row>
    <row r="1342" spans="3:4" x14ac:dyDescent="0.25">
      <c r="C1342" s="123"/>
      <c r="D1342" s="124"/>
    </row>
    <row r="1343" spans="3:4" x14ac:dyDescent="0.25">
      <c r="C1343" s="123"/>
      <c r="D1343" s="124"/>
    </row>
    <row r="1344" spans="3:4" x14ac:dyDescent="0.25">
      <c r="C1344" s="123"/>
      <c r="D1344" s="124"/>
    </row>
    <row r="1345" spans="3:4" x14ac:dyDescent="0.25">
      <c r="C1345" s="123"/>
      <c r="D1345" s="124"/>
    </row>
    <row r="1346" spans="3:4" x14ac:dyDescent="0.25">
      <c r="C1346" s="123"/>
      <c r="D1346" s="124"/>
    </row>
    <row r="1347" spans="3:4" x14ac:dyDescent="0.25">
      <c r="C1347" s="123"/>
      <c r="D1347" s="124"/>
    </row>
    <row r="1348" spans="3:4" x14ac:dyDescent="0.25">
      <c r="C1348" s="123"/>
      <c r="D1348" s="124"/>
    </row>
    <row r="1349" spans="3:4" x14ac:dyDescent="0.25">
      <c r="C1349" s="123"/>
      <c r="D1349" s="124"/>
    </row>
    <row r="1350" spans="3:4" x14ac:dyDescent="0.25">
      <c r="C1350" s="123"/>
      <c r="D1350" s="124"/>
    </row>
    <row r="1351" spans="3:4" x14ac:dyDescent="0.25">
      <c r="C1351" s="123"/>
      <c r="D1351" s="124"/>
    </row>
    <row r="1352" spans="3:4" x14ac:dyDescent="0.25">
      <c r="C1352" s="123"/>
      <c r="D1352" s="124"/>
    </row>
    <row r="1353" spans="3:4" x14ac:dyDescent="0.25">
      <c r="C1353" s="123"/>
      <c r="D1353" s="124"/>
    </row>
    <row r="1354" spans="3:4" x14ac:dyDescent="0.25">
      <c r="C1354" s="123"/>
      <c r="D1354" s="124"/>
    </row>
    <row r="1355" spans="3:4" x14ac:dyDescent="0.25">
      <c r="C1355" s="123"/>
      <c r="D1355" s="124"/>
    </row>
    <row r="1356" spans="3:4" x14ac:dyDescent="0.25">
      <c r="C1356" s="123"/>
      <c r="D1356" s="124"/>
    </row>
    <row r="1357" spans="3:4" x14ac:dyDescent="0.25">
      <c r="C1357" s="123"/>
      <c r="D1357" s="124"/>
    </row>
    <row r="1358" spans="3:4" x14ac:dyDescent="0.25">
      <c r="C1358" s="123"/>
      <c r="D1358" s="124"/>
    </row>
    <row r="1359" spans="3:4" x14ac:dyDescent="0.25">
      <c r="C1359" s="123"/>
      <c r="D1359" s="124"/>
    </row>
    <row r="1360" spans="3:4" x14ac:dyDescent="0.25">
      <c r="C1360" s="123"/>
      <c r="D1360" s="124"/>
    </row>
    <row r="1361" spans="3:4" x14ac:dyDescent="0.25">
      <c r="C1361" s="123"/>
      <c r="D1361" s="124"/>
    </row>
    <row r="1362" spans="3:4" x14ac:dyDescent="0.25">
      <c r="C1362" s="123"/>
      <c r="D1362" s="124"/>
    </row>
    <row r="1363" spans="3:4" x14ac:dyDescent="0.25">
      <c r="C1363" s="123"/>
      <c r="D1363" s="124"/>
    </row>
    <row r="1364" spans="3:4" x14ac:dyDescent="0.25">
      <c r="C1364" s="123"/>
      <c r="D1364" s="124"/>
    </row>
    <row r="1365" spans="3:4" x14ac:dyDescent="0.25">
      <c r="C1365" s="123"/>
      <c r="D1365" s="124"/>
    </row>
    <row r="1366" spans="3:4" x14ac:dyDescent="0.25">
      <c r="C1366" s="123"/>
      <c r="D1366" s="124"/>
    </row>
    <row r="1367" spans="3:4" x14ac:dyDescent="0.25">
      <c r="C1367" s="123"/>
      <c r="D1367" s="124"/>
    </row>
    <row r="1368" spans="3:4" x14ac:dyDescent="0.25">
      <c r="C1368" s="123"/>
      <c r="D1368" s="124"/>
    </row>
    <row r="1369" spans="3:4" x14ac:dyDescent="0.25">
      <c r="C1369" s="123"/>
      <c r="D1369" s="124"/>
    </row>
    <row r="1370" spans="3:4" x14ac:dyDescent="0.25">
      <c r="C1370" s="123"/>
      <c r="D1370" s="124"/>
    </row>
    <row r="1371" spans="3:4" x14ac:dyDescent="0.25">
      <c r="C1371" s="123"/>
      <c r="D1371" s="124"/>
    </row>
    <row r="1372" spans="3:4" x14ac:dyDescent="0.25">
      <c r="C1372" s="123"/>
      <c r="D1372" s="124"/>
    </row>
    <row r="1373" spans="3:4" x14ac:dyDescent="0.25">
      <c r="C1373" s="123"/>
      <c r="D1373" s="124"/>
    </row>
    <row r="1374" spans="3:4" x14ac:dyDescent="0.25">
      <c r="C1374" s="123"/>
      <c r="D1374" s="124"/>
    </row>
    <row r="1375" spans="3:4" x14ac:dyDescent="0.25">
      <c r="C1375" s="123"/>
      <c r="D1375" s="124"/>
    </row>
    <row r="1376" spans="3:4" x14ac:dyDescent="0.25">
      <c r="C1376" s="123"/>
      <c r="D1376" s="124"/>
    </row>
    <row r="1377" spans="3:4" x14ac:dyDescent="0.25">
      <c r="C1377" s="123"/>
      <c r="D1377" s="124"/>
    </row>
    <row r="1378" spans="3:4" x14ac:dyDescent="0.25">
      <c r="C1378" s="123"/>
      <c r="D1378" s="124"/>
    </row>
    <row r="1379" spans="3:4" x14ac:dyDescent="0.25">
      <c r="C1379" s="123"/>
      <c r="D1379" s="124"/>
    </row>
    <row r="1380" spans="3:4" x14ac:dyDescent="0.25">
      <c r="C1380" s="123"/>
      <c r="D1380" s="124"/>
    </row>
    <row r="1381" spans="3:4" x14ac:dyDescent="0.25">
      <c r="C1381" s="123"/>
      <c r="D1381" s="124"/>
    </row>
    <row r="1382" spans="3:4" x14ac:dyDescent="0.25">
      <c r="C1382" s="123"/>
      <c r="D1382" s="124"/>
    </row>
    <row r="1383" spans="3:4" x14ac:dyDescent="0.25">
      <c r="C1383" s="123"/>
      <c r="D1383" s="124"/>
    </row>
    <row r="1384" spans="3:4" x14ac:dyDescent="0.25">
      <c r="C1384" s="123"/>
      <c r="D1384" s="124"/>
    </row>
    <row r="1385" spans="3:4" x14ac:dyDescent="0.25">
      <c r="C1385" s="123"/>
      <c r="D1385" s="124"/>
    </row>
    <row r="1386" spans="3:4" x14ac:dyDescent="0.25">
      <c r="C1386" s="123"/>
      <c r="D1386" s="124"/>
    </row>
    <row r="1387" spans="3:4" x14ac:dyDescent="0.25">
      <c r="C1387" s="123"/>
      <c r="D1387" s="124"/>
    </row>
    <row r="1388" spans="3:4" x14ac:dyDescent="0.25">
      <c r="C1388" s="123"/>
      <c r="D1388" s="124"/>
    </row>
    <row r="1389" spans="3:4" x14ac:dyDescent="0.25">
      <c r="C1389" s="123"/>
      <c r="D1389" s="124"/>
    </row>
    <row r="1390" spans="3:4" x14ac:dyDescent="0.25">
      <c r="C1390" s="123"/>
      <c r="D1390" s="124"/>
    </row>
    <row r="1391" spans="3:4" x14ac:dyDescent="0.25">
      <c r="C1391" s="123"/>
      <c r="D1391" s="124"/>
    </row>
    <row r="1392" spans="3:4" x14ac:dyDescent="0.25">
      <c r="C1392" s="123"/>
      <c r="D1392" s="124"/>
    </row>
    <row r="1393" spans="3:4" x14ac:dyDescent="0.25">
      <c r="C1393" s="123"/>
      <c r="D1393" s="124"/>
    </row>
    <row r="1394" spans="3:4" x14ac:dyDescent="0.25">
      <c r="C1394" s="123"/>
      <c r="D1394" s="124"/>
    </row>
    <row r="1395" spans="3:4" x14ac:dyDescent="0.25">
      <c r="C1395" s="123"/>
      <c r="D1395" s="124"/>
    </row>
    <row r="1396" spans="3:4" x14ac:dyDescent="0.25">
      <c r="C1396" s="123"/>
      <c r="D1396" s="124"/>
    </row>
    <row r="1397" spans="3:4" x14ac:dyDescent="0.25">
      <c r="C1397" s="123"/>
      <c r="D1397" s="124"/>
    </row>
    <row r="1398" spans="3:4" x14ac:dyDescent="0.25">
      <c r="C1398" s="123"/>
      <c r="D1398" s="124"/>
    </row>
    <row r="1399" spans="3:4" x14ac:dyDescent="0.25">
      <c r="C1399" s="123"/>
      <c r="D1399" s="124"/>
    </row>
    <row r="1400" spans="3:4" x14ac:dyDescent="0.25">
      <c r="C1400" s="123"/>
      <c r="D1400" s="124"/>
    </row>
    <row r="1401" spans="3:4" x14ac:dyDescent="0.25">
      <c r="C1401" s="123"/>
      <c r="D1401" s="124"/>
    </row>
    <row r="1402" spans="3:4" x14ac:dyDescent="0.25">
      <c r="C1402" s="123"/>
      <c r="D1402" s="124"/>
    </row>
    <row r="1403" spans="3:4" x14ac:dyDescent="0.25">
      <c r="C1403" s="123"/>
      <c r="D1403" s="124"/>
    </row>
    <row r="1404" spans="3:4" x14ac:dyDescent="0.25">
      <c r="C1404" s="123"/>
      <c r="D1404" s="124"/>
    </row>
    <row r="1405" spans="3:4" x14ac:dyDescent="0.25">
      <c r="C1405" s="123"/>
      <c r="D1405" s="124"/>
    </row>
    <row r="1406" spans="3:4" x14ac:dyDescent="0.25">
      <c r="C1406" s="123"/>
      <c r="D1406" s="124"/>
    </row>
    <row r="1407" spans="3:4" x14ac:dyDescent="0.25">
      <c r="C1407" s="123"/>
      <c r="D1407" s="124"/>
    </row>
    <row r="1408" spans="3:4" x14ac:dyDescent="0.25">
      <c r="C1408" s="123"/>
      <c r="D1408" s="124"/>
    </row>
    <row r="1409" spans="3:4" x14ac:dyDescent="0.25">
      <c r="C1409" s="123"/>
      <c r="D1409" s="124"/>
    </row>
    <row r="1410" spans="3:4" x14ac:dyDescent="0.25">
      <c r="C1410" s="123"/>
      <c r="D1410" s="124"/>
    </row>
    <row r="1411" spans="3:4" x14ac:dyDescent="0.25">
      <c r="C1411" s="123"/>
      <c r="D1411" s="124"/>
    </row>
    <row r="1412" spans="3:4" x14ac:dyDescent="0.25">
      <c r="C1412" s="123"/>
      <c r="D1412" s="124"/>
    </row>
    <row r="1413" spans="3:4" x14ac:dyDescent="0.25">
      <c r="C1413" s="123"/>
      <c r="D1413" s="124"/>
    </row>
    <row r="1414" spans="3:4" x14ac:dyDescent="0.25">
      <c r="C1414" s="123"/>
      <c r="D1414" s="124"/>
    </row>
    <row r="1415" spans="3:4" x14ac:dyDescent="0.25">
      <c r="C1415" s="123"/>
      <c r="D1415" s="124"/>
    </row>
    <row r="1416" spans="3:4" x14ac:dyDescent="0.25">
      <c r="C1416" s="123"/>
      <c r="D1416" s="124"/>
    </row>
    <row r="1417" spans="3:4" x14ac:dyDescent="0.25">
      <c r="C1417" s="123"/>
      <c r="D1417" s="124"/>
    </row>
    <row r="1418" spans="3:4" x14ac:dyDescent="0.25">
      <c r="C1418" s="123"/>
      <c r="D1418" s="124"/>
    </row>
    <row r="1419" spans="3:4" x14ac:dyDescent="0.25">
      <c r="C1419" s="123"/>
      <c r="D1419" s="124"/>
    </row>
    <row r="1420" spans="3:4" x14ac:dyDescent="0.25">
      <c r="C1420" s="123"/>
      <c r="D1420" s="124"/>
    </row>
    <row r="1421" spans="3:4" x14ac:dyDescent="0.25">
      <c r="C1421" s="123"/>
      <c r="D1421" s="124"/>
    </row>
    <row r="1422" spans="3:4" x14ac:dyDescent="0.25">
      <c r="C1422" s="123"/>
      <c r="D1422" s="124"/>
    </row>
    <row r="1423" spans="3:4" x14ac:dyDescent="0.25">
      <c r="C1423" s="123"/>
      <c r="D1423" s="124"/>
    </row>
    <row r="1424" spans="3:4" x14ac:dyDescent="0.25">
      <c r="C1424" s="123"/>
      <c r="D1424" s="124"/>
    </row>
    <row r="1425" spans="3:4" x14ac:dyDescent="0.25">
      <c r="C1425" s="123"/>
      <c r="D1425" s="124"/>
    </row>
    <row r="1426" spans="3:4" x14ac:dyDescent="0.25">
      <c r="C1426" s="123"/>
      <c r="D1426" s="124"/>
    </row>
    <row r="1427" spans="3:4" x14ac:dyDescent="0.25">
      <c r="C1427" s="123"/>
      <c r="D1427" s="124"/>
    </row>
    <row r="1428" spans="3:4" x14ac:dyDescent="0.25">
      <c r="C1428" s="123"/>
      <c r="D1428" s="124"/>
    </row>
    <row r="1429" spans="3:4" x14ac:dyDescent="0.25">
      <c r="C1429" s="123"/>
      <c r="D1429" s="124"/>
    </row>
    <row r="1430" spans="3:4" x14ac:dyDescent="0.25">
      <c r="C1430" s="123"/>
      <c r="D1430" s="124"/>
    </row>
    <row r="1431" spans="3:4" x14ac:dyDescent="0.25">
      <c r="C1431" s="123"/>
      <c r="D1431" s="124"/>
    </row>
    <row r="1432" spans="3:4" x14ac:dyDescent="0.25">
      <c r="C1432" s="123"/>
      <c r="D1432" s="124"/>
    </row>
    <row r="1433" spans="3:4" x14ac:dyDescent="0.25">
      <c r="C1433" s="123"/>
      <c r="D1433" s="124"/>
    </row>
    <row r="1434" spans="3:4" x14ac:dyDescent="0.25">
      <c r="C1434" s="123"/>
      <c r="D1434" s="124"/>
    </row>
    <row r="1435" spans="3:4" x14ac:dyDescent="0.25">
      <c r="C1435" s="123"/>
      <c r="D1435" s="124"/>
    </row>
    <row r="1436" spans="3:4" x14ac:dyDescent="0.25">
      <c r="C1436" s="123"/>
      <c r="D1436" s="124"/>
    </row>
    <row r="1437" spans="3:4" x14ac:dyDescent="0.25">
      <c r="C1437" s="123"/>
      <c r="D1437" s="124"/>
    </row>
    <row r="1438" spans="3:4" x14ac:dyDescent="0.25">
      <c r="C1438" s="123"/>
      <c r="D1438" s="124"/>
    </row>
    <row r="1439" spans="3:4" x14ac:dyDescent="0.25">
      <c r="C1439" s="123"/>
      <c r="D1439" s="124"/>
    </row>
    <row r="1440" spans="3:4" x14ac:dyDescent="0.25">
      <c r="C1440" s="123"/>
      <c r="D1440" s="124"/>
    </row>
    <row r="1441" spans="3:4" x14ac:dyDescent="0.25">
      <c r="C1441" s="123"/>
      <c r="D1441" s="124"/>
    </row>
    <row r="1442" spans="3:4" x14ac:dyDescent="0.25">
      <c r="C1442" s="123"/>
      <c r="D1442" s="124"/>
    </row>
    <row r="1443" spans="3:4" x14ac:dyDescent="0.25">
      <c r="C1443" s="123"/>
      <c r="D1443" s="124"/>
    </row>
    <row r="1444" spans="3:4" x14ac:dyDescent="0.25">
      <c r="C1444" s="123"/>
      <c r="D1444" s="124"/>
    </row>
    <row r="1445" spans="3:4" x14ac:dyDescent="0.25">
      <c r="C1445" s="123"/>
      <c r="D1445" s="124"/>
    </row>
    <row r="1446" spans="3:4" x14ac:dyDescent="0.25">
      <c r="C1446" s="123"/>
      <c r="D1446" s="124"/>
    </row>
    <row r="1447" spans="3:4" x14ac:dyDescent="0.25">
      <c r="C1447" s="123"/>
      <c r="D1447" s="124"/>
    </row>
    <row r="1448" spans="3:4" x14ac:dyDescent="0.25">
      <c r="C1448" s="123"/>
      <c r="D1448" s="124"/>
    </row>
    <row r="1449" spans="3:4" x14ac:dyDescent="0.25">
      <c r="C1449" s="123"/>
      <c r="D1449" s="124"/>
    </row>
    <row r="1450" spans="3:4" x14ac:dyDescent="0.25">
      <c r="C1450" s="123"/>
      <c r="D1450" s="124"/>
    </row>
    <row r="1451" spans="3:4" x14ac:dyDescent="0.25">
      <c r="C1451" s="123"/>
      <c r="D1451" s="124"/>
    </row>
    <row r="1452" spans="3:4" x14ac:dyDescent="0.25">
      <c r="C1452" s="123"/>
      <c r="D1452" s="124"/>
    </row>
    <row r="1453" spans="3:4" x14ac:dyDescent="0.25">
      <c r="C1453" s="123"/>
      <c r="D1453" s="124"/>
    </row>
    <row r="1454" spans="3:4" x14ac:dyDescent="0.25">
      <c r="C1454" s="123"/>
      <c r="D1454" s="124"/>
    </row>
    <row r="1455" spans="3:4" x14ac:dyDescent="0.25">
      <c r="C1455" s="123"/>
      <c r="D1455" s="124"/>
    </row>
    <row r="1456" spans="3:4" x14ac:dyDescent="0.25">
      <c r="C1456" s="123"/>
      <c r="D1456" s="124"/>
    </row>
    <row r="1457" spans="3:4" x14ac:dyDescent="0.25">
      <c r="C1457" s="123"/>
      <c r="D1457" s="124"/>
    </row>
    <row r="1458" spans="3:4" x14ac:dyDescent="0.25">
      <c r="C1458" s="123"/>
      <c r="D1458" s="124"/>
    </row>
    <row r="1459" spans="3:4" x14ac:dyDescent="0.25">
      <c r="C1459" s="123"/>
      <c r="D1459" s="124"/>
    </row>
    <row r="1460" spans="3:4" x14ac:dyDescent="0.25">
      <c r="C1460" s="123"/>
      <c r="D1460" s="124"/>
    </row>
    <row r="1461" spans="3:4" x14ac:dyDescent="0.25">
      <c r="C1461" s="123"/>
      <c r="D1461" s="124"/>
    </row>
    <row r="1462" spans="3:4" x14ac:dyDescent="0.25">
      <c r="C1462" s="123"/>
      <c r="D1462" s="124"/>
    </row>
    <row r="1463" spans="3:4" x14ac:dyDescent="0.25">
      <c r="C1463" s="123"/>
      <c r="D1463" s="124"/>
    </row>
    <row r="1464" spans="3:4" x14ac:dyDescent="0.25">
      <c r="C1464" s="123"/>
      <c r="D1464" s="124"/>
    </row>
    <row r="1465" spans="3:4" x14ac:dyDescent="0.25">
      <c r="C1465" s="123"/>
      <c r="D1465" s="124"/>
    </row>
    <row r="1466" spans="3:4" x14ac:dyDescent="0.25">
      <c r="C1466" s="123"/>
      <c r="D1466" s="124"/>
    </row>
    <row r="1467" spans="3:4" x14ac:dyDescent="0.25">
      <c r="C1467" s="123"/>
      <c r="D1467" s="124"/>
    </row>
    <row r="1468" spans="3:4" x14ac:dyDescent="0.25">
      <c r="C1468" s="123"/>
      <c r="D1468" s="124"/>
    </row>
    <row r="1469" spans="3:4" x14ac:dyDescent="0.25">
      <c r="C1469" s="123"/>
      <c r="D1469" s="124"/>
    </row>
    <row r="1470" spans="3:4" x14ac:dyDescent="0.25">
      <c r="C1470" s="123"/>
      <c r="D1470" s="124"/>
    </row>
    <row r="1471" spans="3:4" x14ac:dyDescent="0.25">
      <c r="C1471" s="123"/>
      <c r="D1471" s="124"/>
    </row>
    <row r="1472" spans="3:4" x14ac:dyDescent="0.25">
      <c r="C1472" s="123"/>
      <c r="D1472" s="124"/>
    </row>
    <row r="1473" spans="3:4" x14ac:dyDescent="0.25">
      <c r="C1473" s="123"/>
      <c r="D1473" s="124"/>
    </row>
    <row r="1474" spans="3:4" x14ac:dyDescent="0.25">
      <c r="C1474" s="123"/>
      <c r="D1474" s="124"/>
    </row>
    <row r="1475" spans="3:4" x14ac:dyDescent="0.25">
      <c r="C1475" s="123"/>
      <c r="D1475" s="124"/>
    </row>
    <row r="1476" spans="3:4" x14ac:dyDescent="0.25">
      <c r="C1476" s="123"/>
      <c r="D1476" s="124"/>
    </row>
    <row r="1477" spans="3:4" x14ac:dyDescent="0.25">
      <c r="C1477" s="123"/>
      <c r="D1477" s="124"/>
    </row>
    <row r="1478" spans="3:4" x14ac:dyDescent="0.25">
      <c r="C1478" s="123"/>
      <c r="D1478" s="124"/>
    </row>
    <row r="1479" spans="3:4" x14ac:dyDescent="0.25">
      <c r="C1479" s="123"/>
      <c r="D1479" s="124"/>
    </row>
    <row r="1480" spans="3:4" x14ac:dyDescent="0.25">
      <c r="C1480" s="123"/>
      <c r="D1480" s="124"/>
    </row>
    <row r="1481" spans="3:4" x14ac:dyDescent="0.25">
      <c r="C1481" s="123"/>
      <c r="D1481" s="124"/>
    </row>
    <row r="1482" spans="3:4" x14ac:dyDescent="0.25">
      <c r="C1482" s="123"/>
      <c r="D1482" s="124"/>
    </row>
    <row r="1483" spans="3:4" x14ac:dyDescent="0.25">
      <c r="C1483" s="123"/>
      <c r="D1483" s="124"/>
    </row>
    <row r="1484" spans="3:4" x14ac:dyDescent="0.25">
      <c r="C1484" s="123"/>
      <c r="D1484" s="124"/>
    </row>
    <row r="1485" spans="3:4" x14ac:dyDescent="0.25">
      <c r="C1485" s="123"/>
      <c r="D1485" s="124"/>
    </row>
    <row r="1486" spans="3:4" x14ac:dyDescent="0.25">
      <c r="C1486" s="123"/>
      <c r="D1486" s="124"/>
    </row>
    <row r="1487" spans="3:4" x14ac:dyDescent="0.25">
      <c r="C1487" s="123"/>
      <c r="D1487" s="124"/>
    </row>
    <row r="1488" spans="3:4" x14ac:dyDescent="0.25">
      <c r="C1488" s="123"/>
      <c r="D1488" s="124"/>
    </row>
    <row r="1489" spans="3:4" x14ac:dyDescent="0.25">
      <c r="C1489" s="123"/>
      <c r="D1489" s="124"/>
    </row>
    <row r="1490" spans="3:4" x14ac:dyDescent="0.25">
      <c r="C1490" s="123"/>
      <c r="D1490" s="124"/>
    </row>
    <row r="1491" spans="3:4" x14ac:dyDescent="0.25">
      <c r="C1491" s="123"/>
      <c r="D1491" s="124"/>
    </row>
    <row r="1492" spans="3:4" x14ac:dyDescent="0.25">
      <c r="C1492" s="123"/>
      <c r="D1492" s="124"/>
    </row>
    <row r="1493" spans="3:4" x14ac:dyDescent="0.25">
      <c r="C1493" s="123"/>
      <c r="D1493" s="124"/>
    </row>
    <row r="1494" spans="3:4" x14ac:dyDescent="0.25">
      <c r="C1494" s="123"/>
      <c r="D1494" s="124"/>
    </row>
    <row r="1495" spans="3:4" x14ac:dyDescent="0.25">
      <c r="C1495" s="123"/>
      <c r="D1495" s="124"/>
    </row>
    <row r="1496" spans="3:4" x14ac:dyDescent="0.25">
      <c r="C1496" s="123"/>
      <c r="D1496" s="124"/>
    </row>
    <row r="1497" spans="3:4" x14ac:dyDescent="0.25">
      <c r="C1497" s="123"/>
      <c r="D1497" s="124"/>
    </row>
    <row r="1498" spans="3:4" x14ac:dyDescent="0.25">
      <c r="C1498" s="123"/>
      <c r="D1498" s="124"/>
    </row>
    <row r="1499" spans="3:4" x14ac:dyDescent="0.25">
      <c r="C1499" s="123"/>
      <c r="D1499" s="124"/>
    </row>
    <row r="1500" spans="3:4" x14ac:dyDescent="0.25">
      <c r="C1500" s="123"/>
      <c r="D1500" s="124"/>
    </row>
    <row r="1501" spans="3:4" x14ac:dyDescent="0.25">
      <c r="C1501" s="123"/>
      <c r="D1501" s="124"/>
    </row>
    <row r="1502" spans="3:4" x14ac:dyDescent="0.25">
      <c r="C1502" s="123"/>
      <c r="D1502" s="124"/>
    </row>
    <row r="1503" spans="3:4" x14ac:dyDescent="0.25">
      <c r="C1503" s="123"/>
      <c r="D1503" s="124"/>
    </row>
    <row r="1504" spans="3:4" x14ac:dyDescent="0.25">
      <c r="C1504" s="123"/>
      <c r="D1504" s="124"/>
    </row>
    <row r="1505" spans="3:4" x14ac:dyDescent="0.25">
      <c r="C1505" s="123"/>
      <c r="D1505" s="124"/>
    </row>
    <row r="1506" spans="3:4" x14ac:dyDescent="0.25">
      <c r="C1506" s="123"/>
      <c r="D1506" s="124"/>
    </row>
    <row r="1507" spans="3:4" x14ac:dyDescent="0.25">
      <c r="C1507" s="123"/>
      <c r="D1507" s="124"/>
    </row>
    <row r="1508" spans="3:4" x14ac:dyDescent="0.25">
      <c r="C1508" s="123"/>
      <c r="D1508" s="124"/>
    </row>
    <row r="1509" spans="3:4" x14ac:dyDescent="0.25">
      <c r="C1509" s="123"/>
      <c r="D1509" s="124"/>
    </row>
    <row r="1510" spans="3:4" x14ac:dyDescent="0.25">
      <c r="C1510" s="123"/>
      <c r="D1510" s="124"/>
    </row>
    <row r="1511" spans="3:4" x14ac:dyDescent="0.25">
      <c r="C1511" s="123"/>
      <c r="D1511" s="124"/>
    </row>
    <row r="1512" spans="3:4" x14ac:dyDescent="0.25">
      <c r="C1512" s="123"/>
      <c r="D1512" s="124"/>
    </row>
    <row r="1513" spans="3:4" x14ac:dyDescent="0.25">
      <c r="C1513" s="123"/>
      <c r="D1513" s="124"/>
    </row>
    <row r="1514" spans="3:4" x14ac:dyDescent="0.25">
      <c r="C1514" s="123"/>
      <c r="D1514" s="124"/>
    </row>
    <row r="1515" spans="3:4" x14ac:dyDescent="0.25">
      <c r="C1515" s="123"/>
      <c r="D1515" s="124"/>
    </row>
    <row r="1516" spans="3:4" x14ac:dyDescent="0.25">
      <c r="C1516" s="123"/>
      <c r="D1516" s="124"/>
    </row>
    <row r="1517" spans="3:4" x14ac:dyDescent="0.25">
      <c r="C1517" s="123"/>
      <c r="D1517" s="124"/>
    </row>
    <row r="1518" spans="3:4" x14ac:dyDescent="0.25">
      <c r="C1518" s="123"/>
      <c r="D1518" s="124"/>
    </row>
    <row r="1519" spans="3:4" x14ac:dyDescent="0.25">
      <c r="C1519" s="123"/>
      <c r="D1519" s="124"/>
    </row>
    <row r="1520" spans="3:4" x14ac:dyDescent="0.25">
      <c r="C1520" s="123"/>
      <c r="D1520" s="124"/>
    </row>
    <row r="1521" spans="3:4" x14ac:dyDescent="0.25">
      <c r="C1521" s="123"/>
      <c r="D1521" s="124"/>
    </row>
    <row r="1522" spans="3:4" x14ac:dyDescent="0.25">
      <c r="C1522" s="123"/>
      <c r="D1522" s="124"/>
    </row>
    <row r="1523" spans="3:4" x14ac:dyDescent="0.25">
      <c r="C1523" s="123"/>
      <c r="D1523" s="124"/>
    </row>
    <row r="1524" spans="3:4" x14ac:dyDescent="0.25">
      <c r="C1524" s="123"/>
      <c r="D1524" s="124"/>
    </row>
    <row r="1525" spans="3:4" x14ac:dyDescent="0.25">
      <c r="C1525" s="123"/>
      <c r="D1525" s="124"/>
    </row>
    <row r="1526" spans="3:4" x14ac:dyDescent="0.25">
      <c r="C1526" s="123"/>
      <c r="D1526" s="124"/>
    </row>
    <row r="1527" spans="3:4" x14ac:dyDescent="0.25">
      <c r="C1527" s="123"/>
      <c r="D1527" s="124"/>
    </row>
    <row r="1528" spans="3:4" x14ac:dyDescent="0.25">
      <c r="C1528" s="123"/>
      <c r="D1528" s="124"/>
    </row>
    <row r="1529" spans="3:4" x14ac:dyDescent="0.25">
      <c r="C1529" s="123"/>
      <c r="D1529" s="124"/>
    </row>
    <row r="1530" spans="3:4" x14ac:dyDescent="0.25">
      <c r="C1530" s="123"/>
      <c r="D1530" s="124"/>
    </row>
    <row r="1531" spans="3:4" x14ac:dyDescent="0.25">
      <c r="C1531" s="123"/>
      <c r="D1531" s="124"/>
    </row>
    <row r="1532" spans="3:4" x14ac:dyDescent="0.25">
      <c r="C1532" s="123"/>
      <c r="D1532" s="124"/>
    </row>
    <row r="1533" spans="3:4" x14ac:dyDescent="0.25">
      <c r="C1533" s="123"/>
      <c r="D1533" s="124"/>
    </row>
    <row r="1534" spans="3:4" x14ac:dyDescent="0.25">
      <c r="C1534" s="123"/>
      <c r="D1534" s="124"/>
    </row>
    <row r="1535" spans="3:4" x14ac:dyDescent="0.25">
      <c r="C1535" s="123"/>
      <c r="D1535" s="124"/>
    </row>
    <row r="1536" spans="3:4" x14ac:dyDescent="0.25">
      <c r="C1536" s="123"/>
      <c r="D1536" s="124"/>
    </row>
    <row r="1537" spans="3:4" x14ac:dyDescent="0.25">
      <c r="C1537" s="123"/>
      <c r="D1537" s="124"/>
    </row>
    <row r="1538" spans="3:4" x14ac:dyDescent="0.25">
      <c r="C1538" s="123"/>
      <c r="D1538" s="124"/>
    </row>
    <row r="1539" spans="3:4" x14ac:dyDescent="0.25">
      <c r="C1539" s="123"/>
      <c r="D1539" s="124"/>
    </row>
    <row r="1540" spans="3:4" x14ac:dyDescent="0.25">
      <c r="C1540" s="123"/>
      <c r="D1540" s="124"/>
    </row>
    <row r="1541" spans="3:4" x14ac:dyDescent="0.25">
      <c r="C1541" s="123"/>
      <c r="D1541" s="124"/>
    </row>
    <row r="1542" spans="3:4" x14ac:dyDescent="0.25">
      <c r="C1542" s="123"/>
      <c r="D1542" s="124"/>
    </row>
    <row r="1543" spans="3:4" x14ac:dyDescent="0.25">
      <c r="C1543" s="123"/>
      <c r="D1543" s="124"/>
    </row>
    <row r="1544" spans="3:4" x14ac:dyDescent="0.25">
      <c r="C1544" s="123"/>
      <c r="D1544" s="124"/>
    </row>
    <row r="1545" spans="3:4" x14ac:dyDescent="0.25">
      <c r="C1545" s="123"/>
      <c r="D1545" s="124"/>
    </row>
    <row r="1546" spans="3:4" x14ac:dyDescent="0.25">
      <c r="C1546" s="123"/>
      <c r="D1546" s="124"/>
    </row>
    <row r="1547" spans="3:4" x14ac:dyDescent="0.25">
      <c r="C1547" s="123"/>
      <c r="D1547" s="124"/>
    </row>
    <row r="1548" spans="3:4" x14ac:dyDescent="0.25">
      <c r="C1548" s="123"/>
      <c r="D1548" s="124"/>
    </row>
    <row r="1549" spans="3:4" x14ac:dyDescent="0.25">
      <c r="C1549" s="123"/>
      <c r="D1549" s="124"/>
    </row>
    <row r="1550" spans="3:4" x14ac:dyDescent="0.25">
      <c r="C1550" s="123"/>
      <c r="D1550" s="124"/>
    </row>
    <row r="1551" spans="3:4" x14ac:dyDescent="0.25">
      <c r="C1551" s="123"/>
      <c r="D1551" s="124"/>
    </row>
    <row r="1552" spans="3:4" x14ac:dyDescent="0.25">
      <c r="C1552" s="123"/>
      <c r="D1552" s="124"/>
    </row>
    <row r="1553" spans="3:4" x14ac:dyDescent="0.25">
      <c r="C1553" s="123"/>
      <c r="D1553" s="124"/>
    </row>
    <row r="1554" spans="3:4" x14ac:dyDescent="0.25">
      <c r="C1554" s="123"/>
      <c r="D1554" s="124"/>
    </row>
    <row r="1555" spans="3:4" x14ac:dyDescent="0.25">
      <c r="C1555" s="123"/>
      <c r="D1555" s="124"/>
    </row>
    <row r="1556" spans="3:4" x14ac:dyDescent="0.25">
      <c r="C1556" s="123"/>
      <c r="D1556" s="124"/>
    </row>
    <row r="1557" spans="3:4" x14ac:dyDescent="0.25">
      <c r="C1557" s="123"/>
      <c r="D1557" s="124"/>
    </row>
    <row r="1558" spans="3:4" x14ac:dyDescent="0.25">
      <c r="C1558" s="123"/>
      <c r="D1558" s="124"/>
    </row>
    <row r="1559" spans="3:4" x14ac:dyDescent="0.25">
      <c r="C1559" s="123"/>
      <c r="D1559" s="124"/>
    </row>
    <row r="1560" spans="3:4" x14ac:dyDescent="0.25">
      <c r="C1560" s="123"/>
      <c r="D1560" s="124"/>
    </row>
    <row r="1561" spans="3:4" x14ac:dyDescent="0.25">
      <c r="C1561" s="123"/>
      <c r="D1561" s="124"/>
    </row>
    <row r="1562" spans="3:4" x14ac:dyDescent="0.25">
      <c r="C1562" s="123"/>
      <c r="D1562" s="124"/>
    </row>
    <row r="1563" spans="3:4" x14ac:dyDescent="0.25">
      <c r="C1563" s="123"/>
      <c r="D1563" s="124"/>
    </row>
    <row r="1564" spans="3:4" x14ac:dyDescent="0.25">
      <c r="C1564" s="123"/>
      <c r="D1564" s="124"/>
    </row>
    <row r="1565" spans="3:4" x14ac:dyDescent="0.25">
      <c r="C1565" s="123"/>
      <c r="D1565" s="124"/>
    </row>
    <row r="1566" spans="3:4" x14ac:dyDescent="0.25">
      <c r="C1566" s="123"/>
      <c r="D1566" s="124"/>
    </row>
    <row r="1567" spans="3:4" x14ac:dyDescent="0.25">
      <c r="C1567" s="123"/>
      <c r="D1567" s="124"/>
    </row>
    <row r="1568" spans="3:4" x14ac:dyDescent="0.25">
      <c r="C1568" s="123"/>
      <c r="D1568" s="124"/>
    </row>
    <row r="1569" spans="3:4" x14ac:dyDescent="0.25">
      <c r="C1569" s="123"/>
      <c r="D1569" s="124"/>
    </row>
    <row r="1570" spans="3:4" x14ac:dyDescent="0.25">
      <c r="C1570" s="123"/>
      <c r="D1570" s="124"/>
    </row>
    <row r="1571" spans="3:4" x14ac:dyDescent="0.25">
      <c r="C1571" s="123"/>
      <c r="D1571" s="124"/>
    </row>
    <row r="1572" spans="3:4" x14ac:dyDescent="0.25">
      <c r="C1572" s="123"/>
      <c r="D1572" s="124"/>
    </row>
    <row r="1573" spans="3:4" x14ac:dyDescent="0.25">
      <c r="C1573" s="123"/>
      <c r="D1573" s="124"/>
    </row>
    <row r="1574" spans="3:4" x14ac:dyDescent="0.25">
      <c r="C1574" s="123"/>
      <c r="D1574" s="124"/>
    </row>
    <row r="1575" spans="3:4" x14ac:dyDescent="0.25">
      <c r="C1575" s="123"/>
      <c r="D1575" s="124"/>
    </row>
    <row r="1576" spans="3:4" x14ac:dyDescent="0.25">
      <c r="C1576" s="123"/>
      <c r="D1576" s="124"/>
    </row>
    <row r="1577" spans="3:4" x14ac:dyDescent="0.25">
      <c r="C1577" s="123"/>
      <c r="D1577" s="124"/>
    </row>
    <row r="1578" spans="3:4" x14ac:dyDescent="0.25">
      <c r="C1578" s="123"/>
      <c r="D1578" s="124"/>
    </row>
    <row r="1579" spans="3:4" x14ac:dyDescent="0.25">
      <c r="C1579" s="123"/>
      <c r="D1579" s="124"/>
    </row>
    <row r="1580" spans="3:4" x14ac:dyDescent="0.25">
      <c r="C1580" s="123"/>
      <c r="D1580" s="124"/>
    </row>
    <row r="1581" spans="3:4" x14ac:dyDescent="0.25">
      <c r="C1581" s="123"/>
      <c r="D1581" s="124"/>
    </row>
    <row r="1582" spans="3:4" x14ac:dyDescent="0.25">
      <c r="C1582" s="123"/>
      <c r="D1582" s="124"/>
    </row>
    <row r="1583" spans="3:4" x14ac:dyDescent="0.25">
      <c r="C1583" s="123"/>
      <c r="D1583" s="124"/>
    </row>
    <row r="1584" spans="3:4" x14ac:dyDescent="0.25">
      <c r="C1584" s="123"/>
      <c r="D1584" s="124"/>
    </row>
    <row r="1585" spans="3:4" x14ac:dyDescent="0.25">
      <c r="C1585" s="123"/>
      <c r="D1585" s="124"/>
    </row>
    <row r="1586" spans="3:4" x14ac:dyDescent="0.25">
      <c r="C1586" s="123"/>
      <c r="D1586" s="124"/>
    </row>
    <row r="1587" spans="3:4" x14ac:dyDescent="0.25">
      <c r="C1587" s="123"/>
      <c r="D1587" s="124"/>
    </row>
    <row r="1588" spans="3:4" x14ac:dyDescent="0.25">
      <c r="C1588" s="123"/>
      <c r="D1588" s="124"/>
    </row>
    <row r="1589" spans="3:4" x14ac:dyDescent="0.25">
      <c r="C1589" s="123"/>
      <c r="D1589" s="124"/>
    </row>
    <row r="1590" spans="3:4" x14ac:dyDescent="0.25">
      <c r="C1590" s="123"/>
      <c r="D1590" s="124"/>
    </row>
    <row r="1591" spans="3:4" x14ac:dyDescent="0.25">
      <c r="C1591" s="123"/>
      <c r="D1591" s="124"/>
    </row>
    <row r="1592" spans="3:4" x14ac:dyDescent="0.25">
      <c r="C1592" s="123"/>
      <c r="D1592" s="124"/>
    </row>
    <row r="1593" spans="3:4" x14ac:dyDescent="0.25">
      <c r="C1593" s="123"/>
      <c r="D1593" s="124"/>
    </row>
    <row r="1594" spans="3:4" x14ac:dyDescent="0.25">
      <c r="C1594" s="123"/>
      <c r="D1594" s="124"/>
    </row>
    <row r="1595" spans="3:4" x14ac:dyDescent="0.25">
      <c r="C1595" s="123"/>
      <c r="D1595" s="124"/>
    </row>
    <row r="1596" spans="3:4" x14ac:dyDescent="0.25">
      <c r="C1596" s="123"/>
      <c r="D1596" s="124"/>
    </row>
    <row r="1597" spans="3:4" x14ac:dyDescent="0.25">
      <c r="C1597" s="123"/>
      <c r="D1597" s="124"/>
    </row>
    <row r="1598" spans="3:4" x14ac:dyDescent="0.25">
      <c r="C1598" s="123"/>
      <c r="D1598" s="124"/>
    </row>
    <row r="1599" spans="3:4" x14ac:dyDescent="0.25">
      <c r="C1599" s="123"/>
      <c r="D1599" s="124"/>
    </row>
    <row r="1600" spans="3:4" x14ac:dyDescent="0.25">
      <c r="C1600" s="123"/>
      <c r="D1600" s="124"/>
    </row>
    <row r="1601" spans="3:4" x14ac:dyDescent="0.25">
      <c r="C1601" s="123"/>
      <c r="D1601" s="124"/>
    </row>
    <row r="1602" spans="3:4" x14ac:dyDescent="0.25">
      <c r="C1602" s="123"/>
      <c r="D1602" s="124"/>
    </row>
    <row r="1603" spans="3:4" x14ac:dyDescent="0.25">
      <c r="C1603" s="123"/>
      <c r="D1603" s="124"/>
    </row>
    <row r="1604" spans="3:4" x14ac:dyDescent="0.25">
      <c r="C1604" s="123"/>
      <c r="D1604" s="124"/>
    </row>
    <row r="1605" spans="3:4" x14ac:dyDescent="0.25">
      <c r="C1605" s="123"/>
      <c r="D1605" s="124"/>
    </row>
    <row r="1606" spans="3:4" x14ac:dyDescent="0.25">
      <c r="C1606" s="123"/>
      <c r="D1606" s="124"/>
    </row>
    <row r="1607" spans="3:4" x14ac:dyDescent="0.25">
      <c r="C1607" s="123"/>
      <c r="D1607" s="124"/>
    </row>
    <row r="1608" spans="3:4" x14ac:dyDescent="0.25">
      <c r="C1608" s="123"/>
      <c r="D1608" s="124"/>
    </row>
    <row r="1609" spans="3:4" x14ac:dyDescent="0.25">
      <c r="C1609" s="123"/>
      <c r="D1609" s="124"/>
    </row>
    <row r="1610" spans="3:4" x14ac:dyDescent="0.25">
      <c r="C1610" s="123"/>
      <c r="D1610" s="124"/>
    </row>
    <row r="1611" spans="3:4" x14ac:dyDescent="0.25">
      <c r="C1611" s="123"/>
      <c r="D1611" s="124"/>
    </row>
    <row r="1612" spans="3:4" x14ac:dyDescent="0.25">
      <c r="C1612" s="123"/>
      <c r="D1612" s="124"/>
    </row>
    <row r="1613" spans="3:4" x14ac:dyDescent="0.25">
      <c r="C1613" s="123"/>
      <c r="D1613" s="124"/>
    </row>
    <row r="1614" spans="3:4" x14ac:dyDescent="0.25">
      <c r="C1614" s="123"/>
      <c r="D1614" s="124"/>
    </row>
    <row r="1615" spans="3:4" x14ac:dyDescent="0.25">
      <c r="C1615" s="123"/>
      <c r="D1615" s="124"/>
    </row>
    <row r="1616" spans="3:4" x14ac:dyDescent="0.25">
      <c r="C1616" s="123"/>
      <c r="D1616" s="124"/>
    </row>
    <row r="1617" spans="3:4" x14ac:dyDescent="0.25">
      <c r="C1617" s="123"/>
      <c r="D1617" s="124"/>
    </row>
    <row r="1618" spans="3:4" x14ac:dyDescent="0.25">
      <c r="C1618" s="123"/>
      <c r="D1618" s="124"/>
    </row>
    <row r="1619" spans="3:4" x14ac:dyDescent="0.25">
      <c r="C1619" s="123"/>
      <c r="D1619" s="124"/>
    </row>
    <row r="1620" spans="3:4" x14ac:dyDescent="0.25">
      <c r="C1620" s="123"/>
      <c r="D1620" s="124"/>
    </row>
    <row r="1621" spans="3:4" x14ac:dyDescent="0.25">
      <c r="C1621" s="123"/>
      <c r="D1621" s="124"/>
    </row>
    <row r="1622" spans="3:4" x14ac:dyDescent="0.25">
      <c r="C1622" s="123"/>
      <c r="D1622" s="124"/>
    </row>
    <row r="1623" spans="3:4" x14ac:dyDescent="0.25">
      <c r="C1623" s="123"/>
      <c r="D1623" s="124"/>
    </row>
    <row r="1624" spans="3:4" x14ac:dyDescent="0.25">
      <c r="C1624" s="123"/>
      <c r="D1624" s="124"/>
    </row>
    <row r="1625" spans="3:4" x14ac:dyDescent="0.25">
      <c r="C1625" s="123"/>
      <c r="D1625" s="124"/>
    </row>
    <row r="1626" spans="3:4" x14ac:dyDescent="0.25">
      <c r="C1626" s="123"/>
      <c r="D1626" s="124"/>
    </row>
    <row r="1627" spans="3:4" x14ac:dyDescent="0.25">
      <c r="C1627" s="123"/>
      <c r="D1627" s="124"/>
    </row>
    <row r="1628" spans="3:4" x14ac:dyDescent="0.25">
      <c r="C1628" s="123"/>
      <c r="D1628" s="124"/>
    </row>
    <row r="1629" spans="3:4" x14ac:dyDescent="0.25">
      <c r="C1629" s="123"/>
      <c r="D1629" s="124"/>
    </row>
    <row r="1630" spans="3:4" x14ac:dyDescent="0.25">
      <c r="C1630" s="123"/>
      <c r="D1630" s="124"/>
    </row>
    <row r="1631" spans="3:4" x14ac:dyDescent="0.25">
      <c r="C1631" s="123"/>
      <c r="D1631" s="124"/>
    </row>
    <row r="1632" spans="3:4" x14ac:dyDescent="0.25">
      <c r="C1632" s="123"/>
      <c r="D1632" s="124"/>
    </row>
    <row r="1633" spans="3:4" x14ac:dyDescent="0.25">
      <c r="C1633" s="123"/>
      <c r="D1633" s="124"/>
    </row>
    <row r="1634" spans="3:4" x14ac:dyDescent="0.25">
      <c r="C1634" s="123"/>
      <c r="D1634" s="124"/>
    </row>
    <row r="1635" spans="3:4" x14ac:dyDescent="0.25">
      <c r="C1635" s="123"/>
      <c r="D1635" s="124"/>
    </row>
    <row r="1636" spans="3:4" x14ac:dyDescent="0.25">
      <c r="C1636" s="123"/>
      <c r="D1636" s="124"/>
    </row>
    <row r="1637" spans="3:4" x14ac:dyDescent="0.25">
      <c r="C1637" s="123"/>
      <c r="D1637" s="124"/>
    </row>
    <row r="1638" spans="3:4" x14ac:dyDescent="0.25">
      <c r="C1638" s="123"/>
      <c r="D1638" s="124"/>
    </row>
    <row r="1639" spans="3:4" x14ac:dyDescent="0.25">
      <c r="C1639" s="123"/>
      <c r="D1639" s="124"/>
    </row>
    <row r="1640" spans="3:4" x14ac:dyDescent="0.25">
      <c r="C1640" s="123"/>
      <c r="D1640" s="124"/>
    </row>
    <row r="1641" spans="3:4" x14ac:dyDescent="0.25">
      <c r="C1641" s="123"/>
      <c r="D1641" s="124"/>
    </row>
    <row r="1642" spans="3:4" x14ac:dyDescent="0.25">
      <c r="C1642" s="123"/>
      <c r="D1642" s="124"/>
    </row>
    <row r="1643" spans="3:4" x14ac:dyDescent="0.25">
      <c r="C1643" s="123"/>
      <c r="D1643" s="124"/>
    </row>
    <row r="1644" spans="3:4" x14ac:dyDescent="0.25">
      <c r="C1644" s="123"/>
      <c r="D1644" s="124"/>
    </row>
    <row r="1645" spans="3:4" x14ac:dyDescent="0.25">
      <c r="C1645" s="123"/>
      <c r="D1645" s="124"/>
    </row>
    <row r="1646" spans="3:4" x14ac:dyDescent="0.25">
      <c r="C1646" s="123"/>
      <c r="D1646" s="124"/>
    </row>
    <row r="1647" spans="3:4" x14ac:dyDescent="0.25">
      <c r="C1647" s="123"/>
      <c r="D1647" s="124"/>
    </row>
    <row r="1648" spans="3:4" x14ac:dyDescent="0.25">
      <c r="C1648" s="123"/>
      <c r="D1648" s="124"/>
    </row>
    <row r="1649" spans="3:4" x14ac:dyDescent="0.25">
      <c r="C1649" s="123"/>
      <c r="D1649" s="124"/>
    </row>
    <row r="1650" spans="3:4" x14ac:dyDescent="0.25">
      <c r="C1650" s="123"/>
      <c r="D1650" s="124"/>
    </row>
    <row r="1651" spans="3:4" x14ac:dyDescent="0.25">
      <c r="C1651" s="123"/>
      <c r="D1651" s="124"/>
    </row>
    <row r="1652" spans="3:4" x14ac:dyDescent="0.25">
      <c r="C1652" s="123"/>
      <c r="D1652" s="124"/>
    </row>
    <row r="1653" spans="3:4" x14ac:dyDescent="0.25">
      <c r="C1653" s="123"/>
      <c r="D1653" s="124"/>
    </row>
    <row r="1654" spans="3:4" x14ac:dyDescent="0.25">
      <c r="C1654" s="123"/>
      <c r="D1654" s="124"/>
    </row>
    <row r="1655" spans="3:4" x14ac:dyDescent="0.25">
      <c r="C1655" s="123"/>
      <c r="D1655" s="124"/>
    </row>
    <row r="1656" spans="3:4" x14ac:dyDescent="0.25">
      <c r="C1656" s="123"/>
      <c r="D1656" s="124"/>
    </row>
    <row r="1657" spans="3:4" x14ac:dyDescent="0.25">
      <c r="C1657" s="123"/>
      <c r="D1657" s="124"/>
    </row>
    <row r="1658" spans="3:4" x14ac:dyDescent="0.25">
      <c r="C1658" s="123"/>
      <c r="D1658" s="124"/>
    </row>
    <row r="1659" spans="3:4" x14ac:dyDescent="0.25">
      <c r="C1659" s="123"/>
      <c r="D1659" s="124"/>
    </row>
    <row r="1660" spans="3:4" x14ac:dyDescent="0.25">
      <c r="C1660" s="123"/>
      <c r="D1660" s="124"/>
    </row>
    <row r="1661" spans="3:4" x14ac:dyDescent="0.25">
      <c r="C1661" s="123"/>
      <c r="D1661" s="124"/>
    </row>
    <row r="1662" spans="3:4" x14ac:dyDescent="0.25">
      <c r="C1662" s="123"/>
      <c r="D1662" s="124"/>
    </row>
    <row r="1663" spans="3:4" x14ac:dyDescent="0.25">
      <c r="C1663" s="123"/>
      <c r="D1663" s="124"/>
    </row>
    <row r="1664" spans="3:4" x14ac:dyDescent="0.25">
      <c r="C1664" s="123"/>
      <c r="D1664" s="124"/>
    </row>
    <row r="1665" spans="3:4" x14ac:dyDescent="0.25">
      <c r="C1665" s="123"/>
      <c r="D1665" s="124"/>
    </row>
    <row r="1666" spans="3:4" x14ac:dyDescent="0.25">
      <c r="C1666" s="123"/>
      <c r="D1666" s="124"/>
    </row>
    <row r="1667" spans="3:4" x14ac:dyDescent="0.25">
      <c r="C1667" s="123"/>
      <c r="D1667" s="124"/>
    </row>
    <row r="1668" spans="3:4" x14ac:dyDescent="0.25">
      <c r="C1668" s="123"/>
      <c r="D1668" s="124"/>
    </row>
    <row r="1669" spans="3:4" x14ac:dyDescent="0.25">
      <c r="C1669" s="123"/>
      <c r="D1669" s="124"/>
    </row>
    <row r="1670" spans="3:4" x14ac:dyDescent="0.25">
      <c r="C1670" s="123"/>
      <c r="D1670" s="124"/>
    </row>
    <row r="1671" spans="3:4" x14ac:dyDescent="0.25">
      <c r="C1671" s="123"/>
      <c r="D1671" s="124"/>
    </row>
    <row r="1672" spans="3:4" x14ac:dyDescent="0.25">
      <c r="C1672" s="123"/>
      <c r="D1672" s="124"/>
    </row>
    <row r="1673" spans="3:4" x14ac:dyDescent="0.25">
      <c r="C1673" s="123"/>
      <c r="D1673" s="124"/>
    </row>
    <row r="1674" spans="3:4" x14ac:dyDescent="0.25">
      <c r="C1674" s="123"/>
      <c r="D1674" s="124"/>
    </row>
    <row r="1675" spans="3:4" x14ac:dyDescent="0.25">
      <c r="C1675" s="123"/>
      <c r="D1675" s="124"/>
    </row>
    <row r="1676" spans="3:4" x14ac:dyDescent="0.25">
      <c r="C1676" s="123"/>
      <c r="D1676" s="124"/>
    </row>
    <row r="1677" spans="3:4" x14ac:dyDescent="0.25">
      <c r="C1677" s="123"/>
      <c r="D1677" s="124"/>
    </row>
    <row r="1678" spans="3:4" x14ac:dyDescent="0.25">
      <c r="C1678" s="123"/>
      <c r="D1678" s="124"/>
    </row>
    <row r="1679" spans="3:4" x14ac:dyDescent="0.25">
      <c r="C1679" s="123"/>
      <c r="D1679" s="124"/>
    </row>
    <row r="1680" spans="3:4" x14ac:dyDescent="0.25">
      <c r="C1680" s="123"/>
      <c r="D1680" s="124"/>
    </row>
    <row r="1681" spans="3:4" x14ac:dyDescent="0.25">
      <c r="C1681" s="123"/>
      <c r="D1681" s="124"/>
    </row>
    <row r="1682" spans="3:4" x14ac:dyDescent="0.25">
      <c r="C1682" s="123"/>
      <c r="D1682" s="124"/>
    </row>
    <row r="1683" spans="3:4" x14ac:dyDescent="0.25">
      <c r="C1683" s="123"/>
      <c r="D1683" s="124"/>
    </row>
    <row r="1684" spans="3:4" x14ac:dyDescent="0.25">
      <c r="C1684" s="123"/>
      <c r="D1684" s="124"/>
    </row>
    <row r="1685" spans="3:4" x14ac:dyDescent="0.25">
      <c r="C1685" s="123"/>
      <c r="D1685" s="124"/>
    </row>
    <row r="1686" spans="3:4" x14ac:dyDescent="0.25">
      <c r="C1686" s="123"/>
      <c r="D1686" s="124"/>
    </row>
    <row r="1687" spans="3:4" x14ac:dyDescent="0.25">
      <c r="C1687" s="123"/>
      <c r="D1687" s="124"/>
    </row>
    <row r="1688" spans="3:4" x14ac:dyDescent="0.25">
      <c r="C1688" s="123"/>
      <c r="D1688" s="124"/>
    </row>
    <row r="1689" spans="3:4" x14ac:dyDescent="0.25">
      <c r="C1689" s="123"/>
      <c r="D1689" s="124"/>
    </row>
    <row r="1690" spans="3:4" x14ac:dyDescent="0.25">
      <c r="C1690" s="123"/>
      <c r="D1690" s="124"/>
    </row>
    <row r="1691" spans="3:4" x14ac:dyDescent="0.25">
      <c r="C1691" s="123"/>
      <c r="D1691" s="124"/>
    </row>
    <row r="1692" spans="3:4" x14ac:dyDescent="0.25">
      <c r="C1692" s="123"/>
      <c r="D1692" s="124"/>
    </row>
    <row r="1693" spans="3:4" x14ac:dyDescent="0.25">
      <c r="C1693" s="123"/>
      <c r="D1693" s="124"/>
    </row>
    <row r="1694" spans="3:4" x14ac:dyDescent="0.25">
      <c r="C1694" s="123"/>
      <c r="D1694" s="124"/>
    </row>
    <row r="1695" spans="3:4" x14ac:dyDescent="0.25">
      <c r="C1695" s="123"/>
      <c r="D1695" s="124"/>
    </row>
    <row r="1696" spans="3:4" x14ac:dyDescent="0.25">
      <c r="C1696" s="123"/>
      <c r="D1696" s="124"/>
    </row>
    <row r="1697" spans="3:4" x14ac:dyDescent="0.25">
      <c r="C1697" s="123"/>
      <c r="D1697" s="124"/>
    </row>
    <row r="1698" spans="3:4" x14ac:dyDescent="0.25">
      <c r="C1698" s="123"/>
      <c r="D1698" s="124"/>
    </row>
    <row r="1699" spans="3:4" x14ac:dyDescent="0.25">
      <c r="C1699" s="123"/>
      <c r="D1699" s="124"/>
    </row>
    <row r="1700" spans="3:4" x14ac:dyDescent="0.25">
      <c r="C1700" s="123"/>
      <c r="D1700" s="124"/>
    </row>
    <row r="1701" spans="3:4" x14ac:dyDescent="0.25">
      <c r="C1701" s="123"/>
      <c r="D1701" s="124"/>
    </row>
    <row r="1702" spans="3:4" x14ac:dyDescent="0.25">
      <c r="C1702" s="123"/>
      <c r="D1702" s="124"/>
    </row>
    <row r="1703" spans="3:4" x14ac:dyDescent="0.25">
      <c r="C1703" s="123"/>
      <c r="D1703" s="124"/>
    </row>
    <row r="1704" spans="3:4" x14ac:dyDescent="0.25">
      <c r="C1704" s="123"/>
      <c r="D1704" s="124"/>
    </row>
    <row r="1705" spans="3:4" x14ac:dyDescent="0.25">
      <c r="C1705" s="123"/>
      <c r="D1705" s="124"/>
    </row>
    <row r="1706" spans="3:4" x14ac:dyDescent="0.25">
      <c r="C1706" s="123"/>
      <c r="D1706" s="124"/>
    </row>
    <row r="1707" spans="3:4" x14ac:dyDescent="0.25">
      <c r="C1707" s="123"/>
      <c r="D1707" s="124"/>
    </row>
    <row r="1708" spans="3:4" x14ac:dyDescent="0.25">
      <c r="C1708" s="123"/>
      <c r="D1708" s="124"/>
    </row>
    <row r="1709" spans="3:4" x14ac:dyDescent="0.25">
      <c r="C1709" s="123"/>
      <c r="D1709" s="124"/>
    </row>
    <row r="1710" spans="3:4" x14ac:dyDescent="0.25">
      <c r="C1710" s="123"/>
      <c r="D1710" s="124"/>
    </row>
    <row r="1711" spans="3:4" x14ac:dyDescent="0.25">
      <c r="C1711" s="123"/>
      <c r="D1711" s="124"/>
    </row>
    <row r="1712" spans="3:4" x14ac:dyDescent="0.25">
      <c r="C1712" s="123"/>
      <c r="D1712" s="124"/>
    </row>
    <row r="1713" spans="3:4" x14ac:dyDescent="0.25">
      <c r="C1713" s="123"/>
      <c r="D1713" s="124"/>
    </row>
    <row r="1714" spans="3:4" x14ac:dyDescent="0.25">
      <c r="C1714" s="123"/>
      <c r="D1714" s="124"/>
    </row>
    <row r="1715" spans="3:4" x14ac:dyDescent="0.25">
      <c r="C1715" s="123"/>
      <c r="D1715" s="124"/>
    </row>
    <row r="1716" spans="3:4" x14ac:dyDescent="0.25">
      <c r="C1716" s="123"/>
      <c r="D1716" s="124"/>
    </row>
    <row r="1717" spans="3:4" x14ac:dyDescent="0.25">
      <c r="C1717" s="123"/>
      <c r="D1717" s="124"/>
    </row>
    <row r="1718" spans="3:4" x14ac:dyDescent="0.25">
      <c r="C1718" s="123"/>
      <c r="D1718" s="124"/>
    </row>
    <row r="1719" spans="3:4" x14ac:dyDescent="0.25">
      <c r="C1719" s="123"/>
      <c r="D1719" s="124"/>
    </row>
    <row r="1720" spans="3:4" x14ac:dyDescent="0.25">
      <c r="C1720" s="123"/>
      <c r="D1720" s="124"/>
    </row>
    <row r="1721" spans="3:4" x14ac:dyDescent="0.25">
      <c r="C1721" s="123"/>
      <c r="D1721" s="124"/>
    </row>
    <row r="1722" spans="3:4" x14ac:dyDescent="0.25">
      <c r="C1722" s="123"/>
      <c r="D1722" s="124"/>
    </row>
    <row r="1723" spans="3:4" x14ac:dyDescent="0.25">
      <c r="C1723" s="123"/>
      <c r="D1723" s="124"/>
    </row>
    <row r="1724" spans="3:4" x14ac:dyDescent="0.25">
      <c r="C1724" s="123"/>
      <c r="D1724" s="124"/>
    </row>
    <row r="1725" spans="3:4" x14ac:dyDescent="0.25">
      <c r="C1725" s="123"/>
      <c r="D1725" s="124"/>
    </row>
    <row r="1726" spans="3:4" x14ac:dyDescent="0.25">
      <c r="C1726" s="123"/>
      <c r="D1726" s="124"/>
    </row>
    <row r="1727" spans="3:4" x14ac:dyDescent="0.25">
      <c r="C1727" s="123"/>
      <c r="D1727" s="124"/>
    </row>
    <row r="1728" spans="3:4" x14ac:dyDescent="0.25">
      <c r="C1728" s="123"/>
      <c r="D1728" s="124"/>
    </row>
    <row r="1729" spans="3:4" x14ac:dyDescent="0.25">
      <c r="C1729" s="123"/>
      <c r="D1729" s="124"/>
    </row>
    <row r="1730" spans="3:4" x14ac:dyDescent="0.25">
      <c r="C1730" s="123"/>
      <c r="D1730" s="124"/>
    </row>
    <row r="1731" spans="3:4" x14ac:dyDescent="0.25">
      <c r="C1731" s="123"/>
      <c r="D1731" s="124"/>
    </row>
    <row r="1732" spans="3:4" x14ac:dyDescent="0.25">
      <c r="C1732" s="123"/>
      <c r="D1732" s="124"/>
    </row>
    <row r="1733" spans="3:4" x14ac:dyDescent="0.25">
      <c r="C1733" s="123"/>
      <c r="D1733" s="124"/>
    </row>
    <row r="1734" spans="3:4" x14ac:dyDescent="0.25">
      <c r="C1734" s="123"/>
      <c r="D1734" s="124"/>
    </row>
    <row r="1735" spans="3:4" x14ac:dyDescent="0.25">
      <c r="C1735" s="123"/>
      <c r="D1735" s="124"/>
    </row>
    <row r="1736" spans="3:4" x14ac:dyDescent="0.25">
      <c r="C1736" s="123"/>
      <c r="D1736" s="124"/>
    </row>
    <row r="1737" spans="3:4" x14ac:dyDescent="0.25">
      <c r="C1737" s="123"/>
      <c r="D1737" s="124"/>
    </row>
    <row r="1738" spans="3:4" x14ac:dyDescent="0.25">
      <c r="C1738" s="123"/>
      <c r="D1738" s="124"/>
    </row>
    <row r="1739" spans="3:4" x14ac:dyDescent="0.25">
      <c r="C1739" s="123"/>
      <c r="D1739" s="124"/>
    </row>
    <row r="1740" spans="3:4" x14ac:dyDescent="0.25">
      <c r="C1740" s="123"/>
      <c r="D1740" s="124"/>
    </row>
    <row r="1741" spans="3:4" x14ac:dyDescent="0.25">
      <c r="C1741" s="123"/>
      <c r="D1741" s="124"/>
    </row>
    <row r="1742" spans="3:4" x14ac:dyDescent="0.25">
      <c r="C1742" s="123"/>
      <c r="D1742" s="124"/>
    </row>
    <row r="1743" spans="3:4" x14ac:dyDescent="0.25">
      <c r="C1743" s="123"/>
      <c r="D1743" s="124"/>
    </row>
    <row r="1744" spans="3:4" x14ac:dyDescent="0.25">
      <c r="C1744" s="123"/>
      <c r="D1744" s="124"/>
    </row>
    <row r="1745" spans="3:4" x14ac:dyDescent="0.25">
      <c r="C1745" s="123"/>
      <c r="D1745" s="124"/>
    </row>
    <row r="1746" spans="3:4" x14ac:dyDescent="0.25">
      <c r="C1746" s="123"/>
      <c r="D1746" s="124"/>
    </row>
    <row r="1747" spans="3:4" x14ac:dyDescent="0.25">
      <c r="C1747" s="123"/>
      <c r="D1747" s="124"/>
    </row>
    <row r="1748" spans="3:4" x14ac:dyDescent="0.25">
      <c r="C1748" s="123"/>
      <c r="D1748" s="124"/>
    </row>
    <row r="1749" spans="3:4" x14ac:dyDescent="0.25">
      <c r="C1749" s="123"/>
      <c r="D1749" s="124"/>
    </row>
    <row r="1750" spans="3:4" x14ac:dyDescent="0.25">
      <c r="C1750" s="123"/>
      <c r="D1750" s="124"/>
    </row>
    <row r="1751" spans="3:4" x14ac:dyDescent="0.25">
      <c r="C1751" s="123"/>
      <c r="D1751" s="124"/>
    </row>
    <row r="1752" spans="3:4" x14ac:dyDescent="0.25">
      <c r="C1752" s="123"/>
      <c r="D1752" s="124"/>
    </row>
    <row r="1753" spans="3:4" x14ac:dyDescent="0.25">
      <c r="C1753" s="123"/>
      <c r="D1753" s="124"/>
    </row>
    <row r="1754" spans="3:4" x14ac:dyDescent="0.25">
      <c r="C1754" s="123"/>
      <c r="D1754" s="124"/>
    </row>
    <row r="1755" spans="3:4" x14ac:dyDescent="0.25">
      <c r="C1755" s="123"/>
      <c r="D1755" s="124"/>
    </row>
    <row r="1756" spans="3:4" x14ac:dyDescent="0.25">
      <c r="C1756" s="123"/>
      <c r="D1756" s="124"/>
    </row>
    <row r="1757" spans="3:4" x14ac:dyDescent="0.25">
      <c r="C1757" s="123"/>
      <c r="D1757" s="124"/>
    </row>
    <row r="1758" spans="3:4" x14ac:dyDescent="0.25">
      <c r="C1758" s="123"/>
      <c r="D1758" s="124"/>
    </row>
    <row r="1759" spans="3:4" x14ac:dyDescent="0.25">
      <c r="C1759" s="123"/>
      <c r="D1759" s="124"/>
    </row>
    <row r="1760" spans="3:4" x14ac:dyDescent="0.25">
      <c r="C1760" s="123"/>
      <c r="D1760" s="124"/>
    </row>
    <row r="1761" spans="3:4" x14ac:dyDescent="0.25">
      <c r="C1761" s="123"/>
      <c r="D1761" s="124"/>
    </row>
    <row r="1762" spans="3:4" x14ac:dyDescent="0.25">
      <c r="C1762" s="123"/>
      <c r="D1762" s="124"/>
    </row>
    <row r="1763" spans="3:4" x14ac:dyDescent="0.25">
      <c r="C1763" s="123"/>
      <c r="D1763" s="124"/>
    </row>
    <row r="1764" spans="3:4" x14ac:dyDescent="0.25">
      <c r="C1764" s="123"/>
      <c r="D1764" s="124"/>
    </row>
    <row r="1765" spans="3:4" x14ac:dyDescent="0.25">
      <c r="C1765" s="123"/>
      <c r="D1765" s="124"/>
    </row>
    <row r="1766" spans="3:4" x14ac:dyDescent="0.25">
      <c r="C1766" s="123"/>
      <c r="D1766" s="124"/>
    </row>
    <row r="1767" spans="3:4" x14ac:dyDescent="0.25">
      <c r="C1767" s="123"/>
      <c r="D1767" s="124"/>
    </row>
    <row r="1768" spans="3:4" x14ac:dyDescent="0.25">
      <c r="C1768" s="123"/>
      <c r="D1768" s="124"/>
    </row>
    <row r="1769" spans="3:4" x14ac:dyDescent="0.25">
      <c r="C1769" s="123"/>
      <c r="D1769" s="124"/>
    </row>
    <row r="1770" spans="3:4" x14ac:dyDescent="0.25">
      <c r="C1770" s="123"/>
      <c r="D1770" s="124"/>
    </row>
    <row r="1771" spans="3:4" x14ac:dyDescent="0.25">
      <c r="C1771" s="123"/>
      <c r="D1771" s="124"/>
    </row>
    <row r="1772" spans="3:4" x14ac:dyDescent="0.25">
      <c r="C1772" s="123"/>
      <c r="D1772" s="124"/>
    </row>
    <row r="1773" spans="3:4" x14ac:dyDescent="0.25">
      <c r="C1773" s="123"/>
      <c r="D1773" s="124"/>
    </row>
    <row r="1774" spans="3:4" x14ac:dyDescent="0.25">
      <c r="C1774" s="123"/>
      <c r="D1774" s="124"/>
    </row>
    <row r="1775" spans="3:4" x14ac:dyDescent="0.25">
      <c r="C1775" s="123"/>
      <c r="D1775" s="124"/>
    </row>
    <row r="1776" spans="3:4" x14ac:dyDescent="0.25">
      <c r="C1776" s="123"/>
      <c r="D1776" s="124"/>
    </row>
    <row r="1777" spans="3:4" x14ac:dyDescent="0.25">
      <c r="C1777" s="123"/>
      <c r="D1777" s="124"/>
    </row>
    <row r="1778" spans="3:4" x14ac:dyDescent="0.25">
      <c r="C1778" s="123"/>
      <c r="D1778" s="124"/>
    </row>
    <row r="1779" spans="3:4" x14ac:dyDescent="0.25">
      <c r="C1779" s="123"/>
      <c r="D1779" s="124"/>
    </row>
    <row r="1780" spans="3:4" x14ac:dyDescent="0.25">
      <c r="C1780" s="123"/>
      <c r="D1780" s="124"/>
    </row>
    <row r="1781" spans="3:4" x14ac:dyDescent="0.25">
      <c r="C1781" s="123"/>
      <c r="D1781" s="124"/>
    </row>
    <row r="1782" spans="3:4" x14ac:dyDescent="0.25">
      <c r="C1782" s="123"/>
      <c r="D1782" s="124"/>
    </row>
    <row r="1783" spans="3:4" x14ac:dyDescent="0.25">
      <c r="C1783" s="123"/>
      <c r="D1783" s="124"/>
    </row>
    <row r="1784" spans="3:4" x14ac:dyDescent="0.25">
      <c r="C1784" s="123"/>
      <c r="D1784" s="124"/>
    </row>
    <row r="1785" spans="3:4" x14ac:dyDescent="0.25">
      <c r="C1785" s="123"/>
      <c r="D1785" s="124"/>
    </row>
    <row r="1786" spans="3:4" x14ac:dyDescent="0.25">
      <c r="C1786" s="123"/>
      <c r="D1786" s="124"/>
    </row>
    <row r="1787" spans="3:4" x14ac:dyDescent="0.25">
      <c r="C1787" s="123"/>
      <c r="D1787" s="124"/>
    </row>
    <row r="1788" spans="3:4" x14ac:dyDescent="0.25">
      <c r="C1788" s="123"/>
      <c r="D1788" s="124"/>
    </row>
    <row r="1789" spans="3:4" x14ac:dyDescent="0.25">
      <c r="C1789" s="123"/>
      <c r="D1789" s="124"/>
    </row>
    <row r="1790" spans="3:4" x14ac:dyDescent="0.25">
      <c r="C1790" s="123"/>
      <c r="D1790" s="124"/>
    </row>
    <row r="1791" spans="3:4" x14ac:dyDescent="0.25">
      <c r="C1791" s="123"/>
      <c r="D1791" s="124"/>
    </row>
    <row r="1792" spans="3:4" x14ac:dyDescent="0.25">
      <c r="C1792" s="123"/>
      <c r="D1792" s="124"/>
    </row>
    <row r="1793" spans="3:4" x14ac:dyDescent="0.25">
      <c r="C1793" s="123"/>
      <c r="D1793" s="124"/>
    </row>
    <row r="1794" spans="3:4" x14ac:dyDescent="0.25">
      <c r="C1794" s="123"/>
      <c r="D1794" s="124"/>
    </row>
    <row r="1795" spans="3:4" x14ac:dyDescent="0.25">
      <c r="C1795" s="123"/>
      <c r="D1795" s="124"/>
    </row>
    <row r="1796" spans="3:4" x14ac:dyDescent="0.25">
      <c r="C1796" s="123"/>
      <c r="D1796" s="124"/>
    </row>
    <row r="1797" spans="3:4" x14ac:dyDescent="0.25">
      <c r="C1797" s="123"/>
      <c r="D1797" s="124"/>
    </row>
    <row r="1798" spans="3:4" x14ac:dyDescent="0.25">
      <c r="C1798" s="123"/>
      <c r="D1798" s="124"/>
    </row>
    <row r="1799" spans="3:4" x14ac:dyDescent="0.25">
      <c r="C1799" s="123"/>
      <c r="D1799" s="124"/>
    </row>
    <row r="1800" spans="3:4" x14ac:dyDescent="0.25">
      <c r="C1800" s="123"/>
      <c r="D1800" s="124"/>
    </row>
    <row r="1801" spans="3:4" x14ac:dyDescent="0.25">
      <c r="C1801" s="123"/>
      <c r="D1801" s="124"/>
    </row>
    <row r="1802" spans="3:4" x14ac:dyDescent="0.25">
      <c r="C1802" s="123"/>
      <c r="D1802" s="124"/>
    </row>
    <row r="1803" spans="3:4" x14ac:dyDescent="0.25">
      <c r="C1803" s="123"/>
      <c r="D1803" s="124"/>
    </row>
    <row r="1804" spans="3:4" x14ac:dyDescent="0.25">
      <c r="C1804" s="123"/>
      <c r="D1804" s="124"/>
    </row>
    <row r="1805" spans="3:4" x14ac:dyDescent="0.25">
      <c r="C1805" s="123"/>
      <c r="D1805" s="124"/>
    </row>
    <row r="1806" spans="3:4" x14ac:dyDescent="0.25">
      <c r="C1806" s="123"/>
      <c r="D1806" s="124"/>
    </row>
    <row r="1807" spans="3:4" x14ac:dyDescent="0.25">
      <c r="C1807" s="123"/>
      <c r="D1807" s="124"/>
    </row>
    <row r="1808" spans="3:4" x14ac:dyDescent="0.25">
      <c r="C1808" s="123"/>
      <c r="D1808" s="124"/>
    </row>
    <row r="1809" spans="3:4" x14ac:dyDescent="0.25">
      <c r="C1809" s="123"/>
      <c r="D1809" s="124"/>
    </row>
    <row r="1810" spans="3:4" x14ac:dyDescent="0.25">
      <c r="C1810" s="123"/>
      <c r="D1810" s="124"/>
    </row>
    <row r="1811" spans="3:4" x14ac:dyDescent="0.25">
      <c r="C1811" s="123"/>
      <c r="D1811" s="124"/>
    </row>
    <row r="1812" spans="3:4" x14ac:dyDescent="0.25">
      <c r="C1812" s="123"/>
      <c r="D1812" s="124"/>
    </row>
    <row r="1813" spans="3:4" x14ac:dyDescent="0.25">
      <c r="C1813" s="123"/>
      <c r="D1813" s="124"/>
    </row>
    <row r="1814" spans="3:4" x14ac:dyDescent="0.25">
      <c r="C1814" s="123"/>
      <c r="D1814" s="124"/>
    </row>
    <row r="1815" spans="3:4" x14ac:dyDescent="0.25">
      <c r="C1815" s="123"/>
      <c r="D1815" s="124"/>
    </row>
    <row r="1816" spans="3:4" x14ac:dyDescent="0.25">
      <c r="C1816" s="123"/>
      <c r="D1816" s="124"/>
    </row>
    <row r="1817" spans="3:4" x14ac:dyDescent="0.25">
      <c r="C1817" s="123"/>
      <c r="D1817" s="124"/>
    </row>
    <row r="1818" spans="3:4" x14ac:dyDescent="0.25">
      <c r="C1818" s="123"/>
      <c r="D1818" s="124"/>
    </row>
    <row r="1819" spans="3:4" x14ac:dyDescent="0.25">
      <c r="C1819" s="123"/>
      <c r="D1819" s="124"/>
    </row>
    <row r="1820" spans="3:4" x14ac:dyDescent="0.25">
      <c r="C1820" s="123"/>
      <c r="D1820" s="124"/>
    </row>
    <row r="1821" spans="3:4" x14ac:dyDescent="0.25">
      <c r="C1821" s="123"/>
      <c r="D1821" s="124"/>
    </row>
    <row r="1822" spans="3:4" x14ac:dyDescent="0.25">
      <c r="C1822" s="123"/>
      <c r="D1822" s="124"/>
    </row>
    <row r="1823" spans="3:4" x14ac:dyDescent="0.25">
      <c r="C1823" s="123"/>
      <c r="D1823" s="124"/>
    </row>
    <row r="1824" spans="3:4" x14ac:dyDescent="0.25">
      <c r="C1824" s="123"/>
      <c r="D1824" s="124"/>
    </row>
    <row r="1825" spans="3:4" x14ac:dyDescent="0.25">
      <c r="C1825" s="123"/>
      <c r="D1825" s="124"/>
    </row>
    <row r="1826" spans="3:4" x14ac:dyDescent="0.25">
      <c r="C1826" s="123"/>
      <c r="D1826" s="124"/>
    </row>
    <row r="1827" spans="3:4" x14ac:dyDescent="0.25">
      <c r="C1827" s="123"/>
      <c r="D1827" s="124"/>
    </row>
    <row r="1828" spans="3:4" x14ac:dyDescent="0.25">
      <c r="C1828" s="123"/>
      <c r="D1828" s="124"/>
    </row>
    <row r="1829" spans="3:4" x14ac:dyDescent="0.25">
      <c r="C1829" s="123"/>
      <c r="D1829" s="124"/>
    </row>
    <row r="1830" spans="3:4" x14ac:dyDescent="0.25">
      <c r="C1830" s="123"/>
      <c r="D1830" s="124"/>
    </row>
    <row r="1831" spans="3:4" x14ac:dyDescent="0.25">
      <c r="C1831" s="123"/>
      <c r="D1831" s="124"/>
    </row>
    <row r="1832" spans="3:4" x14ac:dyDescent="0.25">
      <c r="C1832" s="123"/>
      <c r="D1832" s="124"/>
    </row>
    <row r="1833" spans="3:4" x14ac:dyDescent="0.25">
      <c r="C1833" s="123"/>
      <c r="D1833" s="124"/>
    </row>
    <row r="1834" spans="3:4" x14ac:dyDescent="0.25">
      <c r="C1834" s="123"/>
      <c r="D1834" s="124"/>
    </row>
    <row r="1835" spans="3:4" x14ac:dyDescent="0.25">
      <c r="C1835" s="123"/>
      <c r="D1835" s="124"/>
    </row>
    <row r="1836" spans="3:4" x14ac:dyDescent="0.25">
      <c r="C1836" s="123"/>
      <c r="D1836" s="124"/>
    </row>
    <row r="1837" spans="3:4" x14ac:dyDescent="0.25">
      <c r="C1837" s="123"/>
      <c r="D1837" s="124"/>
    </row>
    <row r="1838" spans="3:4" x14ac:dyDescent="0.25">
      <c r="C1838" s="123"/>
      <c r="D1838" s="124"/>
    </row>
    <row r="1839" spans="3:4" x14ac:dyDescent="0.25">
      <c r="C1839" s="123"/>
      <c r="D1839" s="124"/>
    </row>
    <row r="1840" spans="3:4" x14ac:dyDescent="0.25">
      <c r="C1840" s="123"/>
      <c r="D1840" s="124"/>
    </row>
    <row r="1841" spans="3:4" x14ac:dyDescent="0.25">
      <c r="C1841" s="123"/>
      <c r="D1841" s="124"/>
    </row>
    <row r="1842" spans="3:4" x14ac:dyDescent="0.25">
      <c r="C1842" s="123"/>
      <c r="D1842" s="124"/>
    </row>
    <row r="1843" spans="3:4" x14ac:dyDescent="0.25">
      <c r="C1843" s="123"/>
      <c r="D1843" s="124"/>
    </row>
    <row r="1844" spans="3:4" x14ac:dyDescent="0.25">
      <c r="C1844" s="123"/>
      <c r="D1844" s="124"/>
    </row>
    <row r="1845" spans="3:4" x14ac:dyDescent="0.25">
      <c r="C1845" s="123"/>
      <c r="D1845" s="124"/>
    </row>
    <row r="1846" spans="3:4" x14ac:dyDescent="0.25">
      <c r="C1846" s="123"/>
      <c r="D1846" s="124"/>
    </row>
    <row r="1847" spans="3:4" x14ac:dyDescent="0.25">
      <c r="C1847" s="123"/>
      <c r="D1847" s="124"/>
    </row>
    <row r="1848" spans="3:4" x14ac:dyDescent="0.25">
      <c r="C1848" s="123"/>
      <c r="D1848" s="124"/>
    </row>
    <row r="1849" spans="3:4" x14ac:dyDescent="0.25">
      <c r="C1849" s="123"/>
      <c r="D1849" s="124"/>
    </row>
    <row r="1850" spans="3:4" x14ac:dyDescent="0.25">
      <c r="C1850" s="123"/>
      <c r="D1850" s="124"/>
    </row>
    <row r="1851" spans="3:4" x14ac:dyDescent="0.25">
      <c r="C1851" s="123"/>
      <c r="D1851" s="124"/>
    </row>
    <row r="1852" spans="3:4" x14ac:dyDescent="0.25">
      <c r="C1852" s="123"/>
      <c r="D1852" s="124"/>
    </row>
    <row r="1853" spans="3:4" x14ac:dyDescent="0.25">
      <c r="C1853" s="123"/>
      <c r="D1853" s="124"/>
    </row>
    <row r="1854" spans="3:4" x14ac:dyDescent="0.25">
      <c r="C1854" s="123"/>
      <c r="D1854" s="124"/>
    </row>
    <row r="1855" spans="3:4" x14ac:dyDescent="0.25">
      <c r="C1855" s="123"/>
      <c r="D1855" s="124"/>
    </row>
    <row r="1856" spans="3:4" x14ac:dyDescent="0.25">
      <c r="C1856" s="123"/>
      <c r="D1856" s="124"/>
    </row>
    <row r="1857" spans="3:4" x14ac:dyDescent="0.25">
      <c r="C1857" s="123"/>
      <c r="D1857" s="124"/>
    </row>
    <row r="1858" spans="3:4" x14ac:dyDescent="0.25">
      <c r="C1858" s="123"/>
      <c r="D1858" s="124"/>
    </row>
    <row r="1859" spans="3:4" x14ac:dyDescent="0.25">
      <c r="C1859" s="123"/>
      <c r="D1859" s="124"/>
    </row>
    <row r="1860" spans="3:4" x14ac:dyDescent="0.25">
      <c r="C1860" s="123"/>
      <c r="D1860" s="124"/>
    </row>
    <row r="1861" spans="3:4" x14ac:dyDescent="0.25">
      <c r="C1861" s="123"/>
      <c r="D1861" s="124"/>
    </row>
    <row r="1862" spans="3:4" x14ac:dyDescent="0.25">
      <c r="C1862" s="123"/>
      <c r="D1862" s="124"/>
    </row>
    <row r="1863" spans="3:4" x14ac:dyDescent="0.25">
      <c r="C1863" s="123"/>
      <c r="D1863" s="124"/>
    </row>
    <row r="1864" spans="3:4" x14ac:dyDescent="0.25">
      <c r="C1864" s="123"/>
      <c r="D1864" s="124"/>
    </row>
    <row r="1865" spans="3:4" x14ac:dyDescent="0.25">
      <c r="C1865" s="123"/>
      <c r="D1865" s="124"/>
    </row>
    <row r="1866" spans="3:4" x14ac:dyDescent="0.25">
      <c r="C1866" s="123"/>
      <c r="D1866" s="124"/>
    </row>
    <row r="1867" spans="3:4" x14ac:dyDescent="0.25">
      <c r="C1867" s="123"/>
      <c r="D1867" s="124"/>
    </row>
    <row r="1868" spans="3:4" x14ac:dyDescent="0.25">
      <c r="C1868" s="123"/>
      <c r="D1868" s="124"/>
    </row>
    <row r="1869" spans="3:4" x14ac:dyDescent="0.25">
      <c r="C1869" s="123"/>
      <c r="D1869" s="124"/>
    </row>
    <row r="1870" spans="3:4" x14ac:dyDescent="0.25">
      <c r="C1870" s="123"/>
      <c r="D1870" s="124"/>
    </row>
    <row r="1871" spans="3:4" x14ac:dyDescent="0.25">
      <c r="C1871" s="123"/>
      <c r="D1871" s="124"/>
    </row>
    <row r="1872" spans="3:4" x14ac:dyDescent="0.25">
      <c r="C1872" s="123"/>
      <c r="D1872" s="124"/>
    </row>
    <row r="1873" spans="3:4" x14ac:dyDescent="0.25">
      <c r="C1873" s="123"/>
      <c r="D1873" s="124"/>
    </row>
    <row r="1874" spans="3:4" x14ac:dyDescent="0.25">
      <c r="C1874" s="123"/>
      <c r="D1874" s="124"/>
    </row>
    <row r="1875" spans="3:4" x14ac:dyDescent="0.25">
      <c r="C1875" s="123"/>
      <c r="D1875" s="124"/>
    </row>
    <row r="1876" spans="3:4" x14ac:dyDescent="0.25">
      <c r="C1876" s="123"/>
      <c r="D1876" s="124"/>
    </row>
    <row r="1877" spans="3:4" x14ac:dyDescent="0.25">
      <c r="C1877" s="123"/>
      <c r="D1877" s="124"/>
    </row>
    <row r="1878" spans="3:4" x14ac:dyDescent="0.25">
      <c r="C1878" s="123"/>
      <c r="D1878" s="124"/>
    </row>
    <row r="1879" spans="3:4" x14ac:dyDescent="0.25">
      <c r="C1879" s="123"/>
      <c r="D1879" s="124"/>
    </row>
    <row r="1880" spans="3:4" x14ac:dyDescent="0.25">
      <c r="C1880" s="123"/>
      <c r="D1880" s="124"/>
    </row>
    <row r="1881" spans="3:4" x14ac:dyDescent="0.25">
      <c r="C1881" s="123"/>
      <c r="D1881" s="124"/>
    </row>
    <row r="1882" spans="3:4" x14ac:dyDescent="0.25">
      <c r="C1882" s="123"/>
      <c r="D1882" s="124"/>
    </row>
    <row r="1883" spans="3:4" x14ac:dyDescent="0.25">
      <c r="C1883" s="123"/>
      <c r="D1883" s="124"/>
    </row>
    <row r="1884" spans="3:4" x14ac:dyDescent="0.25">
      <c r="C1884" s="123"/>
      <c r="D1884" s="124"/>
    </row>
    <row r="1885" spans="3:4" x14ac:dyDescent="0.25">
      <c r="C1885" s="123"/>
      <c r="D1885" s="124"/>
    </row>
    <row r="1886" spans="3:4" x14ac:dyDescent="0.25">
      <c r="C1886" s="123"/>
      <c r="D1886" s="124"/>
    </row>
    <row r="1887" spans="3:4" x14ac:dyDescent="0.25">
      <c r="C1887" s="123"/>
      <c r="D1887" s="124"/>
    </row>
    <row r="1888" spans="3:4" x14ac:dyDescent="0.25">
      <c r="C1888" s="123"/>
      <c r="D1888" s="124"/>
    </row>
    <row r="1889" spans="3:4" x14ac:dyDescent="0.25">
      <c r="C1889" s="123"/>
      <c r="D1889" s="124"/>
    </row>
    <row r="1890" spans="3:4" x14ac:dyDescent="0.25">
      <c r="C1890" s="123"/>
      <c r="D1890" s="124"/>
    </row>
    <row r="1891" spans="3:4" x14ac:dyDescent="0.25">
      <c r="C1891" s="123"/>
      <c r="D1891" s="124"/>
    </row>
    <row r="1892" spans="3:4" x14ac:dyDescent="0.25">
      <c r="C1892" s="123"/>
      <c r="D1892" s="124"/>
    </row>
    <row r="1893" spans="3:4" x14ac:dyDescent="0.25">
      <c r="C1893" s="123"/>
      <c r="D1893" s="124"/>
    </row>
    <row r="1894" spans="3:4" x14ac:dyDescent="0.25">
      <c r="C1894" s="123"/>
      <c r="D1894" s="124"/>
    </row>
    <row r="1895" spans="3:4" x14ac:dyDescent="0.25">
      <c r="C1895" s="123"/>
      <c r="D1895" s="124"/>
    </row>
    <row r="1896" spans="3:4" x14ac:dyDescent="0.25">
      <c r="C1896" s="123"/>
      <c r="D1896" s="124"/>
    </row>
    <row r="1897" spans="3:4" x14ac:dyDescent="0.25">
      <c r="C1897" s="123"/>
      <c r="D1897" s="124"/>
    </row>
    <row r="1898" spans="3:4" x14ac:dyDescent="0.25">
      <c r="C1898" s="123"/>
      <c r="D1898" s="124"/>
    </row>
    <row r="1899" spans="3:4" x14ac:dyDescent="0.25">
      <c r="C1899" s="123"/>
      <c r="D1899" s="124"/>
    </row>
    <row r="1900" spans="3:4" x14ac:dyDescent="0.25">
      <c r="C1900" s="123"/>
      <c r="D1900" s="124"/>
    </row>
    <row r="1901" spans="3:4" x14ac:dyDescent="0.25">
      <c r="C1901" s="123"/>
      <c r="D1901" s="124"/>
    </row>
    <row r="1902" spans="3:4" x14ac:dyDescent="0.25">
      <c r="C1902" s="123"/>
      <c r="D1902" s="124"/>
    </row>
    <row r="1903" spans="3:4" x14ac:dyDescent="0.25">
      <c r="C1903" s="123"/>
      <c r="D1903" s="124"/>
    </row>
    <row r="1904" spans="3:4" x14ac:dyDescent="0.25">
      <c r="C1904" s="123"/>
      <c r="D1904" s="124"/>
    </row>
    <row r="1905" spans="3:4" x14ac:dyDescent="0.25">
      <c r="C1905" s="123"/>
      <c r="D1905" s="124"/>
    </row>
    <row r="1906" spans="3:4" x14ac:dyDescent="0.25">
      <c r="C1906" s="123"/>
      <c r="D1906" s="124"/>
    </row>
    <row r="1907" spans="3:4" x14ac:dyDescent="0.25">
      <c r="C1907" s="123"/>
      <c r="D1907" s="124"/>
    </row>
    <row r="1908" spans="3:4" x14ac:dyDescent="0.25">
      <c r="C1908" s="123"/>
      <c r="D1908" s="124"/>
    </row>
    <row r="1909" spans="3:4" x14ac:dyDescent="0.25">
      <c r="C1909" s="123"/>
      <c r="D1909" s="124"/>
    </row>
    <row r="1910" spans="3:4" x14ac:dyDescent="0.25">
      <c r="C1910" s="123"/>
      <c r="D1910" s="124"/>
    </row>
    <row r="1911" spans="3:4" x14ac:dyDescent="0.25">
      <c r="C1911" s="123"/>
      <c r="D1911" s="124"/>
    </row>
    <row r="1912" spans="3:4" x14ac:dyDescent="0.25">
      <c r="C1912" s="123"/>
      <c r="D1912" s="124"/>
    </row>
    <row r="1913" spans="3:4" x14ac:dyDescent="0.25">
      <c r="C1913" s="123"/>
      <c r="D1913" s="124"/>
    </row>
    <row r="1914" spans="3:4" x14ac:dyDescent="0.25">
      <c r="C1914" s="123"/>
      <c r="D1914" s="124"/>
    </row>
    <row r="1915" spans="3:4" x14ac:dyDescent="0.25">
      <c r="C1915" s="123"/>
      <c r="D1915" s="124"/>
    </row>
    <row r="1916" spans="3:4" x14ac:dyDescent="0.25">
      <c r="C1916" s="123"/>
      <c r="D1916" s="124"/>
    </row>
    <row r="1917" spans="3:4" x14ac:dyDescent="0.25">
      <c r="C1917" s="123"/>
      <c r="D1917" s="124"/>
    </row>
    <row r="1918" spans="3:4" x14ac:dyDescent="0.25">
      <c r="C1918" s="123"/>
      <c r="D1918" s="124"/>
    </row>
    <row r="1919" spans="3:4" x14ac:dyDescent="0.25">
      <c r="C1919" s="123"/>
      <c r="D1919" s="124"/>
    </row>
    <row r="1920" spans="3:4" x14ac:dyDescent="0.25">
      <c r="C1920" s="123"/>
      <c r="D1920" s="124"/>
    </row>
    <row r="1921" spans="3:4" x14ac:dyDescent="0.25">
      <c r="C1921" s="123"/>
      <c r="D1921" s="124"/>
    </row>
    <row r="1922" spans="3:4" x14ac:dyDescent="0.25">
      <c r="C1922" s="123"/>
      <c r="D1922" s="124"/>
    </row>
    <row r="1923" spans="3:4" x14ac:dyDescent="0.25">
      <c r="C1923" s="123"/>
      <c r="D1923" s="124"/>
    </row>
    <row r="1924" spans="3:4" x14ac:dyDescent="0.25">
      <c r="C1924" s="123"/>
      <c r="D1924" s="124"/>
    </row>
    <row r="1925" spans="3:4" x14ac:dyDescent="0.25">
      <c r="C1925" s="123"/>
      <c r="D1925" s="124"/>
    </row>
    <row r="1926" spans="3:4" x14ac:dyDescent="0.25">
      <c r="C1926" s="123"/>
      <c r="D1926" s="124"/>
    </row>
    <row r="1927" spans="3:4" x14ac:dyDescent="0.25">
      <c r="C1927" s="123"/>
      <c r="D1927" s="124"/>
    </row>
    <row r="1928" spans="3:4" x14ac:dyDescent="0.25">
      <c r="C1928" s="123"/>
      <c r="D1928" s="124"/>
    </row>
    <row r="1929" spans="3:4" x14ac:dyDescent="0.25">
      <c r="C1929" s="123"/>
      <c r="D1929" s="124"/>
    </row>
    <row r="1930" spans="3:4" x14ac:dyDescent="0.25">
      <c r="C1930" s="123"/>
      <c r="D1930" s="124"/>
    </row>
    <row r="1931" spans="3:4" x14ac:dyDescent="0.25">
      <c r="C1931" s="123"/>
      <c r="D1931" s="124"/>
    </row>
    <row r="1932" spans="3:4" x14ac:dyDescent="0.25">
      <c r="C1932" s="123"/>
      <c r="D1932" s="124"/>
    </row>
    <row r="1933" spans="3:4" x14ac:dyDescent="0.25">
      <c r="C1933" s="123"/>
      <c r="D1933" s="124"/>
    </row>
    <row r="1934" spans="3:4" x14ac:dyDescent="0.25">
      <c r="C1934" s="123"/>
      <c r="D1934" s="124"/>
    </row>
    <row r="1935" spans="3:4" x14ac:dyDescent="0.25">
      <c r="C1935" s="123"/>
      <c r="D1935" s="124"/>
    </row>
    <row r="1936" spans="3:4" x14ac:dyDescent="0.25">
      <c r="C1936" s="123"/>
      <c r="D1936" s="124"/>
    </row>
    <row r="1937" spans="3:4" x14ac:dyDescent="0.25">
      <c r="C1937" s="123"/>
      <c r="D1937" s="124"/>
    </row>
    <row r="1938" spans="3:4" x14ac:dyDescent="0.25">
      <c r="C1938" s="123"/>
      <c r="D1938" s="124"/>
    </row>
    <row r="1939" spans="3:4" x14ac:dyDescent="0.25">
      <c r="C1939" s="123"/>
      <c r="D1939" s="124"/>
    </row>
    <row r="1940" spans="3:4" x14ac:dyDescent="0.25">
      <c r="C1940" s="123"/>
      <c r="D1940" s="124"/>
    </row>
    <row r="1941" spans="3:4" x14ac:dyDescent="0.25">
      <c r="C1941" s="123"/>
      <c r="D1941" s="124"/>
    </row>
    <row r="1942" spans="3:4" x14ac:dyDescent="0.25">
      <c r="C1942" s="123"/>
      <c r="D1942" s="124"/>
    </row>
    <row r="1943" spans="3:4" x14ac:dyDescent="0.25">
      <c r="C1943" s="123"/>
      <c r="D1943" s="124"/>
    </row>
    <row r="1944" spans="3:4" x14ac:dyDescent="0.25">
      <c r="C1944" s="123"/>
      <c r="D1944" s="124"/>
    </row>
    <row r="1945" spans="3:4" x14ac:dyDescent="0.25">
      <c r="C1945" s="123"/>
      <c r="D1945" s="124"/>
    </row>
    <row r="1946" spans="3:4" x14ac:dyDescent="0.25">
      <c r="C1946" s="123"/>
      <c r="D1946" s="124"/>
    </row>
    <row r="1947" spans="3:4" x14ac:dyDescent="0.25">
      <c r="C1947" s="123"/>
      <c r="D1947" s="124"/>
    </row>
    <row r="1948" spans="3:4" x14ac:dyDescent="0.25">
      <c r="C1948" s="123"/>
      <c r="D1948" s="124"/>
    </row>
    <row r="1949" spans="3:4" x14ac:dyDescent="0.25">
      <c r="C1949" s="123"/>
      <c r="D1949" s="124"/>
    </row>
    <row r="1950" spans="3:4" x14ac:dyDescent="0.25">
      <c r="C1950" s="123"/>
      <c r="D1950" s="124"/>
    </row>
    <row r="1951" spans="3:4" x14ac:dyDescent="0.25">
      <c r="C1951" s="123"/>
      <c r="D1951" s="124"/>
    </row>
    <row r="1952" spans="3:4" x14ac:dyDescent="0.25">
      <c r="C1952" s="123"/>
      <c r="D1952" s="124"/>
    </row>
    <row r="1953" spans="3:4" x14ac:dyDescent="0.25">
      <c r="C1953" s="123"/>
      <c r="D1953" s="124"/>
    </row>
    <row r="1954" spans="3:4" x14ac:dyDescent="0.25">
      <c r="C1954" s="123"/>
      <c r="D1954" s="124"/>
    </row>
    <row r="1955" spans="3:4" x14ac:dyDescent="0.25">
      <c r="C1955" s="123"/>
      <c r="D1955" s="124"/>
    </row>
    <row r="1956" spans="3:4" x14ac:dyDescent="0.25">
      <c r="C1956" s="123"/>
      <c r="D1956" s="124"/>
    </row>
    <row r="1957" spans="3:4" x14ac:dyDescent="0.25">
      <c r="C1957" s="123"/>
      <c r="D1957" s="124"/>
    </row>
    <row r="1958" spans="3:4" x14ac:dyDescent="0.25">
      <c r="C1958" s="123"/>
      <c r="D1958" s="124"/>
    </row>
    <row r="1959" spans="3:4" x14ac:dyDescent="0.25">
      <c r="C1959" s="123"/>
      <c r="D1959" s="124"/>
    </row>
    <row r="1960" spans="3:4" x14ac:dyDescent="0.25">
      <c r="C1960" s="123"/>
      <c r="D1960" s="124"/>
    </row>
    <row r="1961" spans="3:4" x14ac:dyDescent="0.25">
      <c r="C1961" s="123"/>
      <c r="D1961" s="124"/>
    </row>
    <row r="1962" spans="3:4" x14ac:dyDescent="0.25">
      <c r="C1962" s="123"/>
      <c r="D1962" s="124"/>
    </row>
    <row r="1963" spans="3:4" x14ac:dyDescent="0.25">
      <c r="C1963" s="123"/>
      <c r="D1963" s="124"/>
    </row>
    <row r="1964" spans="3:4" x14ac:dyDescent="0.25">
      <c r="C1964" s="123"/>
      <c r="D1964" s="124"/>
    </row>
    <row r="1965" spans="3:4" x14ac:dyDescent="0.25">
      <c r="C1965" s="123"/>
      <c r="D1965" s="124"/>
    </row>
    <row r="1966" spans="3:4" x14ac:dyDescent="0.25">
      <c r="C1966" s="123"/>
      <c r="D1966" s="124"/>
    </row>
    <row r="1967" spans="3:4" x14ac:dyDescent="0.25">
      <c r="C1967" s="123"/>
      <c r="D1967" s="124"/>
    </row>
    <row r="1968" spans="3:4" x14ac:dyDescent="0.25">
      <c r="C1968" s="123"/>
      <c r="D1968" s="124"/>
    </row>
    <row r="1969" spans="3:4" x14ac:dyDescent="0.25">
      <c r="C1969" s="123"/>
      <c r="D1969" s="124"/>
    </row>
    <row r="1970" spans="3:4" x14ac:dyDescent="0.25">
      <c r="C1970" s="123"/>
      <c r="D1970" s="124"/>
    </row>
    <row r="1971" spans="3:4" x14ac:dyDescent="0.25">
      <c r="C1971" s="123"/>
      <c r="D1971" s="124"/>
    </row>
    <row r="1972" spans="3:4" x14ac:dyDescent="0.25">
      <c r="C1972" s="123"/>
      <c r="D1972" s="124"/>
    </row>
    <row r="1973" spans="3:4" x14ac:dyDescent="0.25">
      <c r="C1973" s="123"/>
      <c r="D1973" s="124"/>
    </row>
    <row r="1974" spans="3:4" x14ac:dyDescent="0.25">
      <c r="C1974" s="123"/>
      <c r="D1974" s="124"/>
    </row>
    <row r="1975" spans="3:4" x14ac:dyDescent="0.25">
      <c r="C1975" s="123"/>
      <c r="D1975" s="124"/>
    </row>
    <row r="1976" spans="3:4" x14ac:dyDescent="0.25">
      <c r="C1976" s="123"/>
      <c r="D1976" s="124"/>
    </row>
    <row r="1977" spans="3:4" x14ac:dyDescent="0.25">
      <c r="C1977" s="123"/>
      <c r="D1977" s="124"/>
    </row>
    <row r="1978" spans="3:4" x14ac:dyDescent="0.25">
      <c r="C1978" s="123"/>
      <c r="D1978" s="124"/>
    </row>
    <row r="1979" spans="3:4" x14ac:dyDescent="0.25">
      <c r="C1979" s="123"/>
      <c r="D1979" s="124"/>
    </row>
    <row r="1980" spans="3:4" x14ac:dyDescent="0.25">
      <c r="C1980" s="123"/>
      <c r="D1980" s="124"/>
    </row>
    <row r="1981" spans="3:4" x14ac:dyDescent="0.25">
      <c r="C1981" s="123"/>
      <c r="D1981" s="124"/>
    </row>
    <row r="1982" spans="3:4" x14ac:dyDescent="0.25">
      <c r="C1982" s="123"/>
      <c r="D1982" s="124"/>
    </row>
    <row r="1983" spans="3:4" x14ac:dyDescent="0.25">
      <c r="C1983" s="123"/>
      <c r="D1983" s="124"/>
    </row>
    <row r="1984" spans="3:4" x14ac:dyDescent="0.25">
      <c r="C1984" s="123"/>
      <c r="D1984" s="124"/>
    </row>
    <row r="1985" spans="3:4" x14ac:dyDescent="0.25">
      <c r="C1985" s="123"/>
      <c r="D1985" s="124"/>
    </row>
    <row r="1986" spans="3:4" x14ac:dyDescent="0.25">
      <c r="C1986" s="123"/>
      <c r="D1986" s="124"/>
    </row>
    <row r="1987" spans="3:4" x14ac:dyDescent="0.25">
      <c r="C1987" s="123"/>
      <c r="D1987" s="124"/>
    </row>
  </sheetData>
  <sheetProtection sheet="1" insertHyperlinks="0" selectLockedCells="1" sort="0" autoFilter="0"/>
  <autoFilter ref="A1:F501"/>
  <sortState ref="B2:E1987">
    <sortCondition ref="D2:D1987"/>
  </sortState>
  <mergeCells count="1">
    <mergeCell ref="J1:K1"/>
  </mergeCells>
  <hyperlinks>
    <hyperlink ref="K5"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K502"/>
  <sheetViews>
    <sheetView zoomScale="90" zoomScaleNormal="90" workbookViewId="0">
      <selection activeCell="I54" sqref="I54"/>
    </sheetView>
  </sheetViews>
  <sheetFormatPr defaultRowHeight="15" x14ac:dyDescent="0.25"/>
  <cols>
    <col min="1" max="1" width="8" customWidth="1"/>
    <col min="2" max="2" width="17.85546875" customWidth="1"/>
    <col min="3" max="3" width="11.42578125" customWidth="1"/>
    <col min="4" max="4" width="9.42578125" customWidth="1"/>
    <col min="5" max="5" width="11.140625" customWidth="1"/>
    <col min="6" max="6" width="8.28515625" customWidth="1"/>
    <col min="7" max="7" width="13" bestFit="1" customWidth="1"/>
    <col min="10" max="10" width="8" customWidth="1"/>
    <col min="11" max="11" width="6.5703125" bestFit="1" customWidth="1"/>
    <col min="12" max="12" width="7.28515625" customWidth="1"/>
    <col min="13" max="13" width="6.5703125" bestFit="1" customWidth="1"/>
    <col min="14" max="14" width="7.140625" customWidth="1"/>
    <col min="15" max="15" width="6.42578125" style="2" customWidth="1"/>
    <col min="16" max="16" width="9.140625" style="1"/>
    <col min="17" max="17" width="7.7109375" style="1" customWidth="1"/>
    <col min="18" max="28" width="9.140625" style="1"/>
    <col min="31" max="31" width="10.42578125" customWidth="1"/>
  </cols>
  <sheetData>
    <row r="1" spans="2:37" s="3" customFormat="1" ht="45" x14ac:dyDescent="0.25">
      <c r="B1" s="73" t="str">
        <f>Data!K3</f>
        <v>Phytoplankton</v>
      </c>
      <c r="C1" s="83" t="str">
        <f>Data!K4</f>
        <v>Broad Type 3 (L-CB1)</v>
      </c>
      <c r="D1" s="181" t="str">
        <f>Data!K2</f>
        <v>Total P</v>
      </c>
      <c r="E1" s="181"/>
      <c r="F1" s="74"/>
      <c r="G1" s="74"/>
      <c r="H1" s="75"/>
      <c r="J1" s="3" t="s">
        <v>0</v>
      </c>
      <c r="K1" s="3" t="s">
        <v>1</v>
      </c>
      <c r="L1" s="3" t="s">
        <v>19</v>
      </c>
      <c r="M1" s="3" t="s">
        <v>2</v>
      </c>
      <c r="N1" s="3" t="s">
        <v>72</v>
      </c>
      <c r="O1" s="4" t="s">
        <v>73</v>
      </c>
      <c r="P1" s="5" t="s">
        <v>14</v>
      </c>
      <c r="Q1" s="5" t="s">
        <v>15</v>
      </c>
      <c r="R1" s="5" t="s">
        <v>16</v>
      </c>
      <c r="S1" s="5" t="s">
        <v>17</v>
      </c>
      <c r="T1" s="5" t="s">
        <v>18</v>
      </c>
      <c r="U1" s="5" t="s">
        <v>20</v>
      </c>
      <c r="V1" s="5"/>
      <c r="W1" s="5" t="s">
        <v>4</v>
      </c>
      <c r="X1" s="5" t="s">
        <v>54</v>
      </c>
      <c r="Y1" s="5" t="s">
        <v>5</v>
      </c>
      <c r="Z1" s="5" t="s">
        <v>53</v>
      </c>
      <c r="AA1" s="5" t="s">
        <v>6</v>
      </c>
      <c r="AB1" s="5" t="s">
        <v>7</v>
      </c>
      <c r="AE1" s="15" t="s">
        <v>40</v>
      </c>
      <c r="AI1" s="179" t="s">
        <v>114</v>
      </c>
      <c r="AJ1" s="179"/>
      <c r="AK1" s="179"/>
    </row>
    <row r="2" spans="2:37" ht="17.25" x14ac:dyDescent="0.25">
      <c r="B2" s="39" t="s">
        <v>33</v>
      </c>
      <c r="C2" s="32" t="s">
        <v>61</v>
      </c>
      <c r="D2" s="46">
        <f>(Y2-AB2)/Y2</f>
        <v>0.54449948932644399</v>
      </c>
      <c r="E2" s="7" t="str">
        <f>IF(G19="&lt;0.001",G19,"p "&amp;ROUND(G19,3))</f>
        <v>&lt;0.001</v>
      </c>
      <c r="F2" s="7"/>
      <c r="G2" s="7"/>
      <c r="H2" s="8"/>
      <c r="W2" s="1">
        <f t="shared" ref="W2:AB2" si="0">SUM(W3:W501)</f>
        <v>6.840747525393243</v>
      </c>
      <c r="X2" s="1">
        <f t="shared" si="0"/>
        <v>207.77102746951678</v>
      </c>
      <c r="Y2" s="1">
        <f t="shared" si="0"/>
        <v>6.010183402298849</v>
      </c>
      <c r="Z2" s="1">
        <f t="shared" si="0"/>
        <v>53.93893600000002</v>
      </c>
      <c r="AA2" s="1">
        <f t="shared" si="0"/>
        <v>-4.7314513813766812</v>
      </c>
      <c r="AB2" s="1">
        <f t="shared" si="0"/>
        <v>2.7376416089888562</v>
      </c>
      <c r="AE2" s="6" t="s">
        <v>37</v>
      </c>
      <c r="AF2" s="7"/>
      <c r="AG2" s="7"/>
      <c r="AH2" s="8"/>
      <c r="AI2" s="10"/>
      <c r="AJ2" s="10"/>
      <c r="AK2" s="10"/>
    </row>
    <row r="3" spans="2:37" x14ac:dyDescent="0.25">
      <c r="B3" s="9"/>
      <c r="C3" s="34" t="s">
        <v>69</v>
      </c>
      <c r="D3" s="17">
        <f>SQRT(D2)</f>
        <v>0.73790208654430833</v>
      </c>
      <c r="E3" s="43" t="s">
        <v>70</v>
      </c>
      <c r="F3" s="10"/>
      <c r="G3" s="43">
        <v>0.6</v>
      </c>
      <c r="H3" s="11"/>
      <c r="J3">
        <v>1</v>
      </c>
      <c r="K3" s="64">
        <f>IF(ISNUMBER(Data!D2),VLOOKUP(Results!J3,Data!A:D,4,FALSE))</f>
        <v>6.3</v>
      </c>
      <c r="L3" s="1">
        <f>IF(ISNUMBER(Data!D2),LOG(VLOOKUP($J3,Data!$A:$D,4,FALSE)))</f>
        <v>0.79934054945358168</v>
      </c>
      <c r="M3" s="2">
        <f>IF(ISNUMBER(Data!C2),VLOOKUP($J3,Data!$A:$D,3,FALSE))</f>
        <v>0.94899999999999995</v>
      </c>
      <c r="N3" s="1" t="b">
        <f>IF(ISNUMBER(Data!D2),IF(AND($J3&lt;=Data!$H$3,$J3&gt;=Data!$H$2,Data!E2&lt;&gt;1),LOG(VLOOKUP($J3,Data!$A:$D,4,FALSE))))</f>
        <v>0</v>
      </c>
      <c r="O3" s="2" t="b">
        <f>IF(AND($J3&lt;=Data!$H$3,$J3&gt;=Data!$H$2,Data!E2&lt;&gt;1),VLOOKUP($J3,Data!$A:$D,3,FALSE))</f>
        <v>0</v>
      </c>
      <c r="P3" s="1" t="b">
        <f t="shared" ref="P3:P66" si="1">IF(COUNT($N3:$O3)=2,$C$16*$N3+$C$15)</f>
        <v>0</v>
      </c>
      <c r="Q3" s="1" t="b">
        <f t="shared" ref="Q3:Q66" si="2">IF(COUNT($N3:$O3)=2,($O3-P3))</f>
        <v>0</v>
      </c>
      <c r="R3" s="1" t="b">
        <f t="shared" ref="R3:R66" si="3">IF(COUNT($N3:$O3)=2,$C$44*$N3+$C$43)</f>
        <v>0</v>
      </c>
      <c r="S3" s="1" t="b">
        <f t="shared" ref="S3:S66" si="4">IF(COUNT($N3:$O3)=2,($O3-R3))</f>
        <v>0</v>
      </c>
      <c r="T3" s="1" t="b">
        <f t="shared" ref="T3:T66" si="5">IF(COUNT($N3:$O3)=2,$C$49*$N3+$C$48)</f>
        <v>0</v>
      </c>
      <c r="U3" s="1" t="b">
        <f t="shared" ref="U3:U66" si="6">IF(COUNT($N3:$O3)=2,($O3-T3))</f>
        <v>0</v>
      </c>
      <c r="W3" s="1" t="b">
        <f t="shared" ref="W3:W66" si="7">IF(COUNT($N3:$O3)=2,($N3-$D$63)^2)</f>
        <v>0</v>
      </c>
      <c r="X3" s="1" t="b">
        <f t="shared" ref="X3:X66" si="8">IF(COUNT($N3:$O3)=2,($N3)^2)</f>
        <v>0</v>
      </c>
      <c r="Y3" s="1" t="b">
        <f t="shared" ref="Y3:Y66" si="9">IF(COUNT($N3:$O3)=2,($O3-$C$64)^2)</f>
        <v>0</v>
      </c>
      <c r="Z3" s="1" t="b">
        <f t="shared" ref="Z3:Z66" si="10">IF(COUNT($N3:$O3)=2,($O3)^2)</f>
        <v>0</v>
      </c>
      <c r="AA3" s="1" t="b">
        <f t="shared" ref="AA3:AA66" si="11">IF(COUNT($N3:$O3)=2,($O3-$C$64)*($N3-$D$63))</f>
        <v>0</v>
      </c>
      <c r="AB3" s="1" t="b">
        <f t="shared" ref="AB3:AB66" si="12">IF(COUNT($N3:$O3)=2,($O3-$C$15-($C$16*$N3))^2)</f>
        <v>0</v>
      </c>
      <c r="AE3" s="9"/>
      <c r="AF3" s="10" t="s">
        <v>9</v>
      </c>
      <c r="AG3" s="10" t="s">
        <v>10</v>
      </c>
      <c r="AH3" s="11" t="s">
        <v>11</v>
      </c>
      <c r="AI3" s="10"/>
      <c r="AJ3" s="10"/>
      <c r="AK3" s="10"/>
    </row>
    <row r="4" spans="2:37" x14ac:dyDescent="0.25">
      <c r="B4" s="12" t="s">
        <v>111</v>
      </c>
      <c r="C4" s="13"/>
      <c r="D4" s="42">
        <f>Data!H8</f>
        <v>0.75</v>
      </c>
      <c r="E4" s="13"/>
      <c r="F4" s="13"/>
      <c r="G4" s="13"/>
      <c r="H4" s="14"/>
      <c r="J4">
        <v>2</v>
      </c>
      <c r="K4" s="64">
        <f>IF(ISNUMBER(Data!D3),VLOOKUP(Results!J4,Data!A:D,4,FALSE))</f>
        <v>8.3000000000000007</v>
      </c>
      <c r="L4" s="1">
        <f>IF(ISNUMBER(Data!D3),LOG(VLOOKUP($J4,Data!$A:$D,4,FALSE)))</f>
        <v>0.91907809237607396</v>
      </c>
      <c r="M4" s="2">
        <f>IF(ISNUMBER(Data!C3),VLOOKUP($J4,Data!$A:$D,3,FALSE))</f>
        <v>1.006</v>
      </c>
      <c r="N4" s="1">
        <f>IF(ISNUMBER(Data!D3),IF(AND($J4&lt;=Data!$H$3,$J4&gt;=Data!$H$2,Data!E3&lt;&gt;1),LOG(VLOOKUP($J4,Data!$A:$D,4,FALSE))))</f>
        <v>0.91907809237607396</v>
      </c>
      <c r="O4" s="2">
        <f>IF(AND($J4&lt;=Data!$H$3,$J4&gt;=Data!$H$2,Data!E3&lt;&gt;1),VLOOKUP($J4,Data!$A:$D,3,FALSE))</f>
        <v>1.006</v>
      </c>
      <c r="P4" s="1">
        <f t="shared" si="1"/>
        <v>1.1576668704149635</v>
      </c>
      <c r="Q4" s="1">
        <f t="shared" si="2"/>
        <v>-0.15166687041496352</v>
      </c>
      <c r="R4" s="1">
        <f t="shared" si="3"/>
        <v>1.5052002707072272</v>
      </c>
      <c r="S4" s="1">
        <f t="shared" si="4"/>
        <v>-0.49920027070722717</v>
      </c>
      <c r="T4" s="1">
        <f t="shared" si="5"/>
        <v>1.305227324599942</v>
      </c>
      <c r="U4" s="1">
        <f t="shared" si="6"/>
        <v>-0.29922732459994195</v>
      </c>
      <c r="W4" s="1">
        <f t="shared" si="7"/>
        <v>0.36076855478361547</v>
      </c>
      <c r="X4" s="1">
        <f t="shared" si="8"/>
        <v>0.84470453988564309</v>
      </c>
      <c r="Y4" s="1">
        <f t="shared" si="9"/>
        <v>6.9574673536794848E-2</v>
      </c>
      <c r="Z4" s="1">
        <f t="shared" si="10"/>
        <v>1.0120359999999999</v>
      </c>
      <c r="AA4" s="1">
        <f t="shared" si="11"/>
        <v>-0.15843091371765591</v>
      </c>
      <c r="AB4" s="1">
        <f t="shared" si="12"/>
        <v>2.300283958146937E-2</v>
      </c>
      <c r="AE4" s="9"/>
      <c r="AF4" s="10">
        <f>$D$4</f>
        <v>0.75</v>
      </c>
      <c r="AG4" s="10">
        <f>PERCENTILE($Q$3:$Q$501,AF4)</f>
        <v>8.9458035449394457E-2</v>
      </c>
      <c r="AH4" s="11">
        <f>PERCENTILE($Q$3:$Q$501,1-AF4)</f>
        <v>-0.12426750241762863</v>
      </c>
      <c r="AI4" s="10"/>
      <c r="AJ4" s="10"/>
      <c r="AK4" s="10"/>
    </row>
    <row r="5" spans="2:37" x14ac:dyDescent="0.25">
      <c r="B5" s="10"/>
      <c r="C5" s="10"/>
      <c r="D5" s="79"/>
      <c r="E5" s="10"/>
      <c r="F5" s="10"/>
      <c r="G5" s="10"/>
      <c r="H5" s="10"/>
      <c r="J5">
        <v>3</v>
      </c>
      <c r="K5" s="64">
        <f>IF(ISNUMBER(Data!D4),VLOOKUP(Results!J5,Data!A:D,4,FALSE))</f>
        <v>8.3000000000000007</v>
      </c>
      <c r="L5" s="1">
        <f>IF(ISNUMBER(Data!D4),LOG(VLOOKUP($J5,Data!$A:$D,4,FALSE)))</f>
        <v>0.91907809237607396</v>
      </c>
      <c r="M5" s="2">
        <f>IF(ISNUMBER(Data!C4),VLOOKUP($J5,Data!$A:$D,3,FALSE))</f>
        <v>0.92</v>
      </c>
      <c r="N5" s="1">
        <f>IF(ISNUMBER(Data!D4),IF(AND($J5&lt;=Data!$H$3,$J5&gt;=Data!$H$2,Data!E4&lt;&gt;1),LOG(VLOOKUP($J5,Data!$A:$D,4,FALSE))))</f>
        <v>0.91907809237607396</v>
      </c>
      <c r="O5" s="2">
        <f>IF(AND($J5&lt;=Data!$H$3,$J5&gt;=Data!$H$2,Data!E4&lt;&gt;1),VLOOKUP($J5,Data!$A:$D,3,FALSE))</f>
        <v>0.92</v>
      </c>
      <c r="P5" s="1">
        <f t="shared" si="1"/>
        <v>1.1576668704149635</v>
      </c>
      <c r="Q5" s="1">
        <f t="shared" si="2"/>
        <v>-0.23766687041496348</v>
      </c>
      <c r="R5" s="1">
        <f t="shared" si="3"/>
        <v>1.5052002707072272</v>
      </c>
      <c r="S5" s="1">
        <f t="shared" si="4"/>
        <v>-0.58520027070722713</v>
      </c>
      <c r="T5" s="1">
        <f t="shared" si="5"/>
        <v>1.305227324599942</v>
      </c>
      <c r="U5" s="1">
        <f t="shared" si="6"/>
        <v>-0.38522732459994191</v>
      </c>
      <c r="W5" s="1">
        <f t="shared" si="7"/>
        <v>0.36076855478361547</v>
      </c>
      <c r="X5" s="1">
        <f t="shared" si="8"/>
        <v>0.84470453988564309</v>
      </c>
      <c r="Y5" s="1">
        <f t="shared" si="9"/>
        <v>3.1602213766679904E-2</v>
      </c>
      <c r="Z5" s="1">
        <f t="shared" si="10"/>
        <v>0.84640000000000004</v>
      </c>
      <c r="AA5" s="1">
        <f t="shared" si="11"/>
        <v>-0.10677586332391785</v>
      </c>
      <c r="AB5" s="1">
        <f t="shared" si="12"/>
        <v>5.6485541292843097E-2</v>
      </c>
      <c r="AE5" s="31" t="s">
        <v>12</v>
      </c>
      <c r="AF5" s="10" t="s">
        <v>8</v>
      </c>
      <c r="AG5" s="10"/>
      <c r="AH5" s="11"/>
    </row>
    <row r="6" spans="2:37" ht="17.25" x14ac:dyDescent="0.25">
      <c r="B6" s="77" t="str">
        <f>B1</f>
        <v>Phytoplankton</v>
      </c>
      <c r="C6" s="84" t="str">
        <f>C1</f>
        <v>Broad Type 3 (L-CB1)</v>
      </c>
      <c r="D6" s="182" t="str">
        <f>D1</f>
        <v>Total P</v>
      </c>
      <c r="E6" s="182"/>
      <c r="F6" s="80" t="s">
        <v>61</v>
      </c>
      <c r="G6" s="78">
        <f>D2</f>
        <v>0.54449948932644399</v>
      </c>
      <c r="H6" s="76" t="str">
        <f>E2</f>
        <v>&lt;0.001</v>
      </c>
      <c r="J6">
        <v>4</v>
      </c>
      <c r="K6" s="64">
        <f>IF(ISNUMBER(Data!D5),VLOOKUP(Results!J6,Data!A:D,4,FALSE))</f>
        <v>8.5</v>
      </c>
      <c r="L6" s="1">
        <f>IF(ISNUMBER(Data!D5),LOG(VLOOKUP($J6,Data!$A:$D,4,FALSE)))</f>
        <v>0.92941892571429274</v>
      </c>
      <c r="M6" s="2">
        <f>IF(ISNUMBER(Data!C5),VLOOKUP($J6,Data!$A:$D,3,FALSE))</f>
        <v>0.97099999999999997</v>
      </c>
      <c r="N6" s="1">
        <f>IF(ISNUMBER(Data!D5),IF(AND($J6&lt;=Data!$H$3,$J6&gt;=Data!$H$2,Data!E5&lt;&gt;1),LOG(VLOOKUP($J6,Data!$A:$D,4,FALSE))))</f>
        <v>0.92941892571429274</v>
      </c>
      <c r="O6" s="2">
        <f>IF(AND($J6&lt;=Data!$H$3,$J6&gt;=Data!$H$2,Data!E5&lt;&gt;1),VLOOKUP($J6,Data!$A:$D,3,FALSE))</f>
        <v>0.97099999999999997</v>
      </c>
      <c r="P6" s="1">
        <f t="shared" si="1"/>
        <v>1.1505145599399635</v>
      </c>
      <c r="Q6" s="1">
        <f t="shared" si="2"/>
        <v>-0.17951455993996357</v>
      </c>
      <c r="R6" s="1">
        <f t="shared" si="3"/>
        <v>1.4920647019597748</v>
      </c>
      <c r="S6" s="1">
        <f t="shared" si="4"/>
        <v>-0.52106470195977483</v>
      </c>
      <c r="T6" s="1">
        <f t="shared" si="5"/>
        <v>1.2955345610132509</v>
      </c>
      <c r="U6" s="1">
        <f t="shared" si="6"/>
        <v>-0.32453456101325096</v>
      </c>
      <c r="W6" s="1">
        <f t="shared" si="7"/>
        <v>0.34845324884567597</v>
      </c>
      <c r="X6" s="1">
        <f t="shared" si="8"/>
        <v>0.86381953947591006</v>
      </c>
      <c r="Y6" s="1">
        <f t="shared" si="9"/>
        <v>5.2335765490817816E-2</v>
      </c>
      <c r="Z6" s="1">
        <f t="shared" si="10"/>
        <v>0.94284099999999993</v>
      </c>
      <c r="AA6" s="1">
        <f t="shared" si="11"/>
        <v>-0.13504283585626037</v>
      </c>
      <c r="AB6" s="1">
        <f t="shared" si="12"/>
        <v>3.2225477230438733E-2</v>
      </c>
      <c r="AD6" s="1"/>
      <c r="AE6" s="95">
        <f>MIN(L3:L502)</f>
        <v>0.79934054945358168</v>
      </c>
      <c r="AF6" s="10">
        <f>AE6*C16+C15</f>
        <v>1.2404841883703881</v>
      </c>
      <c r="AG6" s="10">
        <f>$AE6*$C$16+$C$15+AG$4</f>
        <v>1.3299422238197827</v>
      </c>
      <c r="AH6" s="11">
        <f>$AE6*$C$16+$C$15+AH$4</f>
        <v>1.1162166859527596</v>
      </c>
    </row>
    <row r="7" spans="2:37" x14ac:dyDescent="0.25">
      <c r="B7" s="47" t="s">
        <v>34</v>
      </c>
      <c r="C7" s="48"/>
      <c r="D7" s="48"/>
      <c r="E7" s="48"/>
      <c r="F7" s="48"/>
      <c r="G7" s="48"/>
      <c r="H7" s="49"/>
      <c r="I7" t="s">
        <v>45</v>
      </c>
      <c r="J7">
        <v>5</v>
      </c>
      <c r="K7" s="64">
        <f>IF(ISNUMBER(Data!D6),VLOOKUP(Results!J7,Data!A:D,4,FALSE))</f>
        <v>9.3000000000000007</v>
      </c>
      <c r="L7" s="1">
        <f>IF(ISNUMBER(Data!D6),LOG(VLOOKUP($J7,Data!$A:$D,4,FALSE)))</f>
        <v>0.96848294855393513</v>
      </c>
      <c r="M7" s="2">
        <f>IF(ISNUMBER(Data!C6),VLOOKUP($J7,Data!$A:$D,3,FALSE))</f>
        <v>1.2649999999999999</v>
      </c>
      <c r="N7" s="1">
        <f>IF(ISNUMBER(Data!D6),IF(AND($J7&lt;=Data!$H$3,$J7&gt;=Data!$H$2,Data!E6&lt;&gt;1),LOG(VLOOKUP($J7,Data!$A:$D,4,FALSE))))</f>
        <v>0.96848294855393513</v>
      </c>
      <c r="O7" s="2">
        <f>IF(AND($J7&lt;=Data!$H$3,$J7&gt;=Data!$H$2,Data!E6&lt;&gt;1),VLOOKUP($J7,Data!$A:$D,3,FALSE))</f>
        <v>1.2649999999999999</v>
      </c>
      <c r="P7" s="1">
        <f t="shared" si="1"/>
        <v>1.1234956524096593</v>
      </c>
      <c r="Q7" s="1">
        <f t="shared" si="2"/>
        <v>0.14150434759034058</v>
      </c>
      <c r="R7" s="1">
        <f t="shared" si="3"/>
        <v>1.442443153987844</v>
      </c>
      <c r="S7" s="1">
        <f t="shared" si="4"/>
        <v>-0.17744315398784405</v>
      </c>
      <c r="T7" s="1">
        <f t="shared" si="5"/>
        <v>1.2589187172272045</v>
      </c>
      <c r="U7" s="1">
        <f t="shared" si="6"/>
        <v>6.0812827727954044E-3</v>
      </c>
      <c r="W7" s="1">
        <f t="shared" si="7"/>
        <v>0.3038603170263427</v>
      </c>
      <c r="X7" s="1">
        <f t="shared" si="8"/>
        <v>0.93795922163972412</v>
      </c>
      <c r="Y7" s="1">
        <f t="shared" si="9"/>
        <v>0.27328859307702463</v>
      </c>
      <c r="Z7" s="1">
        <f t="shared" si="10"/>
        <v>1.6002249999999998</v>
      </c>
      <c r="AA7" s="1">
        <f t="shared" si="11"/>
        <v>-0.28816932267690792</v>
      </c>
      <c r="AB7" s="1">
        <f t="shared" si="12"/>
        <v>2.0023480386967895E-2</v>
      </c>
      <c r="AD7" s="1"/>
      <c r="AE7" s="94">
        <f>MAX(L3:L502)</f>
        <v>2.3042750504771283</v>
      </c>
      <c r="AF7" s="13">
        <f>AE7*C16+C15</f>
        <v>0.19958560275273518</v>
      </c>
      <c r="AG7" s="13">
        <f>$AE7*$C$16+$C$15+AG$4</f>
        <v>0.28904363820212964</v>
      </c>
      <c r="AH7" s="14">
        <f>$AE7*$C$16+$C$15+AH$4</f>
        <v>7.5318100335106553E-2</v>
      </c>
    </row>
    <row r="8" spans="2:37" x14ac:dyDescent="0.25">
      <c r="B8" s="50"/>
      <c r="C8" s="175" t="s">
        <v>29</v>
      </c>
      <c r="D8" s="175"/>
      <c r="E8" s="175"/>
      <c r="F8" s="51"/>
      <c r="G8" s="175" t="s">
        <v>32</v>
      </c>
      <c r="H8" s="176"/>
      <c r="J8">
        <v>6</v>
      </c>
      <c r="K8" s="64">
        <f>IF(ISNUMBER(Data!D7),VLOOKUP(Results!J8,Data!A:D,4,FALSE))</f>
        <v>10.199999999999999</v>
      </c>
      <c r="L8" s="1">
        <f>IF(ISNUMBER(Data!D7),LOG(VLOOKUP($J8,Data!$A:$D,4,FALSE)))</f>
        <v>1.0086001717619175</v>
      </c>
      <c r="M8" s="2">
        <f>IF(ISNUMBER(Data!C7),VLOOKUP($J8,Data!$A:$D,3,FALSE))</f>
        <v>1.0880000000000001</v>
      </c>
      <c r="N8" s="1">
        <f>IF(ISNUMBER(Data!D7),IF(AND($J8&lt;=Data!$H$3,$J8&gt;=Data!$H$2,Data!E7&lt;&gt;1),LOG(VLOOKUP($J8,Data!$A:$D,4,FALSE))))</f>
        <v>1.0086001717619175</v>
      </c>
      <c r="O8" s="2">
        <f>IF(AND($J8&lt;=Data!$H$3,$J8&gt;=Data!$H$2,Data!E7&lt;&gt;1),VLOOKUP($J8,Data!$A:$D,3,FALSE))</f>
        <v>1.0880000000000001</v>
      </c>
      <c r="P8" s="1">
        <f t="shared" si="1"/>
        <v>1.0957482913997976</v>
      </c>
      <c r="Q8" s="1">
        <f t="shared" si="2"/>
        <v>-7.7482913997974912E-3</v>
      </c>
      <c r="R8" s="1">
        <f t="shared" si="3"/>
        <v>1.3914837654966155</v>
      </c>
      <c r="S8" s="1">
        <f t="shared" si="4"/>
        <v>-0.30348376549661538</v>
      </c>
      <c r="T8" s="1">
        <f t="shared" si="5"/>
        <v>1.2213156781305048</v>
      </c>
      <c r="U8" s="1">
        <f t="shared" si="6"/>
        <v>-0.13331567813050471</v>
      </c>
      <c r="W8" s="1">
        <f t="shared" si="7"/>
        <v>0.2612416523177396</v>
      </c>
      <c r="X8" s="1">
        <f t="shared" si="8"/>
        <v>1.0172743064781695</v>
      </c>
      <c r="Y8" s="1">
        <f t="shared" si="9"/>
        <v>0.11955697238736961</v>
      </c>
      <c r="Z8" s="1">
        <f t="shared" si="10"/>
        <v>1.1837440000000001</v>
      </c>
      <c r="AA8" s="1">
        <f t="shared" si="11"/>
        <v>-0.17672934394882703</v>
      </c>
      <c r="AB8" s="1">
        <f t="shared" si="12"/>
        <v>6.0036019616177483E-5</v>
      </c>
      <c r="AE8" s="6" t="s">
        <v>38</v>
      </c>
      <c r="AF8" s="7"/>
      <c r="AG8" s="7"/>
      <c r="AH8" s="8"/>
    </row>
    <row r="9" spans="2:37" x14ac:dyDescent="0.25">
      <c r="B9" s="50"/>
      <c r="C9" s="52" t="s">
        <v>30</v>
      </c>
      <c r="D9" s="177" t="s">
        <v>31</v>
      </c>
      <c r="E9" s="177"/>
      <c r="F9" s="51"/>
      <c r="G9" s="177" t="s">
        <v>31</v>
      </c>
      <c r="H9" s="178"/>
      <c r="J9">
        <v>7</v>
      </c>
      <c r="K9" s="64">
        <f>IF(ISNUMBER(Data!D8),VLOOKUP(Results!J9,Data!A:D,4,FALSE))</f>
        <v>10.7</v>
      </c>
      <c r="L9" s="1">
        <f>IF(ISNUMBER(Data!D8),LOG(VLOOKUP($J9,Data!$A:$D,4,FALSE)))</f>
        <v>1.0293837776852097</v>
      </c>
      <c r="M9" s="2">
        <f>IF(ISNUMBER(Data!C8),VLOOKUP($J9,Data!$A:$D,3,FALSE))</f>
        <v>0.84399999999999997</v>
      </c>
      <c r="N9" s="1">
        <f>IF(ISNUMBER(Data!D8),IF(AND($J9&lt;=Data!$H$3,$J9&gt;=Data!$H$2,Data!E8&lt;&gt;1),LOG(VLOOKUP($J9,Data!$A:$D,4,FALSE))))</f>
        <v>1.0293837776852097</v>
      </c>
      <c r="O9" s="2">
        <f>IF(AND($J9&lt;=Data!$H$3,$J9&gt;=Data!$H$2,Data!E8&lt;&gt;1),VLOOKUP($J9,Data!$A:$D,3,FALSE))</f>
        <v>0.84399999999999997</v>
      </c>
      <c r="P9" s="1">
        <f t="shared" si="1"/>
        <v>1.0813731634491288</v>
      </c>
      <c r="Q9" s="1">
        <f t="shared" si="2"/>
        <v>-0.23737316344912884</v>
      </c>
      <c r="R9" s="1">
        <f t="shared" si="3"/>
        <v>1.3650831384391848</v>
      </c>
      <c r="S9" s="1">
        <f t="shared" si="4"/>
        <v>-0.52108313843918486</v>
      </c>
      <c r="T9" s="1">
        <f t="shared" si="5"/>
        <v>1.2018346003387488</v>
      </c>
      <c r="U9" s="1">
        <f t="shared" si="6"/>
        <v>-0.35783460033874881</v>
      </c>
      <c r="W9" s="1">
        <f t="shared" si="7"/>
        <v>0.24042785868445399</v>
      </c>
      <c r="X9" s="1">
        <f t="shared" si="8"/>
        <v>1.0596309617614732</v>
      </c>
      <c r="Y9" s="1">
        <f t="shared" si="9"/>
        <v>1.0357156295415513E-2</v>
      </c>
      <c r="Z9" s="1">
        <f t="shared" si="10"/>
        <v>0.71233599999999997</v>
      </c>
      <c r="AA9" s="1">
        <f t="shared" si="11"/>
        <v>-4.9901391866028787E-2</v>
      </c>
      <c r="AB9" s="1">
        <f t="shared" si="12"/>
        <v>5.6346018725846839E-2</v>
      </c>
      <c r="AE9" s="9"/>
      <c r="AF9" s="10" t="s">
        <v>9</v>
      </c>
      <c r="AG9" s="10" t="s">
        <v>10</v>
      </c>
      <c r="AH9" s="11" t="s">
        <v>11</v>
      </c>
    </row>
    <row r="10" spans="2:37" x14ac:dyDescent="0.25">
      <c r="B10" s="50" t="s">
        <v>26</v>
      </c>
      <c r="C10" s="53">
        <f>D52</f>
        <v>46.930778482575782</v>
      </c>
      <c r="D10" s="53">
        <f>MIN(D39,D24)</f>
        <v>42.823991103269492</v>
      </c>
      <c r="E10" s="53">
        <f>MAX(D39,D24)</f>
        <v>53.131813006738156</v>
      </c>
      <c r="F10" s="51"/>
      <c r="G10" s="53">
        <f>MIN(G24:H24,G39:H39,G52:H52,C57:F57)</f>
        <v>31.729812990974587</v>
      </c>
      <c r="H10" s="54">
        <f>MAX(G24:H24,G39:H39,G52:H52,C57:F57)</f>
        <v>71.563792698394238</v>
      </c>
      <c r="J10">
        <v>8</v>
      </c>
      <c r="K10" s="64">
        <f>IF(ISNUMBER(Data!D9),VLOOKUP(Results!J10,Data!A:D,4,FALSE))</f>
        <v>12.6</v>
      </c>
      <c r="L10" s="1">
        <f>IF(ISNUMBER(Data!D9),LOG(VLOOKUP($J10,Data!$A:$D,4,FALSE)))</f>
        <v>1.1003705451175629</v>
      </c>
      <c r="M10" s="2">
        <f>IF(ISNUMBER(Data!C9),VLOOKUP($J10,Data!$A:$D,3,FALSE))</f>
        <v>1.5089999999999999</v>
      </c>
      <c r="N10" s="1">
        <f>IF(ISNUMBER(Data!D9),IF(AND($J10&lt;=Data!$H$3,$J10&gt;=Data!$H$2,Data!E9&lt;&gt;1),LOG(VLOOKUP($J10,Data!$A:$D,4,FALSE))))</f>
        <v>1.1003705451175629</v>
      </c>
      <c r="O10" s="2">
        <f>IF(AND($J10&lt;=Data!$H$3,$J10&gt;=Data!$H$2,Data!E9&lt;&gt;1),VLOOKUP($J10,Data!$A:$D,3,FALSE))</f>
        <v>1.5089999999999999</v>
      </c>
      <c r="P10" s="1">
        <f t="shared" si="1"/>
        <v>1.0322746639678217</v>
      </c>
      <c r="Q10" s="1">
        <f t="shared" si="2"/>
        <v>0.47672533603217815</v>
      </c>
      <c r="R10" s="1">
        <f t="shared" si="3"/>
        <v>1.2749113376500916</v>
      </c>
      <c r="S10" s="1">
        <f t="shared" si="4"/>
        <v>0.23408866234990833</v>
      </c>
      <c r="T10" s="1">
        <f t="shared" si="5"/>
        <v>1.1352966403890192</v>
      </c>
      <c r="U10" s="1">
        <f t="shared" si="6"/>
        <v>0.37370335961098067</v>
      </c>
      <c r="W10" s="1">
        <f t="shared" si="7"/>
        <v>0.17585246675426858</v>
      </c>
      <c r="X10" s="1">
        <f t="shared" si="8"/>
        <v>1.2108153365623227</v>
      </c>
      <c r="Y10" s="1">
        <f t="shared" si="9"/>
        <v>0.5879364091689786</v>
      </c>
      <c r="Z10" s="1">
        <f t="shared" si="10"/>
        <v>2.2770809999999999</v>
      </c>
      <c r="AA10" s="1">
        <f t="shared" si="11"/>
        <v>-0.32154325968213338</v>
      </c>
      <c r="AB10" s="1">
        <f t="shared" si="12"/>
        <v>0.22726704601499317</v>
      </c>
      <c r="AE10" s="9"/>
      <c r="AF10" s="10">
        <f>$D$4</f>
        <v>0.75</v>
      </c>
      <c r="AG10" s="10">
        <f>PERCENTILE($S$3:$S$501,AF10)</f>
        <v>0.1872000099492814</v>
      </c>
      <c r="AH10" s="11">
        <f>PERCENTILE($S$3:$S$501,1-AF10)</f>
        <v>-0.16541305867519462</v>
      </c>
    </row>
    <row r="11" spans="2:37" x14ac:dyDescent="0.25">
      <c r="B11" s="55" t="s">
        <v>27</v>
      </c>
      <c r="C11" s="56">
        <f>D53</f>
        <v>28.713459394341509</v>
      </c>
      <c r="D11" s="56">
        <f>MIN(D40,D25)</f>
        <v>27.301970713539294</v>
      </c>
      <c r="E11" s="56">
        <f>MAX(D40,D25)</f>
        <v>29.801582061088428</v>
      </c>
      <c r="F11" s="52"/>
      <c r="G11" s="56">
        <f>MIN(G25:H25,G40:H40,G53:H53,C58:F58)</f>
        <v>18.052096415259435</v>
      </c>
      <c r="H11" s="57">
        <f>MAX(G25:H25,G40:H40,G53:H53,C58:F58)</f>
        <v>41.841812354170102</v>
      </c>
      <c r="J11">
        <v>9</v>
      </c>
      <c r="K11" s="64">
        <f>IF(ISNUMBER(Data!D10),VLOOKUP(Results!J11,Data!A:D,4,FALSE))</f>
        <v>15</v>
      </c>
      <c r="L11" s="1">
        <f>IF(ISNUMBER(Data!D10),LOG(VLOOKUP($J11,Data!$A:$D,4,FALSE)))</f>
        <v>1.1760912590556813</v>
      </c>
      <c r="M11" s="2">
        <f>IF(ISNUMBER(Data!C10),VLOOKUP($J11,Data!$A:$D,3,FALSE))</f>
        <v>0.83399999999999996</v>
      </c>
      <c r="N11" s="1">
        <f>IF(ISNUMBER(Data!D10),IF(AND($J11&lt;=Data!$H$3,$J11&gt;=Data!$H$2,Data!E10&lt;&gt;1),LOG(VLOOKUP($J11,Data!$A:$D,4,FALSE))))</f>
        <v>1.1760912590556813</v>
      </c>
      <c r="O11" s="2">
        <f>IF(AND($J11&lt;=Data!$H$3,$J11&gt;=Data!$H$2,Data!E10&lt;&gt;1),VLOOKUP($J11,Data!$A:$D,3,FALSE))</f>
        <v>0.83399999999999996</v>
      </c>
      <c r="P11" s="1">
        <f t="shared" si="1"/>
        <v>0.97990189692278395</v>
      </c>
      <c r="Q11" s="1">
        <f t="shared" si="2"/>
        <v>-0.14590189692278399</v>
      </c>
      <c r="R11" s="1">
        <f t="shared" si="3"/>
        <v>1.178726183996736</v>
      </c>
      <c r="S11" s="1">
        <f t="shared" si="4"/>
        <v>-0.34472618399673605</v>
      </c>
      <c r="T11" s="1">
        <f t="shared" si="5"/>
        <v>1.0643214148136231</v>
      </c>
      <c r="U11" s="1">
        <f t="shared" si="6"/>
        <v>-0.23032141481362312</v>
      </c>
      <c r="W11" s="1">
        <f t="shared" si="7"/>
        <v>0.11807948363752016</v>
      </c>
      <c r="X11" s="1">
        <f t="shared" si="8"/>
        <v>1.3831906496271777</v>
      </c>
      <c r="Y11" s="1">
        <f t="shared" si="9"/>
        <v>8.4217539965649353E-3</v>
      </c>
      <c r="Z11" s="1">
        <f t="shared" si="10"/>
        <v>0.69555599999999995</v>
      </c>
      <c r="AA11" s="1">
        <f t="shared" si="11"/>
        <v>-3.1534685082248867E-2</v>
      </c>
      <c r="AB11" s="1">
        <f t="shared" si="12"/>
        <v>2.1287363525666684E-2</v>
      </c>
      <c r="AE11" s="31" t="s">
        <v>12</v>
      </c>
      <c r="AF11" s="10" t="s">
        <v>8</v>
      </c>
      <c r="AG11" s="10"/>
      <c r="AH11" s="11"/>
    </row>
    <row r="12" spans="2:37" x14ac:dyDescent="0.25">
      <c r="J12">
        <v>10</v>
      </c>
      <c r="K12" s="64">
        <f>IF(ISNUMBER(Data!D11),VLOOKUP(Results!J12,Data!A:D,4,FALSE))</f>
        <v>15</v>
      </c>
      <c r="L12" s="1">
        <f>IF(ISNUMBER(Data!D11),LOG(VLOOKUP($J12,Data!$A:$D,4,FALSE)))</f>
        <v>1.1760912590556813</v>
      </c>
      <c r="M12" s="2">
        <f>IF(ISNUMBER(Data!C11),VLOOKUP($J12,Data!$A:$D,3,FALSE))</f>
        <v>1.1080000000000001</v>
      </c>
      <c r="N12" s="1">
        <f>IF(ISNUMBER(Data!D11),IF(AND($J12&lt;=Data!$H$3,$J12&gt;=Data!$H$2,Data!E11&lt;&gt;1),LOG(VLOOKUP($J12,Data!$A:$D,4,FALSE))))</f>
        <v>1.1760912590556813</v>
      </c>
      <c r="O12" s="2">
        <f>IF(AND($J12&lt;=Data!$H$3,$J12&gt;=Data!$H$2,Data!E11&lt;&gt;1),VLOOKUP($J12,Data!$A:$D,3,FALSE))</f>
        <v>1.1080000000000001</v>
      </c>
      <c r="P12" s="1">
        <f t="shared" si="1"/>
        <v>0.97990189692278395</v>
      </c>
      <c r="Q12" s="1">
        <f t="shared" si="2"/>
        <v>0.12809810307721614</v>
      </c>
      <c r="R12" s="1">
        <f t="shared" si="3"/>
        <v>1.178726183996736</v>
      </c>
      <c r="S12" s="1">
        <f t="shared" si="4"/>
        <v>-7.0726183996735914E-2</v>
      </c>
      <c r="T12" s="1">
        <f t="shared" si="5"/>
        <v>1.0643214148136231</v>
      </c>
      <c r="U12" s="1">
        <f t="shared" si="6"/>
        <v>4.3678585186377017E-2</v>
      </c>
      <c r="W12" s="1">
        <f t="shared" si="7"/>
        <v>0.11807948363752016</v>
      </c>
      <c r="X12" s="1">
        <f t="shared" si="8"/>
        <v>1.3831906496271777</v>
      </c>
      <c r="Y12" s="1">
        <f t="shared" si="9"/>
        <v>0.13378777698507077</v>
      </c>
      <c r="Z12" s="1">
        <f t="shared" si="10"/>
        <v>1.2276640000000003</v>
      </c>
      <c r="AA12" s="1">
        <f t="shared" si="11"/>
        <v>-0.12568847052696944</v>
      </c>
      <c r="AB12" s="1">
        <f t="shared" si="12"/>
        <v>1.640912401198109E-2</v>
      </c>
      <c r="AE12" s="9">
        <f>AE6</f>
        <v>0.79934054945358168</v>
      </c>
      <c r="AF12" s="10">
        <f>AE12*C44+C43</f>
        <v>1.6572983343029728</v>
      </c>
      <c r="AG12" s="10">
        <f>$AE12*$C$44+$C$43+AG$10</f>
        <v>1.8444983442522542</v>
      </c>
      <c r="AH12" s="11">
        <f>$AE12*$C$44+$C$43+AH$10</f>
        <v>1.4918852756277783</v>
      </c>
    </row>
    <row r="13" spans="2:37" x14ac:dyDescent="0.25">
      <c r="B13" s="39" t="s">
        <v>21</v>
      </c>
      <c r="C13" s="7"/>
      <c r="D13" s="7"/>
      <c r="E13" s="7"/>
      <c r="F13" s="7"/>
      <c r="G13" s="7"/>
      <c r="H13" s="8"/>
      <c r="J13">
        <v>11</v>
      </c>
      <c r="K13" s="64">
        <f>IF(ISNUMBER(Data!D12),VLOOKUP(Results!J13,Data!A:D,4,FALSE))</f>
        <v>15.9</v>
      </c>
      <c r="L13" s="1">
        <f>IF(ISNUMBER(Data!D12),LOG(VLOOKUP($J13,Data!$A:$D,4,FALSE)))</f>
        <v>1.2013971243204515</v>
      </c>
      <c r="M13" s="2">
        <f>IF(ISNUMBER(Data!C12),VLOOKUP($J13,Data!$A:$D,3,FALSE))</f>
        <v>0.82699999999999996</v>
      </c>
      <c r="N13" s="1">
        <f>IF(ISNUMBER(Data!D12),IF(AND($J13&lt;=Data!$H$3,$J13&gt;=Data!$H$2,Data!E12&lt;&gt;1),LOG(VLOOKUP($J13,Data!$A:$D,4,FALSE))))</f>
        <v>1.2013971243204515</v>
      </c>
      <c r="O13" s="2">
        <f>IF(AND($J13&lt;=Data!$H$3,$J13&gt;=Data!$H$2,Data!E12&lt;&gt;1),VLOOKUP($J13,Data!$A:$D,3,FALSE))</f>
        <v>0.82699999999999996</v>
      </c>
      <c r="P13" s="1">
        <f t="shared" si="1"/>
        <v>0.96239891633192431</v>
      </c>
      <c r="Q13" s="1">
        <f t="shared" si="2"/>
        <v>-0.13539891633192436</v>
      </c>
      <c r="R13" s="1">
        <f t="shared" si="3"/>
        <v>1.1465811022584387</v>
      </c>
      <c r="S13" s="1">
        <f t="shared" si="4"/>
        <v>-0.31958110225843872</v>
      </c>
      <c r="T13" s="1">
        <f t="shared" si="5"/>
        <v>1.0406014919267961</v>
      </c>
      <c r="U13" s="1">
        <f t="shared" si="6"/>
        <v>-0.21360149192679612</v>
      </c>
      <c r="W13" s="1">
        <f t="shared" si="7"/>
        <v>0.10132831564678473</v>
      </c>
      <c r="X13" s="1">
        <f t="shared" si="8"/>
        <v>1.4433550503254504</v>
      </c>
      <c r="Y13" s="1">
        <f t="shared" si="9"/>
        <v>7.1859723873695328E-3</v>
      </c>
      <c r="Z13" s="1">
        <f t="shared" si="10"/>
        <v>0.6839289999999999</v>
      </c>
      <c r="AA13" s="1">
        <f t="shared" si="11"/>
        <v>-2.6984115295789469E-2</v>
      </c>
      <c r="AB13" s="1">
        <f t="shared" si="12"/>
        <v>1.8332866543859454E-2</v>
      </c>
      <c r="AE13" s="9">
        <f>AE7</f>
        <v>2.3042750504771283</v>
      </c>
      <c r="AF13" s="13">
        <f>AE13*C44+C43</f>
        <v>-0.25436293631688311</v>
      </c>
      <c r="AG13" s="13">
        <f>$AE13*$C$44+$C$43+AG$10</f>
        <v>-6.7162926367601711E-2</v>
      </c>
      <c r="AH13" s="14">
        <f>$AE13*$C$44+$C$43+AH$10</f>
        <v>-0.41977599499207774</v>
      </c>
    </row>
    <row r="14" spans="2:37" x14ac:dyDescent="0.25">
      <c r="B14" s="31"/>
      <c r="C14" s="40" t="s">
        <v>55</v>
      </c>
      <c r="D14" s="13" t="s">
        <v>56</v>
      </c>
      <c r="E14" s="81" t="s">
        <v>57</v>
      </c>
      <c r="F14" s="81" t="s">
        <v>58</v>
      </c>
      <c r="G14" s="10"/>
      <c r="H14" s="38"/>
      <c r="J14">
        <v>12</v>
      </c>
      <c r="K14" s="64">
        <f>IF(ISNUMBER(Data!D13),VLOOKUP(Results!J14,Data!A:D,4,FALSE))</f>
        <v>16</v>
      </c>
      <c r="L14" s="1">
        <f>IF(ISNUMBER(Data!D13),LOG(VLOOKUP($J14,Data!$A:$D,4,FALSE)))</f>
        <v>1.2041199826559248</v>
      </c>
      <c r="M14" s="2">
        <f>IF(ISNUMBER(Data!C13),VLOOKUP($J14,Data!$A:$D,3,FALSE))</f>
        <v>0.97399999999999998</v>
      </c>
      <c r="N14" s="1">
        <f>IF(ISNUMBER(Data!D13),IF(AND($J14&lt;=Data!$H$3,$J14&gt;=Data!$H$2,Data!E13&lt;&gt;1),LOG(VLOOKUP($J14,Data!$A:$D,4,FALSE))))</f>
        <v>1.2041199826559248</v>
      </c>
      <c r="O14" s="2">
        <f>IF(AND($J14&lt;=Data!$H$3,$J14&gt;=Data!$H$2,Data!E13&lt;&gt;1),VLOOKUP($J14,Data!$A:$D,3,FALSE))</f>
        <v>0.97399999999999998</v>
      </c>
      <c r="P14" s="1">
        <f t="shared" si="1"/>
        <v>0.9605156321170274</v>
      </c>
      <c r="Q14" s="1">
        <f t="shared" si="2"/>
        <v>1.3484367882972581E-2</v>
      </c>
      <c r="R14" s="1">
        <f t="shared" si="3"/>
        <v>1.1431223584913388</v>
      </c>
      <c r="S14" s="1">
        <f t="shared" si="4"/>
        <v>-0.16912235849133883</v>
      </c>
      <c r="T14" s="1">
        <f t="shared" si="5"/>
        <v>1.0380492776842312</v>
      </c>
      <c r="U14" s="1">
        <f t="shared" si="6"/>
        <v>-6.4049277684231187E-2</v>
      </c>
      <c r="W14" s="1">
        <f t="shared" si="7"/>
        <v>9.9602243143692176E-2</v>
      </c>
      <c r="X14" s="1">
        <f t="shared" si="8"/>
        <v>1.4499049326313047</v>
      </c>
      <c r="Y14" s="1">
        <f t="shared" si="9"/>
        <v>5.371738618047299E-2</v>
      </c>
      <c r="Z14" s="1">
        <f t="shared" si="10"/>
        <v>0.94867599999999996</v>
      </c>
      <c r="AA14" s="1">
        <f t="shared" si="11"/>
        <v>-7.3146238176621775E-2</v>
      </c>
      <c r="AB14" s="1">
        <f t="shared" si="12"/>
        <v>1.8182817720334245E-4</v>
      </c>
      <c r="AE14" s="6" t="s">
        <v>39</v>
      </c>
      <c r="AF14" s="7"/>
      <c r="AG14" s="7"/>
      <c r="AH14" s="8"/>
      <c r="AI14" s="85" t="s">
        <v>116</v>
      </c>
      <c r="AJ14" s="86"/>
      <c r="AK14" s="87"/>
    </row>
    <row r="15" spans="2:37" x14ac:dyDescent="0.25">
      <c r="B15" s="29" t="s">
        <v>22</v>
      </c>
      <c r="C15" s="17">
        <f>C64-(C16*D63)</f>
        <v>1.793353729727293</v>
      </c>
      <c r="D15" s="35">
        <f>SQRT((E20*$X$2)/($C$65*$W$2))</f>
        <v>0.10603760744446956</v>
      </c>
      <c r="E15" s="10">
        <f>C15/D15</f>
        <v>16.912431098244532</v>
      </c>
      <c r="F15" s="34" t="str">
        <f>IF(_xlfn.T.DIST.2T(ABS(E15),D20)&lt;0.001,"&lt;0.001",_xlfn.T.DIST.2T(E15,D20))</f>
        <v>&lt;0.001</v>
      </c>
      <c r="G15" s="10"/>
      <c r="H15" s="11"/>
      <c r="J15">
        <v>13</v>
      </c>
      <c r="K15" s="64">
        <f>IF(ISNUMBER(Data!D14),VLOOKUP(Results!J15,Data!A:D,4,FALSE))</f>
        <v>16.3</v>
      </c>
      <c r="L15" s="1">
        <f>IF(ISNUMBER(Data!D14),LOG(VLOOKUP($J15,Data!$A:$D,4,FALSE)))</f>
        <v>1.2121876044039579</v>
      </c>
      <c r="M15" s="2">
        <f>IF(ISNUMBER(Data!C14),VLOOKUP($J15,Data!$A:$D,3,FALSE))</f>
        <v>0.81499999999999995</v>
      </c>
      <c r="N15" s="1">
        <f>IF(ISNUMBER(Data!D14),IF(AND($J15&lt;=Data!$H$3,$J15&gt;=Data!$H$2,Data!E14&lt;&gt;1),LOG(VLOOKUP($J15,Data!$A:$D,4,FALSE))))</f>
        <v>1.2121876044039579</v>
      </c>
      <c r="O15" s="2">
        <f>IF(AND($J15&lt;=Data!$H$3,$J15&gt;=Data!$H$2,Data!E14&lt;&gt;1),VLOOKUP($J15,Data!$A:$D,3,FALSE))</f>
        <v>0.81499999999999995</v>
      </c>
      <c r="P15" s="1">
        <f t="shared" si="1"/>
        <v>0.9549356045071119</v>
      </c>
      <c r="Q15" s="1">
        <f t="shared" si="2"/>
        <v>-0.13993560450711195</v>
      </c>
      <c r="R15" s="1">
        <f t="shared" si="3"/>
        <v>1.1328743642887766</v>
      </c>
      <c r="S15" s="1">
        <f t="shared" si="4"/>
        <v>-0.31787436428877669</v>
      </c>
      <c r="T15" s="1">
        <f t="shared" si="5"/>
        <v>1.0304872613792664</v>
      </c>
      <c r="U15" s="1">
        <f t="shared" si="6"/>
        <v>-0.21548726137926644</v>
      </c>
      <c r="W15" s="1">
        <f t="shared" si="7"/>
        <v>9.4575075367064804E-2</v>
      </c>
      <c r="X15" s="1">
        <f t="shared" si="8"/>
        <v>1.4693987882706063</v>
      </c>
      <c r="Y15" s="1">
        <f t="shared" si="9"/>
        <v>5.2954896287488416E-3</v>
      </c>
      <c r="Z15" s="1">
        <f t="shared" si="10"/>
        <v>0.66422499999999995</v>
      </c>
      <c r="AA15" s="1">
        <f t="shared" si="11"/>
        <v>-2.2379037752871138E-2</v>
      </c>
      <c r="AB15" s="1">
        <f t="shared" si="12"/>
        <v>1.9581973408770853E-2</v>
      </c>
      <c r="AE15" s="9"/>
      <c r="AF15" s="10" t="s">
        <v>9</v>
      </c>
      <c r="AG15" s="10" t="s">
        <v>10</v>
      </c>
      <c r="AH15" s="11" t="s">
        <v>11</v>
      </c>
      <c r="AI15" s="88" t="s">
        <v>9</v>
      </c>
      <c r="AJ15" s="89" t="s">
        <v>10</v>
      </c>
      <c r="AK15" s="90" t="s">
        <v>11</v>
      </c>
    </row>
    <row r="16" spans="2:37" x14ac:dyDescent="0.25">
      <c r="B16" s="36" t="s">
        <v>13</v>
      </c>
      <c r="C16" s="17">
        <f>AA2/W2</f>
        <v>-0.69165706873602117</v>
      </c>
      <c r="D16" s="37">
        <f>SQRT(E20/$W$2)</f>
        <v>6.8616261571970469E-2</v>
      </c>
      <c r="E16" s="10">
        <f>C16/D16</f>
        <v>-10.080075085561948</v>
      </c>
      <c r="F16" s="34" t="str">
        <f>IF(_xlfn.T.DIST.2T(ABS(E16),D20)&lt;0.001,"&lt;0.001",_xlfn.T.DIST.2T(E16,D21))</f>
        <v>&lt;0.001</v>
      </c>
      <c r="G16" s="10"/>
      <c r="H16" s="11"/>
      <c r="J16">
        <v>14</v>
      </c>
      <c r="K16" s="64">
        <f>IF(ISNUMBER(Data!D15),VLOOKUP(Results!J16,Data!A:D,4,FALSE))</f>
        <v>17</v>
      </c>
      <c r="L16" s="1">
        <f>IF(ISNUMBER(Data!D15),LOG(VLOOKUP($J16,Data!$A:$D,4,FALSE)))</f>
        <v>1.2304489213782739</v>
      </c>
      <c r="M16" s="2">
        <f>IF(ISNUMBER(Data!C15),VLOOKUP($J16,Data!$A:$D,3,FALSE))</f>
        <v>0.85399999999999998</v>
      </c>
      <c r="N16" s="1">
        <f>IF(ISNUMBER(Data!D15),IF(AND($J16&lt;=Data!$H$3,$J16&gt;=Data!$H$2,Data!E15&lt;&gt;1),LOG(VLOOKUP($J16,Data!$A:$D,4,FALSE))))</f>
        <v>1.2304489213782739</v>
      </c>
      <c r="O16" s="2">
        <f>IF(AND($J16&lt;=Data!$H$3,$J16&gt;=Data!$H$2,Data!E15&lt;&gt;1),VLOOKUP($J16,Data!$A:$D,3,FALSE))</f>
        <v>0.85399999999999998</v>
      </c>
      <c r="P16" s="1">
        <f t="shared" si="1"/>
        <v>0.94230503553739708</v>
      </c>
      <c r="Q16" s="1">
        <f t="shared" si="2"/>
        <v>-8.8305035537397103E-2</v>
      </c>
      <c r="R16" s="1">
        <f t="shared" si="3"/>
        <v>1.109677705306894</v>
      </c>
      <c r="S16" s="1">
        <f t="shared" si="4"/>
        <v>-0.25567770530689404</v>
      </c>
      <c r="T16" s="1">
        <f t="shared" si="5"/>
        <v>1.0133703983156785</v>
      </c>
      <c r="U16" s="1">
        <f t="shared" si="6"/>
        <v>-0.15937039831567856</v>
      </c>
      <c r="W16" s="1">
        <f t="shared" si="7"/>
        <v>8.367672321042019E-2</v>
      </c>
      <c r="X16" s="1">
        <f t="shared" si="8"/>
        <v>1.5140045481209576</v>
      </c>
      <c r="Y16" s="1">
        <f t="shared" si="9"/>
        <v>1.2492558594266089E-2</v>
      </c>
      <c r="Z16" s="1">
        <f t="shared" si="10"/>
        <v>0.72931599999999996</v>
      </c>
      <c r="AA16" s="1">
        <f t="shared" si="11"/>
        <v>-3.2331662000001787E-2</v>
      </c>
      <c r="AB16" s="1">
        <f t="shared" si="12"/>
        <v>7.7977793012609653E-3</v>
      </c>
      <c r="AE16" s="9"/>
      <c r="AF16" s="10">
        <f>$D$4</f>
        <v>0.75</v>
      </c>
      <c r="AG16" s="10">
        <f>PERCENTILE($U$3:$U$501,AF16)</f>
        <v>0.11407270012620416</v>
      </c>
      <c r="AH16" s="11">
        <f>PERCENTILE($U$3:$U$501,1-AF16)</f>
        <v>-0.1369637012892323</v>
      </c>
      <c r="AI16" s="91">
        <f>Data!H9</f>
        <v>0.97499999999999998</v>
      </c>
      <c r="AJ16" s="92">
        <f>PERCENTILE($U$3:$U$502,$AI16)</f>
        <v>0.37273315171204563</v>
      </c>
      <c r="AK16" s="93">
        <f>PERCENTILE($U$3:$U$502,1-$AI$16)</f>
        <v>-0.32450708094739222</v>
      </c>
    </row>
    <row r="17" spans="2:34" x14ac:dyDescent="0.25">
      <c r="B17" s="9"/>
      <c r="C17" s="10"/>
      <c r="D17" s="10"/>
      <c r="E17" s="10"/>
      <c r="F17" s="10"/>
      <c r="G17" s="10"/>
      <c r="H17" s="11"/>
      <c r="J17">
        <v>15</v>
      </c>
      <c r="K17" s="64">
        <f>IF(ISNUMBER(Data!D16),VLOOKUP(Results!J17,Data!A:D,4,FALSE))</f>
        <v>17</v>
      </c>
      <c r="L17" s="1">
        <f>IF(ISNUMBER(Data!D16),LOG(VLOOKUP($J17,Data!$A:$D,4,FALSE)))</f>
        <v>1.2304489213782739</v>
      </c>
      <c r="M17" s="2">
        <f>IF(ISNUMBER(Data!C16),VLOOKUP($J17,Data!$A:$D,3,FALSE))</f>
        <v>0.95199999999999996</v>
      </c>
      <c r="N17" s="1">
        <f>IF(ISNUMBER(Data!D16),IF(AND($J17&lt;=Data!$H$3,$J17&gt;=Data!$H$2,Data!E16&lt;&gt;1),LOG(VLOOKUP($J17,Data!$A:$D,4,FALSE))))</f>
        <v>1.2304489213782739</v>
      </c>
      <c r="O17" s="2">
        <f>IF(AND($J17&lt;=Data!$H$3,$J17&gt;=Data!$H$2,Data!E16&lt;&gt;1),VLOOKUP($J17,Data!$A:$D,3,FALSE))</f>
        <v>0.95199999999999996</v>
      </c>
      <c r="P17" s="1">
        <f t="shared" si="1"/>
        <v>0.94230503553739708</v>
      </c>
      <c r="Q17" s="1">
        <f t="shared" si="2"/>
        <v>9.694964462602873E-3</v>
      </c>
      <c r="R17" s="1">
        <f t="shared" si="3"/>
        <v>1.109677705306894</v>
      </c>
      <c r="S17" s="1">
        <f t="shared" si="4"/>
        <v>-0.15767770530689407</v>
      </c>
      <c r="T17" s="1">
        <f t="shared" si="5"/>
        <v>1.0133703983156785</v>
      </c>
      <c r="U17" s="1">
        <f t="shared" si="6"/>
        <v>-6.1370398315678587E-2</v>
      </c>
      <c r="W17" s="1">
        <f t="shared" si="7"/>
        <v>8.367672321042019E-2</v>
      </c>
      <c r="X17" s="1">
        <f t="shared" si="8"/>
        <v>1.5140045481209576</v>
      </c>
      <c r="Y17" s="1">
        <f t="shared" si="9"/>
        <v>4.4003501123001713E-2</v>
      </c>
      <c r="Z17" s="1">
        <f t="shared" si="10"/>
        <v>0.90630399999999989</v>
      </c>
      <c r="AA17" s="1">
        <f t="shared" si="11"/>
        <v>-6.0680052601813292E-2</v>
      </c>
      <c r="AB17" s="1">
        <f t="shared" si="12"/>
        <v>9.399233593113262E-5</v>
      </c>
      <c r="AE17" s="9">
        <f>AE6</f>
        <v>0.79934054945358168</v>
      </c>
      <c r="AF17" s="10">
        <f>AE17*C49+C48</f>
        <v>1.4174608030865916</v>
      </c>
      <c r="AG17" s="10">
        <f>$AE17*$C$49+$C$48+AG$16</f>
        <v>1.5315335032127957</v>
      </c>
      <c r="AH17" s="11">
        <f>$AE17*$C$49+$C$48+AH$16</f>
        <v>1.2804971017973594</v>
      </c>
    </row>
    <row r="18" spans="2:34" x14ac:dyDescent="0.25">
      <c r="B18" s="9"/>
      <c r="C18" s="81" t="s">
        <v>46</v>
      </c>
      <c r="D18" s="41" t="s">
        <v>47</v>
      </c>
      <c r="E18" s="41" t="s">
        <v>48</v>
      </c>
      <c r="F18" s="42" t="s">
        <v>52</v>
      </c>
      <c r="G18" s="81" t="s">
        <v>58</v>
      </c>
      <c r="H18" s="11"/>
      <c r="J18">
        <v>16</v>
      </c>
      <c r="K18" s="64">
        <f>IF(ISNUMBER(Data!D17),VLOOKUP(Results!J18,Data!A:D,4,FALSE))</f>
        <v>17</v>
      </c>
      <c r="L18" s="1">
        <f>IF(ISNUMBER(Data!D17),LOG(VLOOKUP($J18,Data!$A:$D,4,FALSE)))</f>
        <v>1.2304489213782739</v>
      </c>
      <c r="M18" s="2">
        <f>IF(ISNUMBER(Data!C17),VLOOKUP($J18,Data!$A:$D,3,FALSE))</f>
        <v>1.071</v>
      </c>
      <c r="N18" s="1">
        <f>IF(ISNUMBER(Data!D17),IF(AND($J18&lt;=Data!$H$3,$J18&gt;=Data!$H$2,Data!E17&lt;&gt;1),LOG(VLOOKUP($J18,Data!$A:$D,4,FALSE))))</f>
        <v>1.2304489213782739</v>
      </c>
      <c r="O18" s="2">
        <f>IF(AND($J18&lt;=Data!$H$3,$J18&gt;=Data!$H$2,Data!E17&lt;&gt;1),VLOOKUP($J18,Data!$A:$D,3,FALSE))</f>
        <v>1.071</v>
      </c>
      <c r="P18" s="1">
        <f t="shared" si="1"/>
        <v>0.94230503553739708</v>
      </c>
      <c r="Q18" s="1">
        <f t="shared" si="2"/>
        <v>0.12869496446260287</v>
      </c>
      <c r="R18" s="1">
        <f t="shared" si="3"/>
        <v>1.109677705306894</v>
      </c>
      <c r="S18" s="1">
        <f t="shared" si="4"/>
        <v>-3.8677705306894072E-2</v>
      </c>
      <c r="T18" s="1">
        <f t="shared" si="5"/>
        <v>1.0133703983156785</v>
      </c>
      <c r="U18" s="1">
        <f t="shared" si="6"/>
        <v>5.7629601684321408E-2</v>
      </c>
      <c r="W18" s="1">
        <f t="shared" si="7"/>
        <v>8.367672321042019E-2</v>
      </c>
      <c r="X18" s="1">
        <f t="shared" si="8"/>
        <v>1.5140045481209576</v>
      </c>
      <c r="Y18" s="1">
        <f t="shared" si="9"/>
        <v>0.10808978847932355</v>
      </c>
      <c r="Z18" s="1">
        <f t="shared" si="10"/>
        <v>1.147041</v>
      </c>
      <c r="AA18" s="1">
        <f t="shared" si="11"/>
        <v>-9.5103098332584415E-2</v>
      </c>
      <c r="AB18" s="1">
        <f t="shared" si="12"/>
        <v>1.6562393878030615E-2</v>
      </c>
      <c r="AE18" s="9">
        <f>AE7</f>
        <v>2.3042750504771283</v>
      </c>
      <c r="AF18" s="10">
        <f>AE18*C49+C48</f>
        <v>6.841962730255613E-3</v>
      </c>
      <c r="AG18" s="10">
        <f>$AE18*$C$49+$C$48+AG$16</f>
        <v>0.12091466285645977</v>
      </c>
      <c r="AH18" s="11">
        <f>$AE18*$C$49+$C$48+AH$16</f>
        <v>-0.13012173855897669</v>
      </c>
    </row>
    <row r="19" spans="2:34" x14ac:dyDescent="0.25">
      <c r="B19" s="9" t="s">
        <v>49</v>
      </c>
      <c r="C19" s="33">
        <f>C16*AA2</f>
        <v>3.2725417933099936</v>
      </c>
      <c r="D19" s="28">
        <v>1</v>
      </c>
      <c r="E19" s="17">
        <f>C19/D19</f>
        <v>3.2725417933099936</v>
      </c>
      <c r="F19" s="10">
        <f>E19/E20</f>
        <v>101.60791373056672</v>
      </c>
      <c r="G19" s="34" t="str">
        <f>IF(FDIST(F19,D19,D20)&lt;0.001,"&lt;0.001",FDIST(F19,D19,D20))</f>
        <v>&lt;0.001</v>
      </c>
      <c r="H19" s="11"/>
      <c r="J19">
        <v>17</v>
      </c>
      <c r="K19" s="64">
        <f>IF(ISNUMBER(Data!D18),VLOOKUP(Results!J19,Data!A:D,4,FALSE))</f>
        <v>17.8</v>
      </c>
      <c r="L19" s="1">
        <f>IF(ISNUMBER(Data!D18),LOG(VLOOKUP($J19,Data!$A:$D,4,FALSE)))</f>
        <v>1.2504200023088941</v>
      </c>
      <c r="M19" s="2">
        <f>IF(ISNUMBER(Data!C18),VLOOKUP($J19,Data!$A:$D,3,FALSE))</f>
        <v>0.89800000000000002</v>
      </c>
      <c r="N19" s="1">
        <f>IF(ISNUMBER(Data!D18),IF(AND($J19&lt;=Data!$H$3,$J19&gt;=Data!$H$2,Data!E18&lt;&gt;1),LOG(VLOOKUP($J19,Data!$A:$D,4,FALSE))))</f>
        <v>1.2504200023088941</v>
      </c>
      <c r="O19" s="2">
        <f>IF(AND($J19&lt;=Data!$H$3,$J19&gt;=Data!$H$2,Data!E18&lt;&gt;1),VLOOKUP($J19,Data!$A:$D,3,FALSE))</f>
        <v>0.89800000000000002</v>
      </c>
      <c r="P19" s="1">
        <f t="shared" si="1"/>
        <v>0.92849189624143447</v>
      </c>
      <c r="Q19" s="1">
        <f t="shared" si="2"/>
        <v>-3.0491896241434446E-2</v>
      </c>
      <c r="R19" s="1">
        <f t="shared" si="3"/>
        <v>1.0843091979588895</v>
      </c>
      <c r="S19" s="1">
        <f t="shared" si="4"/>
        <v>-0.18630919795888945</v>
      </c>
      <c r="T19" s="1">
        <f t="shared" si="5"/>
        <v>0.99465092381107123</v>
      </c>
      <c r="U19" s="1">
        <f t="shared" si="6"/>
        <v>-9.665092381107121E-2</v>
      </c>
      <c r="W19" s="1">
        <f t="shared" si="7"/>
        <v>7.2521526407190021E-2</v>
      </c>
      <c r="X19" s="1">
        <f t="shared" si="8"/>
        <v>1.5635501821741746</v>
      </c>
      <c r="Y19" s="1">
        <f t="shared" si="9"/>
        <v>2.4264328709208631E-2</v>
      </c>
      <c r="Z19" s="1">
        <f t="shared" si="10"/>
        <v>0.80640400000000001</v>
      </c>
      <c r="AA19" s="1">
        <f t="shared" si="11"/>
        <v>-4.1948613269542211E-2</v>
      </c>
      <c r="AB19" s="1">
        <f t="shared" si="12"/>
        <v>9.2975573639840416E-4</v>
      </c>
      <c r="AE19" s="96" t="s">
        <v>12</v>
      </c>
      <c r="AF19" s="7" t="s">
        <v>8</v>
      </c>
      <c r="AG19" s="7"/>
      <c r="AH19" s="8"/>
    </row>
    <row r="20" spans="2:34" x14ac:dyDescent="0.25">
      <c r="B20" s="9" t="s">
        <v>50</v>
      </c>
      <c r="C20" s="33">
        <f>C21-C19</f>
        <v>2.7376416089888553</v>
      </c>
      <c r="D20" s="28">
        <f>$C$65-2</f>
        <v>85</v>
      </c>
      <c r="E20" s="17">
        <f>C20/D20</f>
        <v>3.2207548341045354E-2</v>
      </c>
      <c r="F20" s="10"/>
      <c r="G20" s="10"/>
      <c r="H20" s="11"/>
      <c r="J20">
        <v>18</v>
      </c>
      <c r="K20" s="64">
        <f>IF(ISNUMBER(Data!D19),VLOOKUP(Results!J20,Data!A:D,4,FALSE))</f>
        <v>18</v>
      </c>
      <c r="L20" s="1">
        <f>IF(ISNUMBER(Data!D19),LOG(VLOOKUP($J20,Data!$A:$D,4,FALSE)))</f>
        <v>1.255272505103306</v>
      </c>
      <c r="M20" s="2">
        <f>IF(ISNUMBER(Data!C19),VLOOKUP($J20,Data!$A:$D,3,FALSE))</f>
        <v>0.84499999999999997</v>
      </c>
      <c r="N20" s="1">
        <f>IF(ISNUMBER(Data!D19),IF(AND($J20&lt;=Data!$H$3,$J20&gt;=Data!$H$2,Data!E19&lt;&gt;1),LOG(VLOOKUP($J20,Data!$A:$D,4,FALSE))))</f>
        <v>1.255272505103306</v>
      </c>
      <c r="O20" s="2">
        <f>IF(AND($J20&lt;=Data!$H$3,$J20&gt;=Data!$H$2,Data!E19&lt;&gt;1),VLOOKUP($J20,Data!$A:$D,3,FALSE))</f>
        <v>0.84499999999999997</v>
      </c>
      <c r="P20" s="1">
        <f t="shared" si="1"/>
        <v>0.9251356283826182</v>
      </c>
      <c r="Q20" s="1">
        <f t="shared" si="2"/>
        <v>-8.0135628382618229E-2</v>
      </c>
      <c r="R20" s="1">
        <f t="shared" si="3"/>
        <v>1.0781452475335767</v>
      </c>
      <c r="S20" s="1">
        <f t="shared" si="4"/>
        <v>-0.23314524753357668</v>
      </c>
      <c r="T20" s="1">
        <f t="shared" si="5"/>
        <v>0.99010253193087738</v>
      </c>
      <c r="U20" s="1">
        <f t="shared" si="6"/>
        <v>-0.14510253193087741</v>
      </c>
      <c r="W20" s="1">
        <f t="shared" si="7"/>
        <v>6.9931532548476269E-2</v>
      </c>
      <c r="X20" s="1">
        <f t="shared" si="8"/>
        <v>1.5757090620683294</v>
      </c>
      <c r="Y20" s="1">
        <f t="shared" si="9"/>
        <v>1.0561696525300569E-2</v>
      </c>
      <c r="Z20" s="1">
        <f t="shared" si="10"/>
        <v>0.71402499999999991</v>
      </c>
      <c r="AA20" s="1">
        <f t="shared" si="11"/>
        <v>-2.7177115820597769E-2</v>
      </c>
      <c r="AB20" s="1">
        <f t="shared" si="12"/>
        <v>6.4217189362770887E-3</v>
      </c>
      <c r="AE20" s="9">
        <f>AE6</f>
        <v>0.79934054945358168</v>
      </c>
      <c r="AF20" s="10">
        <f>AE20*C49+C48</f>
        <v>1.4174608030865916</v>
      </c>
      <c r="AG20" s="10"/>
      <c r="AH20" s="11"/>
    </row>
    <row r="21" spans="2:34" x14ac:dyDescent="0.25">
      <c r="B21" s="9" t="s">
        <v>51</v>
      </c>
      <c r="C21" s="33">
        <f>Y2</f>
        <v>6.010183402298849</v>
      </c>
      <c r="D21" s="28">
        <f>$C$65-1</f>
        <v>86</v>
      </c>
      <c r="E21" s="17"/>
      <c r="F21" s="10"/>
      <c r="G21" s="10"/>
      <c r="H21" s="11"/>
      <c r="J21">
        <v>19</v>
      </c>
      <c r="K21" s="64">
        <f>IF(ISNUMBER(Data!D20),VLOOKUP(Results!J21,Data!A:D,4,FALSE))</f>
        <v>18</v>
      </c>
      <c r="L21" s="1">
        <f>IF(ISNUMBER(Data!D20),LOG(VLOOKUP($J21,Data!$A:$D,4,FALSE)))</f>
        <v>1.255272505103306</v>
      </c>
      <c r="M21" s="2">
        <f>IF(ISNUMBER(Data!C20),VLOOKUP($J21,Data!$A:$D,3,FALSE))</f>
        <v>1.1479999999999999</v>
      </c>
      <c r="N21" s="1">
        <f>IF(ISNUMBER(Data!D20),IF(AND($J21&lt;=Data!$H$3,$J21&gt;=Data!$H$2,Data!E20&lt;&gt;1),LOG(VLOOKUP($J21,Data!$A:$D,4,FALSE))))</f>
        <v>1.255272505103306</v>
      </c>
      <c r="O21" s="2">
        <f>IF(AND($J21&lt;=Data!$H$3,$J21&gt;=Data!$H$2,Data!E20&lt;&gt;1),VLOOKUP($J21,Data!$A:$D,3,FALSE))</f>
        <v>1.1479999999999999</v>
      </c>
      <c r="P21" s="1">
        <f t="shared" si="1"/>
        <v>0.9251356283826182</v>
      </c>
      <c r="Q21" s="1">
        <f t="shared" si="2"/>
        <v>0.22286437161738171</v>
      </c>
      <c r="R21" s="1">
        <f t="shared" si="3"/>
        <v>1.0781452475335767</v>
      </c>
      <c r="S21" s="1">
        <f t="shared" si="4"/>
        <v>6.9854752466423253E-2</v>
      </c>
      <c r="T21" s="1">
        <f t="shared" si="5"/>
        <v>0.99010253193087738</v>
      </c>
      <c r="U21" s="1">
        <f t="shared" si="6"/>
        <v>0.15789746806912253</v>
      </c>
      <c r="W21" s="1">
        <f t="shared" si="7"/>
        <v>6.9931532548476269E-2</v>
      </c>
      <c r="X21" s="1">
        <f t="shared" si="8"/>
        <v>1.5757090620683294</v>
      </c>
      <c r="Y21" s="1">
        <f t="shared" si="9"/>
        <v>0.16464938618047295</v>
      </c>
      <c r="Z21" s="1">
        <f t="shared" si="10"/>
        <v>1.3179039999999997</v>
      </c>
      <c r="AA21" s="1">
        <f t="shared" si="11"/>
        <v>-0.10730416538404454</v>
      </c>
      <c r="AB21" s="1">
        <f t="shared" si="12"/>
        <v>4.9668528136410414E-2</v>
      </c>
      <c r="AE21" s="12">
        <f>AE7</f>
        <v>2.3042750504771283</v>
      </c>
      <c r="AF21" s="13">
        <f>AE21*C49+C48</f>
        <v>6.841962730255613E-3</v>
      </c>
      <c r="AG21" s="13"/>
      <c r="AH21" s="14"/>
    </row>
    <row r="22" spans="2:34" x14ac:dyDescent="0.25">
      <c r="B22" s="9"/>
      <c r="C22" s="10"/>
      <c r="D22" s="10"/>
      <c r="E22" s="10"/>
      <c r="F22" s="10"/>
      <c r="G22" s="171" t="s">
        <v>63</v>
      </c>
      <c r="H22" s="172"/>
      <c r="J22">
        <v>20</v>
      </c>
      <c r="K22" s="64">
        <f>IF(ISNUMBER(Data!D21),VLOOKUP(Results!J22,Data!A:D,4,FALSE))</f>
        <v>18</v>
      </c>
      <c r="L22" s="1">
        <f>IF(ISNUMBER(Data!D21),LOG(VLOOKUP($J22,Data!$A:$D,4,FALSE)))</f>
        <v>1.255272505103306</v>
      </c>
      <c r="M22" s="2">
        <f>IF(ISNUMBER(Data!C21),VLOOKUP($J22,Data!$A:$D,3,FALSE))</f>
        <v>0.70299999999999996</v>
      </c>
      <c r="N22" s="1">
        <f>IF(ISNUMBER(Data!D21),IF(AND($J22&lt;=Data!$H$3,$J22&gt;=Data!$H$2,Data!E21&lt;&gt;1),LOG(VLOOKUP($J22,Data!$A:$D,4,FALSE))))</f>
        <v>1.255272505103306</v>
      </c>
      <c r="O22" s="2">
        <f>IF(AND($J22&lt;=Data!$H$3,$J22&gt;=Data!$H$2,Data!E21&lt;&gt;1),VLOOKUP($J22,Data!$A:$D,3,FALSE))</f>
        <v>0.70299999999999996</v>
      </c>
      <c r="P22" s="1">
        <f t="shared" si="1"/>
        <v>0.9251356283826182</v>
      </c>
      <c r="Q22" s="1">
        <f t="shared" si="2"/>
        <v>-0.22213562838261824</v>
      </c>
      <c r="R22" s="1">
        <f t="shared" si="3"/>
        <v>1.0781452475335767</v>
      </c>
      <c r="S22" s="1">
        <f t="shared" si="4"/>
        <v>-0.3751452475335767</v>
      </c>
      <c r="T22" s="1">
        <f t="shared" si="5"/>
        <v>0.99010253193087738</v>
      </c>
      <c r="U22" s="1">
        <f t="shared" si="6"/>
        <v>-0.28710253193087742</v>
      </c>
      <c r="W22" s="1">
        <f t="shared" si="7"/>
        <v>6.9931532548476269E-2</v>
      </c>
      <c r="X22" s="1">
        <f t="shared" si="8"/>
        <v>1.5757090620683294</v>
      </c>
      <c r="Y22" s="1">
        <f t="shared" si="9"/>
        <v>1.5389838816224075E-3</v>
      </c>
      <c r="Z22" s="1">
        <f t="shared" si="10"/>
        <v>0.49420899999999995</v>
      </c>
      <c r="AA22" s="1">
        <f t="shared" si="11"/>
        <v>1.0374174733888849E-2</v>
      </c>
      <c r="AB22" s="1">
        <f t="shared" si="12"/>
        <v>4.9344237396940722E-2</v>
      </c>
    </row>
    <row r="23" spans="2:34" x14ac:dyDescent="0.25">
      <c r="B23" s="9"/>
      <c r="C23" s="81" t="s">
        <v>2</v>
      </c>
      <c r="D23" s="81" t="s">
        <v>1</v>
      </c>
      <c r="E23" s="81" t="s">
        <v>3</v>
      </c>
      <c r="F23" s="10"/>
      <c r="G23" s="173" t="s">
        <v>28</v>
      </c>
      <c r="H23" s="174"/>
      <c r="J23">
        <v>21</v>
      </c>
      <c r="K23" s="64">
        <f>IF(ISNUMBER(Data!D22),VLOOKUP(Results!J23,Data!A:D,4,FALSE))</f>
        <v>18.5</v>
      </c>
      <c r="L23" s="1">
        <f>IF(ISNUMBER(Data!D22),LOG(VLOOKUP($J23,Data!$A:$D,4,FALSE)))</f>
        <v>1.2671717284030137</v>
      </c>
      <c r="M23" s="2">
        <f>IF(ISNUMBER(Data!C22),VLOOKUP($J23,Data!$A:$D,3,FALSE))</f>
        <v>1.0980000000000001</v>
      </c>
      <c r="N23" s="1">
        <f>IF(ISNUMBER(Data!D22),IF(AND($J23&lt;=Data!$H$3,$J23&gt;=Data!$H$2,Data!E22&lt;&gt;1),LOG(VLOOKUP($J23,Data!$A:$D,4,FALSE))))</f>
        <v>1.2671717284030137</v>
      </c>
      <c r="O23" s="2">
        <f>IF(AND($J23&lt;=Data!$H$3,$J23&gt;=Data!$H$2,Data!E22&lt;&gt;1),VLOOKUP($J23,Data!$A:$D,3,FALSE))</f>
        <v>1.0980000000000001</v>
      </c>
      <c r="P23" s="1">
        <f t="shared" si="1"/>
        <v>0.91690544647490702</v>
      </c>
      <c r="Q23" s="1">
        <f t="shared" si="2"/>
        <v>0.18109455352509307</v>
      </c>
      <c r="R23" s="1">
        <f t="shared" si="3"/>
        <v>1.0630301150696471</v>
      </c>
      <c r="S23" s="1">
        <f t="shared" si="4"/>
        <v>3.4969884930353023E-2</v>
      </c>
      <c r="T23" s="1">
        <f t="shared" si="5"/>
        <v>0.97894904414735007</v>
      </c>
      <c r="U23" s="1">
        <f t="shared" si="6"/>
        <v>0.11905095585265002</v>
      </c>
      <c r="W23" s="1">
        <f t="shared" si="7"/>
        <v>6.3779727000231712E-2</v>
      </c>
      <c r="X23" s="1">
        <f t="shared" si="8"/>
        <v>1.6057241892638812</v>
      </c>
      <c r="Y23" s="1">
        <f t="shared" si="9"/>
        <v>0.12657237468622021</v>
      </c>
      <c r="Z23" s="1">
        <f t="shared" si="10"/>
        <v>1.2056040000000001</v>
      </c>
      <c r="AA23" s="1">
        <f t="shared" si="11"/>
        <v>-8.9848491936471389E-2</v>
      </c>
      <c r="AB23" s="1">
        <f t="shared" si="12"/>
        <v>3.2795237316452799E-2</v>
      </c>
      <c r="AE23" s="6" t="s">
        <v>41</v>
      </c>
      <c r="AF23" s="7"/>
      <c r="AG23" s="7"/>
      <c r="AH23" s="8"/>
    </row>
    <row r="24" spans="2:34" x14ac:dyDescent="0.25">
      <c r="B24" s="9" t="s">
        <v>26</v>
      </c>
      <c r="C24" s="82">
        <f>Data!$H$6</f>
        <v>0.6</v>
      </c>
      <c r="D24" s="19">
        <f>10^E24</f>
        <v>53.131813006738156</v>
      </c>
      <c r="E24" s="20">
        <f>(C24-C15)/C16</f>
        <v>1.7253546355104916</v>
      </c>
      <c r="F24" s="10"/>
      <c r="G24" s="19">
        <f>10^((C24-C15-AH4)/C16)</f>
        <v>35.130819719161373</v>
      </c>
      <c r="H24" s="21">
        <f>10^((C24-C15-AG4)/C16)</f>
        <v>71.563792698394238</v>
      </c>
      <c r="J24">
        <v>22</v>
      </c>
      <c r="K24" s="64">
        <f>IF(ISNUMBER(Data!D23),VLOOKUP(Results!J24,Data!A:D,4,FALSE))</f>
        <v>19</v>
      </c>
      <c r="L24" s="1">
        <f>IF(ISNUMBER(Data!D23),LOG(VLOOKUP($J24,Data!$A:$D,4,FALSE)))</f>
        <v>1.2787536009528289</v>
      </c>
      <c r="M24" s="2">
        <f>IF(ISNUMBER(Data!C23),VLOOKUP($J24,Data!$A:$D,3,FALSE))</f>
        <v>0.61899999999999999</v>
      </c>
      <c r="N24" s="1" t="b">
        <f>IF(ISNUMBER(Data!D23),IF(AND($J24&lt;=Data!$H$3,$J24&gt;=Data!$H$2,Data!E23&lt;&gt;1),LOG(VLOOKUP($J24,Data!$A:$D,4,FALSE))))</f>
        <v>0</v>
      </c>
      <c r="O24" s="2" t="b">
        <f>IF(AND($J24&lt;=Data!$H$3,$J24&gt;=Data!$H$2,Data!E23&lt;&gt;1),VLOOKUP($J24,Data!$A:$D,3,FALSE))</f>
        <v>0</v>
      </c>
      <c r="P24" s="1" t="b">
        <f t="shared" si="1"/>
        <v>0</v>
      </c>
      <c r="Q24" s="1" t="b">
        <f t="shared" si="2"/>
        <v>0</v>
      </c>
      <c r="R24" s="1" t="b">
        <f t="shared" si="3"/>
        <v>0</v>
      </c>
      <c r="S24" s="1" t="b">
        <f t="shared" si="4"/>
        <v>0</v>
      </c>
      <c r="T24" s="1" t="b">
        <f t="shared" si="5"/>
        <v>0</v>
      </c>
      <c r="U24" s="1" t="b">
        <f t="shared" si="6"/>
        <v>0</v>
      </c>
      <c r="W24" s="1" t="b">
        <f t="shared" si="7"/>
        <v>0</v>
      </c>
      <c r="X24" s="1" t="b">
        <f t="shared" si="8"/>
        <v>0</v>
      </c>
      <c r="Y24" s="1" t="b">
        <f t="shared" si="9"/>
        <v>0</v>
      </c>
      <c r="Z24" s="1" t="b">
        <f t="shared" si="10"/>
        <v>0</v>
      </c>
      <c r="AA24" s="1" t="b">
        <f t="shared" si="11"/>
        <v>0</v>
      </c>
      <c r="AB24" s="1" t="b">
        <f t="shared" si="12"/>
        <v>0</v>
      </c>
      <c r="AE24" s="9"/>
      <c r="AF24" s="82" t="s">
        <v>118</v>
      </c>
      <c r="AG24" s="82" t="s">
        <v>119</v>
      </c>
      <c r="AH24" s="11"/>
    </row>
    <row r="25" spans="2:34" x14ac:dyDescent="0.25">
      <c r="B25" s="12" t="s">
        <v>27</v>
      </c>
      <c r="C25" s="81">
        <f>Data!$H$5</f>
        <v>0.8</v>
      </c>
      <c r="D25" s="22">
        <f>10^E25</f>
        <v>27.301970713539294</v>
      </c>
      <c r="E25" s="23">
        <f>(C25-C15)/C16</f>
        <v>1.4361939964592738</v>
      </c>
      <c r="F25" s="13"/>
      <c r="G25" s="22">
        <f>10^((C25-C15-AH4)/C16)</f>
        <v>18.052096415259435</v>
      </c>
      <c r="H25" s="24">
        <f>10^((C25-C15-AG4)/C16)</f>
        <v>36.773308905411731</v>
      </c>
      <c r="J25">
        <v>23</v>
      </c>
      <c r="K25" s="64">
        <f>IF(ISNUMBER(Data!D24),VLOOKUP(Results!J25,Data!A:D,4,FALSE))</f>
        <v>19.5</v>
      </c>
      <c r="L25" s="1">
        <f>IF(ISNUMBER(Data!D24),LOG(VLOOKUP($J25,Data!$A:$D,4,FALSE)))</f>
        <v>1.2900346113625181</v>
      </c>
      <c r="M25" s="2">
        <f>IF(ISNUMBER(Data!C24),VLOOKUP($J25,Data!$A:$D,3,FALSE))</f>
        <v>1.0049999999999999</v>
      </c>
      <c r="N25" s="1">
        <f>IF(ISNUMBER(Data!D24),IF(AND($J25&lt;=Data!$H$3,$J25&gt;=Data!$H$2,Data!E24&lt;&gt;1),LOG(VLOOKUP($J25,Data!$A:$D,4,FALSE))))</f>
        <v>1.2900346113625181</v>
      </c>
      <c r="O25" s="2">
        <f>IF(AND($J25&lt;=Data!$H$3,$J25&gt;=Data!$H$2,Data!E24&lt;&gt;1),VLOOKUP($J25,Data!$A:$D,3,FALSE))</f>
        <v>1.0049999999999999</v>
      </c>
      <c r="P25" s="1">
        <f t="shared" si="1"/>
        <v>0.90109217186428148</v>
      </c>
      <c r="Q25" s="1">
        <f t="shared" si="2"/>
        <v>0.10390782813571842</v>
      </c>
      <c r="R25" s="1">
        <f t="shared" si="3"/>
        <v>1.0339882611825355</v>
      </c>
      <c r="S25" s="1">
        <f t="shared" si="4"/>
        <v>-2.8988261182535613E-2</v>
      </c>
      <c r="T25" s="1">
        <f t="shared" si="5"/>
        <v>0.95751899956693554</v>
      </c>
      <c r="U25" s="1">
        <f t="shared" si="6"/>
        <v>4.7481000433064358E-2</v>
      </c>
      <c r="W25" s="1">
        <f t="shared" si="7"/>
        <v>5.2754556968424716E-2</v>
      </c>
      <c r="X25" s="1">
        <f t="shared" si="8"/>
        <v>1.6641892985132429</v>
      </c>
      <c r="Y25" s="1">
        <f t="shared" si="9"/>
        <v>6.9048133306909731E-2</v>
      </c>
      <c r="Z25" s="1">
        <f t="shared" si="10"/>
        <v>1.0100249999999997</v>
      </c>
      <c r="AA25" s="1">
        <f t="shared" si="11"/>
        <v>-6.0353986464050186E-2</v>
      </c>
      <c r="AB25" s="1">
        <f t="shared" si="12"/>
        <v>1.0796836747881997E-2</v>
      </c>
      <c r="AE25" s="9" t="s">
        <v>2</v>
      </c>
      <c r="AF25" s="10">
        <v>0</v>
      </c>
      <c r="AG25" s="10">
        <f>Data!H6</f>
        <v>0.6</v>
      </c>
      <c r="AH25" s="11"/>
    </row>
    <row r="26" spans="2:34" x14ac:dyDescent="0.25">
      <c r="H26" s="10"/>
      <c r="J26">
        <v>24</v>
      </c>
      <c r="K26" s="64">
        <f>IF(ISNUMBER(Data!D25),VLOOKUP(Results!J26,Data!A:D,4,FALSE))</f>
        <v>20</v>
      </c>
      <c r="L26" s="1">
        <f>IF(ISNUMBER(Data!D25),LOG(VLOOKUP($J26,Data!$A:$D,4,FALSE)))</f>
        <v>1.3010299956639813</v>
      </c>
      <c r="M26" s="2">
        <f>IF(ISNUMBER(Data!C25),VLOOKUP($J26,Data!$A:$D,3,FALSE))</f>
        <v>0.77</v>
      </c>
      <c r="N26" s="1">
        <f>IF(ISNUMBER(Data!D25),IF(AND($J26&lt;=Data!$H$3,$J26&gt;=Data!$H$2,Data!E25&lt;&gt;1),LOG(VLOOKUP($J26,Data!$A:$D,4,FALSE))))</f>
        <v>1.3010299956639813</v>
      </c>
      <c r="O26" s="2">
        <f>IF(AND($J26&lt;=Data!$H$3,$J26&gt;=Data!$H$2,Data!E25&lt;&gt;1),VLOOKUP($J26,Data!$A:$D,3,FALSE))</f>
        <v>0.77</v>
      </c>
      <c r="P26" s="1">
        <f t="shared" si="1"/>
        <v>0.89348713658870538</v>
      </c>
      <c r="Q26" s="1">
        <f t="shared" si="2"/>
        <v>-0.12348713658870536</v>
      </c>
      <c r="R26" s="1">
        <f t="shared" si="3"/>
        <v>1.0200212411491767</v>
      </c>
      <c r="S26" s="1">
        <f t="shared" si="4"/>
        <v>-0.25002124114917668</v>
      </c>
      <c r="T26" s="1">
        <f t="shared" si="5"/>
        <v>0.94721270634151389</v>
      </c>
      <c r="U26" s="1">
        <f t="shared" si="6"/>
        <v>-0.17721270634151387</v>
      </c>
      <c r="W26" s="1">
        <f t="shared" si="7"/>
        <v>4.7824536503730294E-2</v>
      </c>
      <c r="X26" s="1">
        <f t="shared" si="8"/>
        <v>1.6926790496174191</v>
      </c>
      <c r="Y26" s="1">
        <f t="shared" si="9"/>
        <v>7.7117928392126073E-4</v>
      </c>
      <c r="Z26" s="1">
        <f t="shared" si="10"/>
        <v>0.59289999999999998</v>
      </c>
      <c r="AA26" s="1">
        <f t="shared" si="11"/>
        <v>-6.0729969384820974E-3</v>
      </c>
      <c r="AB26" s="1">
        <f t="shared" si="12"/>
        <v>1.5249072902877574E-2</v>
      </c>
      <c r="AE26" s="9"/>
      <c r="AF26" s="33">
        <f>MAX($N$3:$N$502)</f>
        <v>2.0737183503461227</v>
      </c>
      <c r="AG26" s="10">
        <f>AG25</f>
        <v>0.6</v>
      </c>
      <c r="AH26" s="11"/>
    </row>
    <row r="27" spans="2:34" x14ac:dyDescent="0.25">
      <c r="B27" s="39" t="s">
        <v>23</v>
      </c>
      <c r="C27" s="7"/>
      <c r="D27" s="7"/>
      <c r="E27" s="7"/>
      <c r="F27" s="7"/>
      <c r="G27" s="7"/>
      <c r="H27" s="8"/>
      <c r="J27">
        <v>25</v>
      </c>
      <c r="K27" s="64">
        <f>IF(ISNUMBER(Data!D26),VLOOKUP(Results!J27,Data!A:D,4,FALSE))</f>
        <v>20</v>
      </c>
      <c r="L27" s="1">
        <f>IF(ISNUMBER(Data!D26),LOG(VLOOKUP($J27,Data!$A:$D,4,FALSE)))</f>
        <v>1.3010299956639813</v>
      </c>
      <c r="M27" s="2">
        <f>IF(ISNUMBER(Data!C26),VLOOKUP($J27,Data!$A:$D,3,FALSE))</f>
        <v>0.79</v>
      </c>
      <c r="N27" s="1">
        <f>IF(ISNUMBER(Data!D26),IF(AND($J27&lt;=Data!$H$3,$J27&gt;=Data!$H$2,Data!E26&lt;&gt;1),LOG(VLOOKUP($J27,Data!$A:$D,4,FALSE))))</f>
        <v>1.3010299956639813</v>
      </c>
      <c r="O27" s="2">
        <f>IF(AND($J27&lt;=Data!$H$3,$J27&gt;=Data!$H$2,Data!E26&lt;&gt;1),VLOOKUP($J27,Data!$A:$D,3,FALSE))</f>
        <v>0.79</v>
      </c>
      <c r="P27" s="1">
        <f t="shared" si="1"/>
        <v>0.89348713658870538</v>
      </c>
      <c r="Q27" s="1">
        <f t="shared" si="2"/>
        <v>-0.10348713658870534</v>
      </c>
      <c r="R27" s="1">
        <f t="shared" si="3"/>
        <v>1.0200212411491767</v>
      </c>
      <c r="S27" s="1">
        <f t="shared" si="4"/>
        <v>-0.23002124114917666</v>
      </c>
      <c r="T27" s="1">
        <f t="shared" si="5"/>
        <v>0.94721270634151389</v>
      </c>
      <c r="U27" s="1">
        <f t="shared" si="6"/>
        <v>-0.15721270634151385</v>
      </c>
      <c r="W27" s="1">
        <f t="shared" si="7"/>
        <v>4.7824536503730294E-2</v>
      </c>
      <c r="X27" s="1">
        <f t="shared" si="8"/>
        <v>1.6926790496174191</v>
      </c>
      <c r="Y27" s="1">
        <f t="shared" si="9"/>
        <v>2.281983881622414E-3</v>
      </c>
      <c r="Z27" s="1">
        <f t="shared" si="10"/>
        <v>0.6241000000000001</v>
      </c>
      <c r="AA27" s="1">
        <f t="shared" si="11"/>
        <v>-1.0446761289872344E-2</v>
      </c>
      <c r="AB27" s="1">
        <f t="shared" si="12"/>
        <v>1.0709587439329355E-2</v>
      </c>
      <c r="AE27" s="9" t="s">
        <v>42</v>
      </c>
      <c r="AF27" s="97">
        <f>$E$24</f>
        <v>1.7253546355104916</v>
      </c>
      <c r="AG27" s="10">
        <v>0.2</v>
      </c>
      <c r="AH27" s="11"/>
    </row>
    <row r="28" spans="2:34" x14ac:dyDescent="0.25">
      <c r="B28" s="31"/>
      <c r="C28" s="40" t="s">
        <v>55</v>
      </c>
      <c r="D28" s="13" t="s">
        <v>56</v>
      </c>
      <c r="E28" s="81" t="s">
        <v>57</v>
      </c>
      <c r="F28" s="81" t="s">
        <v>58</v>
      </c>
      <c r="G28" s="10"/>
      <c r="H28" s="11"/>
      <c r="J28">
        <v>26</v>
      </c>
      <c r="K28" s="64">
        <f>IF(ISNUMBER(Data!D27),VLOOKUP(Results!J28,Data!A:D,4,FALSE))</f>
        <v>21</v>
      </c>
      <c r="L28" s="1">
        <f>IF(ISNUMBER(Data!D27),LOG(VLOOKUP($J28,Data!$A:$D,4,FALSE)))</f>
        <v>1.3222192947339193</v>
      </c>
      <c r="M28" s="2">
        <f>IF(ISNUMBER(Data!C27),VLOOKUP($J28,Data!$A:$D,3,FALSE))</f>
        <v>0.60299999999999998</v>
      </c>
      <c r="N28" s="1">
        <f>IF(ISNUMBER(Data!D27),IF(AND($J28&lt;=Data!$H$3,$J28&gt;=Data!$H$2,Data!E27&lt;&gt;1),LOG(VLOOKUP($J28,Data!$A:$D,4,FALSE))))</f>
        <v>1.3222192947339193</v>
      </c>
      <c r="O28" s="2">
        <f>IF(AND($J28&lt;=Data!$H$3,$J28&gt;=Data!$H$2,Data!E27&lt;&gt;1),VLOOKUP($J28,Data!$A:$D,3,FALSE))</f>
        <v>0.60299999999999998</v>
      </c>
      <c r="P28" s="1">
        <f t="shared" si="1"/>
        <v>0.87883140810542115</v>
      </c>
      <c r="Q28" s="1">
        <f t="shared" si="2"/>
        <v>-0.27583140810542117</v>
      </c>
      <c r="R28" s="1">
        <f t="shared" si="3"/>
        <v>0.99310527746037014</v>
      </c>
      <c r="S28" s="1">
        <f t="shared" si="4"/>
        <v>-0.39010527746037016</v>
      </c>
      <c r="T28" s="1">
        <f t="shared" si="5"/>
        <v>0.92735136057419276</v>
      </c>
      <c r="U28" s="1">
        <f t="shared" si="6"/>
        <v>-0.32435136057419278</v>
      </c>
      <c r="W28" s="1">
        <f t="shared" si="7"/>
        <v>3.9005822808501421E-2</v>
      </c>
      <c r="X28" s="1">
        <f t="shared" si="8"/>
        <v>1.748263863366663</v>
      </c>
      <c r="Y28" s="1">
        <f t="shared" si="9"/>
        <v>1.9384960893116657E-2</v>
      </c>
      <c r="Z28" s="1">
        <f t="shared" si="10"/>
        <v>0.36360899999999996</v>
      </c>
      <c r="AA28" s="1">
        <f t="shared" si="11"/>
        <v>2.7497751721670589E-2</v>
      </c>
      <c r="AB28" s="1">
        <f t="shared" si="12"/>
        <v>7.6082965697419402E-2</v>
      </c>
      <c r="AE28" s="9"/>
      <c r="AF28" s="97">
        <f>AF27</f>
        <v>1.7253546355104916</v>
      </c>
      <c r="AG28" s="10">
        <f>AG25</f>
        <v>0.6</v>
      </c>
      <c r="AH28" s="11"/>
    </row>
    <row r="29" spans="2:34" x14ac:dyDescent="0.25">
      <c r="B29" s="29" t="s">
        <v>22</v>
      </c>
      <c r="C29" s="17">
        <f>$D$63-(C30*$C$64)</f>
        <v>2.1040306010403249</v>
      </c>
      <c r="D29" s="35">
        <f>SQRT((E34*$Z$2)/($C$65*$Y$2))</f>
        <v>6.1494241799043871E-2</v>
      </c>
      <c r="E29" s="10">
        <f>C29/D29</f>
        <v>34.215083225451508</v>
      </c>
      <c r="F29" s="34" t="str">
        <f>IF(_xlfn.T.DIST.2T(ABS(E29),D34)&lt;0.001,"&lt;0.001",_xlfn.T.DIST.2T(E29,D34))</f>
        <v>&lt;0.001</v>
      </c>
      <c r="G29" s="10"/>
      <c r="H29" s="11"/>
      <c r="J29">
        <v>27</v>
      </c>
      <c r="K29" s="64">
        <f>IF(ISNUMBER(Data!D28),VLOOKUP(Results!J29,Data!A:D,4,FALSE))</f>
        <v>21</v>
      </c>
      <c r="L29" s="1">
        <f>IF(ISNUMBER(Data!D28),LOG(VLOOKUP($J29,Data!$A:$D,4,FALSE)))</f>
        <v>1.3222192947339193</v>
      </c>
      <c r="M29" s="2">
        <f>IF(ISNUMBER(Data!C28),VLOOKUP($J29,Data!$A:$D,3,FALSE))</f>
        <v>0.66400000000000003</v>
      </c>
      <c r="N29" s="1">
        <f>IF(ISNUMBER(Data!D28),IF(AND($J29&lt;=Data!$H$3,$J29&gt;=Data!$H$2,Data!E28&lt;&gt;1),LOG(VLOOKUP($J29,Data!$A:$D,4,FALSE))))</f>
        <v>1.3222192947339193</v>
      </c>
      <c r="O29" s="2">
        <f>IF(AND($J29&lt;=Data!$H$3,$J29&gt;=Data!$H$2,Data!E28&lt;&gt;1),VLOOKUP($J29,Data!$A:$D,3,FALSE))</f>
        <v>0.66400000000000003</v>
      </c>
      <c r="P29" s="1">
        <f t="shared" si="1"/>
        <v>0.87883140810542115</v>
      </c>
      <c r="Q29" s="1">
        <f t="shared" si="2"/>
        <v>-0.21483140810542112</v>
      </c>
      <c r="R29" s="1">
        <f t="shared" si="3"/>
        <v>0.99310527746037014</v>
      </c>
      <c r="S29" s="1">
        <f t="shared" si="4"/>
        <v>-0.3291052774603701</v>
      </c>
      <c r="T29" s="1">
        <f t="shared" si="5"/>
        <v>0.92735136057419276</v>
      </c>
      <c r="U29" s="1">
        <f t="shared" si="6"/>
        <v>-0.26335136057419273</v>
      </c>
      <c r="W29" s="1">
        <f t="shared" si="7"/>
        <v>3.9005822808501421E-2</v>
      </c>
      <c r="X29" s="1">
        <f t="shared" si="8"/>
        <v>1.748263863366663</v>
      </c>
      <c r="Y29" s="1">
        <f t="shared" si="9"/>
        <v>6.119914916105155E-3</v>
      </c>
      <c r="Z29" s="1">
        <f t="shared" si="10"/>
        <v>0.44089600000000007</v>
      </c>
      <c r="AA29" s="1">
        <f t="shared" si="11"/>
        <v>1.5450317693196556E-2</v>
      </c>
      <c r="AB29" s="1">
        <f t="shared" si="12"/>
        <v>4.6152533908557954E-2</v>
      </c>
      <c r="AE29" s="9" t="s">
        <v>43</v>
      </c>
      <c r="AF29" s="97">
        <f>$E$39</f>
        <v>1.6316871401502357</v>
      </c>
      <c r="AG29" s="10">
        <v>0.2</v>
      </c>
      <c r="AH29" s="11"/>
    </row>
    <row r="30" spans="2:34" x14ac:dyDescent="0.25">
      <c r="B30" s="36" t="s">
        <v>13</v>
      </c>
      <c r="C30" s="17">
        <f>AA2/Y2</f>
        <v>-0.78723910148348175</v>
      </c>
      <c r="D30" s="37">
        <f>SQRT(E34/$Y$2)</f>
        <v>7.8098535457446397E-2</v>
      </c>
      <c r="E30" s="10">
        <f>C30/D30</f>
        <v>-10.080075085561948</v>
      </c>
      <c r="F30" s="34" t="str">
        <f>IF(_xlfn.T.DIST.2T(ABS(E30),D34)&lt;0.001,"&lt;0.001",_xlfn.T.DIST.2T(E30,D35))</f>
        <v>&lt;0.001</v>
      </c>
      <c r="G30" s="10"/>
      <c r="H30" s="11"/>
      <c r="J30">
        <v>28</v>
      </c>
      <c r="K30" s="64">
        <f>IF(ISNUMBER(Data!D29),VLOOKUP(Results!J30,Data!A:D,4,FALSE))</f>
        <v>22.5</v>
      </c>
      <c r="L30" s="1">
        <f>IF(ISNUMBER(Data!D29),LOG(VLOOKUP($J30,Data!$A:$D,4,FALSE)))</f>
        <v>1.3521825181113625</v>
      </c>
      <c r="M30" s="2">
        <f>IF(ISNUMBER(Data!C29),VLOOKUP($J30,Data!$A:$D,3,FALSE))</f>
        <v>0.81200000000000006</v>
      </c>
      <c r="N30" s="1">
        <f>IF(ISNUMBER(Data!D29),IF(AND($J30&lt;=Data!$H$3,$J30&gt;=Data!$H$2,Data!E29&lt;&gt;1),LOG(VLOOKUP($J30,Data!$A:$D,4,FALSE))))</f>
        <v>1.3521825181113625</v>
      </c>
      <c r="O30" s="2">
        <f>IF(AND($J30&lt;=Data!$H$3,$J30&gt;=Data!$H$2,Data!E29&lt;&gt;1),VLOOKUP($J30,Data!$A:$D,3,FALSE))</f>
        <v>0.81200000000000006</v>
      </c>
      <c r="P30" s="1">
        <f t="shared" si="1"/>
        <v>0.85810713285429618</v>
      </c>
      <c r="Q30" s="1">
        <f t="shared" si="2"/>
        <v>-4.6107132854296129E-2</v>
      </c>
      <c r="R30" s="1">
        <f t="shared" si="3"/>
        <v>0.95504413019141454</v>
      </c>
      <c r="S30" s="1">
        <f t="shared" si="4"/>
        <v>-0.14304413019141449</v>
      </c>
      <c r="T30" s="1">
        <f t="shared" si="5"/>
        <v>0.89926596058816011</v>
      </c>
      <c r="U30" s="1">
        <f t="shared" si="6"/>
        <v>-8.7265960588160052E-2</v>
      </c>
      <c r="W30" s="1">
        <f t="shared" si="7"/>
        <v>2.8068209140055613E-2</v>
      </c>
      <c r="X30" s="1">
        <f t="shared" si="8"/>
        <v>1.8283975622859852</v>
      </c>
      <c r="Y30" s="1">
        <f t="shared" si="9"/>
        <v>4.8678689390936839E-3</v>
      </c>
      <c r="Z30" s="1">
        <f t="shared" si="10"/>
        <v>0.65934400000000004</v>
      </c>
      <c r="AA30" s="1">
        <f t="shared" si="11"/>
        <v>-1.1688984705647543E-2</v>
      </c>
      <c r="AB30" s="1">
        <f t="shared" si="12"/>
        <v>2.1258677000437136E-3</v>
      </c>
      <c r="AE30" s="29"/>
      <c r="AF30" s="97">
        <f>AF29</f>
        <v>1.6316871401502357</v>
      </c>
      <c r="AG30" s="10">
        <f>AG25</f>
        <v>0.6</v>
      </c>
      <c r="AH30" s="11"/>
    </row>
    <row r="31" spans="2:34" x14ac:dyDescent="0.25">
      <c r="B31" s="9"/>
      <c r="C31" s="10"/>
      <c r="D31" s="82"/>
      <c r="E31" s="82"/>
      <c r="F31" s="10"/>
      <c r="G31" s="10"/>
      <c r="H31" s="11"/>
      <c r="J31">
        <v>29</v>
      </c>
      <c r="K31" s="64">
        <f>IF(ISNUMBER(Data!D30),VLOOKUP(Results!J31,Data!A:D,4,FALSE))</f>
        <v>23.4</v>
      </c>
      <c r="L31" s="1">
        <f>IF(ISNUMBER(Data!D30),LOG(VLOOKUP($J31,Data!$A:$D,4,FALSE)))</f>
        <v>1.3692158574101427</v>
      </c>
      <c r="M31" s="2">
        <f>IF(ISNUMBER(Data!C30),VLOOKUP($J31,Data!$A:$D,3,FALSE))</f>
        <v>0.88500000000000001</v>
      </c>
      <c r="N31" s="1">
        <f>IF(ISNUMBER(Data!D30),IF(AND($J31&lt;=Data!$H$3,$J31&gt;=Data!$H$2,Data!E30&lt;&gt;1),LOG(VLOOKUP($J31,Data!$A:$D,4,FALSE))))</f>
        <v>1.3692158574101427</v>
      </c>
      <c r="O31" s="2">
        <f>IF(AND($J31&lt;=Data!$H$3,$J31&gt;=Data!$H$2,Data!E30&lt;&gt;1),VLOOKUP($J31,Data!$A:$D,3,FALSE))</f>
        <v>0.88500000000000001</v>
      </c>
      <c r="P31" s="1">
        <f t="shared" si="1"/>
        <v>0.84632590332411572</v>
      </c>
      <c r="Q31" s="1">
        <f t="shared" si="2"/>
        <v>3.8674096675884284E-2</v>
      </c>
      <c r="R31" s="1">
        <f t="shared" si="3"/>
        <v>0.93340732471937615</v>
      </c>
      <c r="S31" s="1">
        <f t="shared" si="4"/>
        <v>-4.8407324719376144E-2</v>
      </c>
      <c r="T31" s="1">
        <f t="shared" si="5"/>
        <v>0.88330011668418962</v>
      </c>
      <c r="U31" s="1">
        <f t="shared" si="6"/>
        <v>1.699883315810391E-3</v>
      </c>
      <c r="W31" s="1">
        <f t="shared" si="7"/>
        <v>2.2650959108378464E-2</v>
      </c>
      <c r="X31" s="1">
        <f t="shared" si="8"/>
        <v>1.8747520641833924</v>
      </c>
      <c r="Y31" s="1">
        <f t="shared" si="9"/>
        <v>2.038330572070288E-2</v>
      </c>
      <c r="Z31" s="1">
        <f t="shared" si="10"/>
        <v>0.78322500000000006</v>
      </c>
      <c r="AA31" s="1">
        <f t="shared" si="11"/>
        <v>-2.1487238640021146E-2</v>
      </c>
      <c r="AB31" s="1">
        <f t="shared" si="12"/>
        <v>1.4956857536956439E-3</v>
      </c>
      <c r="AE31" s="29" t="s">
        <v>44</v>
      </c>
      <c r="AF31" s="97">
        <f>$E$52</f>
        <v>1.6714577583011969</v>
      </c>
      <c r="AG31" s="10">
        <v>0.2</v>
      </c>
      <c r="AH31" s="11"/>
    </row>
    <row r="32" spans="2:34" x14ac:dyDescent="0.25">
      <c r="B32" s="9"/>
      <c r="C32" s="81" t="s">
        <v>46</v>
      </c>
      <c r="D32" s="41" t="s">
        <v>47</v>
      </c>
      <c r="E32" s="41" t="s">
        <v>48</v>
      </c>
      <c r="F32" s="42" t="s">
        <v>52</v>
      </c>
      <c r="G32" s="81" t="s">
        <v>58</v>
      </c>
      <c r="H32" s="11"/>
      <c r="J32">
        <v>30</v>
      </c>
      <c r="K32" s="64">
        <f>IF(ISNUMBER(Data!D31),VLOOKUP(Results!J32,Data!A:D,4,FALSE))</f>
        <v>23.5</v>
      </c>
      <c r="L32" s="1">
        <f>IF(ISNUMBER(Data!D31),LOG(VLOOKUP($J32,Data!$A:$D,4,FALSE)))</f>
        <v>1.3710678622717363</v>
      </c>
      <c r="M32" s="2">
        <f>IF(ISNUMBER(Data!C31),VLOOKUP($J32,Data!$A:$D,3,FALSE))</f>
        <v>0.82499999999999996</v>
      </c>
      <c r="N32" s="1">
        <f>IF(ISNUMBER(Data!D31),IF(AND($J32&lt;=Data!$H$3,$J32&gt;=Data!$H$2,Data!E31&lt;&gt;1),LOG(VLOOKUP($J32,Data!$A:$D,4,FALSE))))</f>
        <v>1.3710678622717363</v>
      </c>
      <c r="O32" s="2">
        <f>IF(AND($J32&lt;=Data!$H$3,$J32&gt;=Data!$H$2,Data!E31&lt;&gt;1),VLOOKUP($J32,Data!$A:$D,3,FALSE))</f>
        <v>0.82499999999999996</v>
      </c>
      <c r="P32" s="1">
        <f t="shared" si="1"/>
        <v>0.84504495107026112</v>
      </c>
      <c r="Q32" s="1">
        <f t="shared" si="2"/>
        <v>-2.0044951070261163E-2</v>
      </c>
      <c r="R32" s="1">
        <f t="shared" si="3"/>
        <v>0.93105479312115702</v>
      </c>
      <c r="S32" s="1">
        <f t="shared" si="4"/>
        <v>-0.10605479312115706</v>
      </c>
      <c r="T32" s="1">
        <f t="shared" si="5"/>
        <v>0.88156417870920234</v>
      </c>
      <c r="U32" s="1">
        <f t="shared" si="6"/>
        <v>-5.6564178709202384E-2</v>
      </c>
      <c r="W32" s="1">
        <f t="shared" si="7"/>
        <v>2.2096926841053577E-2</v>
      </c>
      <c r="X32" s="1">
        <f t="shared" si="8"/>
        <v>1.8798270829543888</v>
      </c>
      <c r="Y32" s="1">
        <f t="shared" si="9"/>
        <v>6.850891927599417E-3</v>
      </c>
      <c r="Z32" s="1">
        <f t="shared" si="10"/>
        <v>0.68062499999999992</v>
      </c>
      <c r="AA32" s="1">
        <f t="shared" si="11"/>
        <v>-1.2303806635351876E-2</v>
      </c>
      <c r="AB32" s="1">
        <f t="shared" si="12"/>
        <v>4.0180006340916416E-4</v>
      </c>
      <c r="AE32" s="30"/>
      <c r="AF32" s="98">
        <f>AF31</f>
        <v>1.6714577583011969</v>
      </c>
      <c r="AG32" s="13">
        <f>AG25</f>
        <v>0.6</v>
      </c>
      <c r="AH32" s="14"/>
    </row>
    <row r="33" spans="2:34" x14ac:dyDescent="0.25">
      <c r="B33" s="9" t="s">
        <v>49</v>
      </c>
      <c r="C33" s="33">
        <f>C30*AA2</f>
        <v>3.7247835341877571</v>
      </c>
      <c r="D33" s="34">
        <v>1</v>
      </c>
      <c r="E33" s="17">
        <f>C33/D33</f>
        <v>3.7247835341877571</v>
      </c>
      <c r="F33" s="10">
        <f>E33/E34</f>
        <v>101.60791373056671</v>
      </c>
      <c r="G33" s="34" t="str">
        <f>IF(FDIST(F33,D33,D34)&lt;0.001,"&lt;0.001",FDIST(F33,D33,D34))</f>
        <v>&lt;0.001</v>
      </c>
      <c r="H33" s="11"/>
      <c r="J33">
        <v>31</v>
      </c>
      <c r="K33" s="64">
        <f>IF(ISNUMBER(Data!D32),VLOOKUP(Results!J33,Data!A:D,4,FALSE))</f>
        <v>24</v>
      </c>
      <c r="L33" s="1">
        <f>IF(ISNUMBER(Data!D32),LOG(VLOOKUP($J33,Data!$A:$D,4,FALSE)))</f>
        <v>1.3802112417116059</v>
      </c>
      <c r="M33" s="2">
        <f>IF(ISNUMBER(Data!C32),VLOOKUP($J33,Data!$A:$D,3,FALSE))</f>
        <v>0.876</v>
      </c>
      <c r="N33" s="1">
        <f>IF(ISNUMBER(Data!D32),IF(AND($J33&lt;=Data!$H$3,$J33&gt;=Data!$H$2,Data!E32&lt;&gt;1),LOG(VLOOKUP($J33,Data!$A:$D,4,FALSE))))</f>
        <v>1.3802112417116059</v>
      </c>
      <c r="O33" s="2">
        <f>IF(AND($J33&lt;=Data!$H$3,$J33&gt;=Data!$H$2,Data!E32&lt;&gt;1),VLOOKUP($J33,Data!$A:$D,3,FALSE))</f>
        <v>0.876</v>
      </c>
      <c r="P33" s="1">
        <f t="shared" si="1"/>
        <v>0.83872086804853963</v>
      </c>
      <c r="Q33" s="1">
        <f t="shared" si="2"/>
        <v>3.7279131951460376E-2</v>
      </c>
      <c r="R33" s="1">
        <f t="shared" si="3"/>
        <v>0.91944030468601734</v>
      </c>
      <c r="S33" s="1">
        <f t="shared" si="4"/>
        <v>-4.3440304686017339E-2</v>
      </c>
      <c r="T33" s="1">
        <f t="shared" si="5"/>
        <v>0.87299382345876819</v>
      </c>
      <c r="U33" s="1">
        <f t="shared" si="6"/>
        <v>3.0061765412318087E-3</v>
      </c>
      <c r="W33" s="1">
        <f t="shared" si="7"/>
        <v>1.9462195103208735E-2</v>
      </c>
      <c r="X33" s="1">
        <f t="shared" si="8"/>
        <v>1.904983071747093</v>
      </c>
      <c r="Y33" s="1">
        <f t="shared" si="9"/>
        <v>1.7894443651737358E-2</v>
      </c>
      <c r="Z33" s="1">
        <f t="shared" si="10"/>
        <v>0.76737599999999995</v>
      </c>
      <c r="AA33" s="1">
        <f t="shared" si="11"/>
        <v>-1.866186361576698E-2</v>
      </c>
      <c r="AB33" s="1">
        <f t="shared" si="12"/>
        <v>1.3897336790543939E-3</v>
      </c>
    </row>
    <row r="34" spans="2:34" x14ac:dyDescent="0.25">
      <c r="B34" s="9" t="s">
        <v>50</v>
      </c>
      <c r="C34" s="33">
        <f>C35-C33</f>
        <v>3.115963991205486</v>
      </c>
      <c r="D34" s="28">
        <f>$C$65-2</f>
        <v>85</v>
      </c>
      <c r="E34" s="17">
        <f>C34/D34</f>
        <v>3.6658399896535132E-2</v>
      </c>
      <c r="F34" s="10"/>
      <c r="G34" s="10"/>
      <c r="H34" s="11"/>
      <c r="J34">
        <v>32</v>
      </c>
      <c r="K34" s="64">
        <f>IF(ISNUMBER(Data!D33),VLOOKUP(Results!J34,Data!A:D,4,FALSE))</f>
        <v>25</v>
      </c>
      <c r="L34" s="1">
        <f>IF(ISNUMBER(Data!D33),LOG(VLOOKUP($J34,Data!$A:$D,4,FALSE)))</f>
        <v>1.3979400086720377</v>
      </c>
      <c r="M34" s="2">
        <f>IF(ISNUMBER(Data!C33),VLOOKUP($J34,Data!$A:$D,3,FALSE))</f>
        <v>0.877</v>
      </c>
      <c r="N34" s="1">
        <f>IF(ISNUMBER(Data!D33),IF(AND($J34&lt;=Data!$H$3,$J34&gt;=Data!$H$2,Data!E33&lt;&gt;1),LOG(VLOOKUP($J34,Data!$A:$D,4,FALSE))))</f>
        <v>1.3979400086720377</v>
      </c>
      <c r="O34" s="2">
        <f>IF(AND($J34&lt;=Data!$H$3,$J34&gt;=Data!$H$2,Data!E33&lt;&gt;1),VLOOKUP($J34,Data!$A:$D,3,FALSE))</f>
        <v>0.877</v>
      </c>
      <c r="P34" s="1">
        <f t="shared" si="1"/>
        <v>0.82645864106038336</v>
      </c>
      <c r="Q34" s="1">
        <f t="shared" si="2"/>
        <v>5.0541358939616643E-2</v>
      </c>
      <c r="R34" s="1">
        <f t="shared" si="3"/>
        <v>0.89692012380701436</v>
      </c>
      <c r="S34" s="1">
        <f t="shared" si="4"/>
        <v>-1.9920123807014356E-2</v>
      </c>
      <c r="T34" s="1">
        <f t="shared" si="5"/>
        <v>0.85637613499879661</v>
      </c>
      <c r="U34" s="1">
        <f t="shared" si="6"/>
        <v>2.062386500120339E-2</v>
      </c>
      <c r="W34" s="1">
        <f t="shared" si="7"/>
        <v>1.4829931106211754E-2</v>
      </c>
      <c r="X34" s="1">
        <f t="shared" si="8"/>
        <v>1.9542362678459768</v>
      </c>
      <c r="Y34" s="1">
        <f t="shared" si="9"/>
        <v>1.8162983881622418E-2</v>
      </c>
      <c r="Z34" s="1">
        <f t="shared" si="10"/>
        <v>0.76912899999999995</v>
      </c>
      <c r="AA34" s="1">
        <f t="shared" si="11"/>
        <v>-1.6412062626242167E-2</v>
      </c>
      <c r="AB34" s="1">
        <f t="shared" si="12"/>
        <v>2.554428963463167E-3</v>
      </c>
      <c r="AE34" s="6" t="s">
        <v>74</v>
      </c>
      <c r="AF34" s="7"/>
      <c r="AG34" s="7"/>
      <c r="AH34" s="8"/>
    </row>
    <row r="35" spans="2:34" x14ac:dyDescent="0.25">
      <c r="B35" s="9" t="s">
        <v>51</v>
      </c>
      <c r="C35" s="33">
        <f>W2</f>
        <v>6.840747525393243</v>
      </c>
      <c r="D35" s="28">
        <f>$C$65-1</f>
        <v>86</v>
      </c>
      <c r="E35" s="82"/>
      <c r="F35" s="10"/>
      <c r="G35" s="10"/>
      <c r="H35" s="11"/>
      <c r="J35">
        <v>33</v>
      </c>
      <c r="K35" s="64">
        <f>IF(ISNUMBER(Data!D34),VLOOKUP(Results!J35,Data!A:D,4,FALSE))</f>
        <v>25.5</v>
      </c>
      <c r="L35" s="1">
        <f>IF(ISNUMBER(Data!D34),LOG(VLOOKUP($J35,Data!$A:$D,4,FALSE)))</f>
        <v>1.4065401804339552</v>
      </c>
      <c r="M35" s="2">
        <f>IF(ISNUMBER(Data!C34),VLOOKUP($J35,Data!$A:$D,3,FALSE))</f>
        <v>1.1220000000000001</v>
      </c>
      <c r="N35" s="1">
        <f>IF(ISNUMBER(Data!D34),IF(AND($J35&lt;=Data!$H$3,$J35&gt;=Data!$H$2,Data!E34&lt;&gt;1),LOG(VLOOKUP($J35,Data!$A:$D,4,FALSE))))</f>
        <v>1.4065401804339552</v>
      </c>
      <c r="O35" s="2">
        <f>IF(AND($J35&lt;=Data!$H$3,$J35&gt;=Data!$H$2,Data!E34&lt;&gt;1),VLOOKUP($J35,Data!$A:$D,3,FALSE))</f>
        <v>1.1220000000000001</v>
      </c>
      <c r="P35" s="1">
        <f t="shared" si="1"/>
        <v>0.8205102714689092</v>
      </c>
      <c r="Q35" s="1">
        <f t="shared" si="2"/>
        <v>0.30148972853109091</v>
      </c>
      <c r="R35" s="1">
        <f t="shared" si="3"/>
        <v>0.88599565150157211</v>
      </c>
      <c r="S35" s="1">
        <f t="shared" si="4"/>
        <v>0.236004348498428</v>
      </c>
      <c r="T35" s="1">
        <f t="shared" si="5"/>
        <v>0.84831494409021513</v>
      </c>
      <c r="U35" s="1">
        <f t="shared" si="6"/>
        <v>0.27368505590978498</v>
      </c>
      <c r="W35" s="1">
        <f t="shared" si="7"/>
        <v>1.2809267108373344E-2</v>
      </c>
      <c r="X35" s="1">
        <f t="shared" si="8"/>
        <v>1.9783552791751833</v>
      </c>
      <c r="Y35" s="1">
        <f t="shared" si="9"/>
        <v>0.14422534020346159</v>
      </c>
      <c r="Z35" s="1">
        <f t="shared" si="10"/>
        <v>1.2588840000000003</v>
      </c>
      <c r="AA35" s="1">
        <f t="shared" si="11"/>
        <v>-4.2981634525249925E-2</v>
      </c>
      <c r="AB35" s="1">
        <f t="shared" si="12"/>
        <v>9.0896056409750889E-2</v>
      </c>
      <c r="AE35" s="9" t="s">
        <v>2</v>
      </c>
      <c r="AF35" s="10">
        <v>0</v>
      </c>
      <c r="AG35" s="10">
        <f>Data!H5</f>
        <v>0.8</v>
      </c>
      <c r="AH35" s="11"/>
    </row>
    <row r="36" spans="2:34" x14ac:dyDescent="0.25">
      <c r="B36" s="9"/>
      <c r="C36" s="33"/>
      <c r="D36" s="28"/>
      <c r="E36" s="82"/>
      <c r="F36" s="10"/>
      <c r="G36" s="10"/>
      <c r="H36" s="11"/>
      <c r="J36">
        <v>34</v>
      </c>
      <c r="K36" s="64">
        <f>IF(ISNUMBER(Data!D35),VLOOKUP(Results!J36,Data!A:D,4,FALSE))</f>
        <v>25.5</v>
      </c>
      <c r="L36" s="1">
        <f>IF(ISNUMBER(Data!D35),LOG(VLOOKUP($J36,Data!$A:$D,4,FALSE)))</f>
        <v>1.4065401804339552</v>
      </c>
      <c r="M36" s="2">
        <f>IF(ISNUMBER(Data!C35),VLOOKUP($J36,Data!$A:$D,3,FALSE))</f>
        <v>1.1819999999999999</v>
      </c>
      <c r="N36" s="1">
        <f>IF(ISNUMBER(Data!D35),IF(AND($J36&lt;=Data!$H$3,$J36&gt;=Data!$H$2,Data!E35&lt;&gt;1),LOG(VLOOKUP($J36,Data!$A:$D,4,FALSE))))</f>
        <v>1.4065401804339552</v>
      </c>
      <c r="O36" s="2">
        <f>IF(AND($J36&lt;=Data!$H$3,$J36&gt;=Data!$H$2,Data!E35&lt;&gt;1),VLOOKUP($J36,Data!$A:$D,3,FALSE))</f>
        <v>1.1819999999999999</v>
      </c>
      <c r="P36" s="1">
        <f t="shared" si="1"/>
        <v>0.8205102714689092</v>
      </c>
      <c r="Q36" s="1">
        <f t="shared" si="2"/>
        <v>0.36148972853109074</v>
      </c>
      <c r="R36" s="1">
        <f t="shared" si="3"/>
        <v>0.88599565150157211</v>
      </c>
      <c r="S36" s="1">
        <f t="shared" si="4"/>
        <v>0.29600434849842783</v>
      </c>
      <c r="T36" s="1">
        <f t="shared" si="5"/>
        <v>0.84831494409021513</v>
      </c>
      <c r="U36" s="1">
        <f t="shared" si="6"/>
        <v>0.33368505590978481</v>
      </c>
      <c r="W36" s="1">
        <f t="shared" si="7"/>
        <v>1.2809267108373344E-2</v>
      </c>
      <c r="X36" s="1">
        <f t="shared" si="8"/>
        <v>1.9783552791751833</v>
      </c>
      <c r="Y36" s="1">
        <f t="shared" si="9"/>
        <v>0.19339775399656492</v>
      </c>
      <c r="Z36" s="1">
        <f t="shared" si="10"/>
        <v>1.3971239999999998</v>
      </c>
      <c r="AA36" s="1">
        <f t="shared" si="11"/>
        <v>-4.9772316493222196E-2</v>
      </c>
      <c r="AB36" s="1">
        <f t="shared" si="12"/>
        <v>0.13067482383348167</v>
      </c>
      <c r="AE36" s="9"/>
      <c r="AF36" s="33">
        <f>MAX($N$3:$N$502)</f>
        <v>2.0737183503461227</v>
      </c>
      <c r="AG36" s="10">
        <f>AG35</f>
        <v>0.8</v>
      </c>
      <c r="AH36" s="11"/>
    </row>
    <row r="37" spans="2:34" x14ac:dyDescent="0.25">
      <c r="B37" s="9"/>
      <c r="C37" s="10"/>
      <c r="D37" s="171" t="s">
        <v>64</v>
      </c>
      <c r="E37" s="171"/>
      <c r="F37" s="10"/>
      <c r="G37" s="171" t="s">
        <v>63</v>
      </c>
      <c r="H37" s="172"/>
      <c r="J37">
        <v>35</v>
      </c>
      <c r="K37" s="64">
        <f>IF(ISNUMBER(Data!D36),VLOOKUP(Results!J37,Data!A:D,4,FALSE))</f>
        <v>26</v>
      </c>
      <c r="L37" s="1">
        <f>IF(ISNUMBER(Data!D36),LOG(VLOOKUP($J37,Data!$A:$D,4,FALSE)))</f>
        <v>1.414973347970818</v>
      </c>
      <c r="M37" s="2">
        <f>IF(ISNUMBER(Data!C36),VLOOKUP($J37,Data!$A:$D,3,FALSE))</f>
        <v>0.88600000000000001</v>
      </c>
      <c r="N37" s="1">
        <f>IF(ISNUMBER(Data!D36),IF(AND($J37&lt;=Data!$H$3,$J37&gt;=Data!$H$2,Data!E36&lt;&gt;1),LOG(VLOOKUP($J37,Data!$A:$D,4,FALSE))))</f>
        <v>1.414973347970818</v>
      </c>
      <c r="O37" s="2">
        <f>IF(AND($J37&lt;=Data!$H$3,$J37&gt;=Data!$H$2,Data!E36&lt;&gt;1),VLOOKUP($J37,Data!$A:$D,3,FALSE))</f>
        <v>0.88600000000000001</v>
      </c>
      <c r="P37" s="1">
        <f t="shared" si="1"/>
        <v>0.81467741153020301</v>
      </c>
      <c r="Q37" s="1">
        <f t="shared" si="2"/>
        <v>7.1322588469796999E-2</v>
      </c>
      <c r="R37" s="1">
        <f t="shared" si="3"/>
        <v>0.87528331833497619</v>
      </c>
      <c r="S37" s="1">
        <f t="shared" si="4"/>
        <v>1.0716681665023819E-2</v>
      </c>
      <c r="T37" s="1">
        <f t="shared" si="5"/>
        <v>0.84041029109482612</v>
      </c>
      <c r="U37" s="1">
        <f t="shared" si="6"/>
        <v>4.5589708905173887E-2</v>
      </c>
      <c r="W37" s="1">
        <f t="shared" si="7"/>
        <v>1.0971486798896035E-2</v>
      </c>
      <c r="X37" s="1">
        <f t="shared" si="8"/>
        <v>2.0021495754677456</v>
      </c>
      <c r="Y37" s="1">
        <f t="shared" si="9"/>
        <v>2.0669845950587937E-2</v>
      </c>
      <c r="Z37" s="1">
        <f t="shared" si="10"/>
        <v>0.78499600000000003</v>
      </c>
      <c r="AA37" s="1">
        <f t="shared" si="11"/>
        <v>-1.505918131845454E-2</v>
      </c>
      <c r="AB37" s="1">
        <f t="shared" si="12"/>
        <v>5.08691162603202E-3</v>
      </c>
      <c r="AE37" s="9" t="s">
        <v>42</v>
      </c>
      <c r="AF37" s="97">
        <f>$E$24</f>
        <v>1.7253546355104916</v>
      </c>
      <c r="AG37" s="10">
        <v>0.2</v>
      </c>
      <c r="AH37" s="11"/>
    </row>
    <row r="38" spans="2:34" x14ac:dyDescent="0.25">
      <c r="B38" s="9"/>
      <c r="C38" s="81" t="s">
        <v>2</v>
      </c>
      <c r="D38" s="81" t="s">
        <v>1</v>
      </c>
      <c r="E38" s="81" t="s">
        <v>3</v>
      </c>
      <c r="F38" s="10"/>
      <c r="G38" s="173" t="s">
        <v>28</v>
      </c>
      <c r="H38" s="174"/>
      <c r="J38">
        <v>36</v>
      </c>
      <c r="K38" s="64">
        <f>IF(ISNUMBER(Data!D37),VLOOKUP(Results!J38,Data!A:D,4,FALSE))</f>
        <v>26.8</v>
      </c>
      <c r="L38" s="1">
        <f>IF(ISNUMBER(Data!D37),LOG(VLOOKUP($J38,Data!$A:$D,4,FALSE)))</f>
        <v>1.4281347940287887</v>
      </c>
      <c r="M38" s="2">
        <f>IF(ISNUMBER(Data!C37),VLOOKUP($J38,Data!$A:$D,3,FALSE))</f>
        <v>1.0169999999999999</v>
      </c>
      <c r="N38" s="1">
        <f>IF(ISNUMBER(Data!D37),IF(AND($J38&lt;=Data!$H$3,$J38&gt;=Data!$H$2,Data!E37&lt;&gt;1),LOG(VLOOKUP($J38,Data!$A:$D,4,FALSE))))</f>
        <v>1.4281347940287887</v>
      </c>
      <c r="O38" s="2">
        <f>IF(AND($J38&lt;=Data!$H$3,$J38&gt;=Data!$H$2,Data!E37&lt;&gt;1),VLOOKUP($J38,Data!$A:$D,3,FALSE))</f>
        <v>1.0169999999999999</v>
      </c>
      <c r="P38" s="1">
        <f t="shared" si="1"/>
        <v>0.80557420432941962</v>
      </c>
      <c r="Q38" s="1">
        <f t="shared" si="2"/>
        <v>0.21142579567058029</v>
      </c>
      <c r="R38" s="1">
        <f t="shared" si="3"/>
        <v>0.85856483213025236</v>
      </c>
      <c r="S38" s="1">
        <f t="shared" si="4"/>
        <v>0.15843516786974754</v>
      </c>
      <c r="T38" s="1">
        <f t="shared" si="5"/>
        <v>0.82807368524049818</v>
      </c>
      <c r="U38" s="1">
        <f t="shared" si="6"/>
        <v>0.18892631475950172</v>
      </c>
      <c r="W38" s="1">
        <f t="shared" si="7"/>
        <v>8.3875226732246736E-3</v>
      </c>
      <c r="X38" s="1">
        <f t="shared" si="8"/>
        <v>2.0395689899156508</v>
      </c>
      <c r="Y38" s="1">
        <f t="shared" si="9"/>
        <v>7.5498616065530419E-2</v>
      </c>
      <c r="Z38" s="1">
        <f t="shared" si="10"/>
        <v>1.0342889999999998</v>
      </c>
      <c r="AA38" s="1">
        <f t="shared" si="11"/>
        <v>-2.5164386621706499E-2</v>
      </c>
      <c r="AB38" s="1">
        <f t="shared" si="12"/>
        <v>4.4700867074937964E-2</v>
      </c>
      <c r="AE38" s="9"/>
      <c r="AF38" s="97">
        <f>AF37</f>
        <v>1.7253546355104916</v>
      </c>
      <c r="AG38" s="10">
        <f>AG35</f>
        <v>0.8</v>
      </c>
      <c r="AH38" s="11"/>
    </row>
    <row r="39" spans="2:34" x14ac:dyDescent="0.25">
      <c r="B39" s="9" t="s">
        <v>26</v>
      </c>
      <c r="C39" s="82">
        <f>Data!$H$6</f>
        <v>0.6</v>
      </c>
      <c r="D39" s="19">
        <f>10^E39</f>
        <v>42.823991103269492</v>
      </c>
      <c r="E39" s="20">
        <f>(C39-C43)/C44</f>
        <v>1.6316871401502357</v>
      </c>
      <c r="F39" s="10"/>
      <c r="G39" s="19">
        <f>10^((C39-C43-AH10)/C44)</f>
        <v>31.729812990974587</v>
      </c>
      <c r="H39" s="21">
        <f>10^((C39-C43-AG10)/C44)</f>
        <v>60.12544556616767</v>
      </c>
      <c r="J39">
        <v>37</v>
      </c>
      <c r="K39" s="64">
        <f>IF(ISNUMBER(Data!D38),VLOOKUP(Results!J39,Data!A:D,4,FALSE))</f>
        <v>27</v>
      </c>
      <c r="L39" s="1">
        <f>IF(ISNUMBER(Data!D38),LOG(VLOOKUP($J39,Data!$A:$D,4,FALSE)))</f>
        <v>1.4313637641589874</v>
      </c>
      <c r="M39" s="2">
        <f>IF(ISNUMBER(Data!C38),VLOOKUP($J39,Data!$A:$D,3,FALSE))</f>
        <v>0.81200000000000006</v>
      </c>
      <c r="N39" s="1">
        <f>IF(ISNUMBER(Data!D38),IF(AND($J39&lt;=Data!$H$3,$J39&gt;=Data!$H$2,Data!E38&lt;&gt;1),LOG(VLOOKUP($J39,Data!$A:$D,4,FALSE))))</f>
        <v>1.4313637641589874</v>
      </c>
      <c r="O39" s="2">
        <f>IF(AND($J39&lt;=Data!$H$3,$J39&gt;=Data!$H$2,Data!E38&lt;&gt;1),VLOOKUP($J39,Data!$A:$D,3,FALSE))</f>
        <v>0.81200000000000006</v>
      </c>
      <c r="P39" s="1">
        <f t="shared" si="1"/>
        <v>0.80334086431413032</v>
      </c>
      <c r="Q39" s="1">
        <f t="shared" si="2"/>
        <v>8.6591356858697344E-3</v>
      </c>
      <c r="R39" s="1">
        <f t="shared" si="3"/>
        <v>0.85446319372825497</v>
      </c>
      <c r="S39" s="1">
        <f t="shared" si="4"/>
        <v>-4.2463193728254911E-2</v>
      </c>
      <c r="T39" s="1">
        <f t="shared" si="5"/>
        <v>0.82504707770541419</v>
      </c>
      <c r="U39" s="1">
        <f t="shared" si="6"/>
        <v>-1.3047077705414134E-2</v>
      </c>
      <c r="W39" s="1">
        <f t="shared" si="7"/>
        <v>7.8065086712594866E-3</v>
      </c>
      <c r="X39" s="1">
        <f t="shared" si="8"/>
        <v>2.048802225347385</v>
      </c>
      <c r="Y39" s="1">
        <f t="shared" si="9"/>
        <v>4.8678689390936839E-3</v>
      </c>
      <c r="Z39" s="1">
        <f t="shared" si="10"/>
        <v>0.65934400000000004</v>
      </c>
      <c r="AA39" s="1">
        <f t="shared" si="11"/>
        <v>-6.1645000676120981E-3</v>
      </c>
      <c r="AB39" s="1">
        <f t="shared" si="12"/>
        <v>7.4980630826302711E-5</v>
      </c>
      <c r="AE39" s="9" t="s">
        <v>43</v>
      </c>
      <c r="AF39" s="97">
        <f>$E$39</f>
        <v>1.6316871401502357</v>
      </c>
      <c r="AG39" s="10">
        <v>0.2</v>
      </c>
      <c r="AH39" s="11"/>
    </row>
    <row r="40" spans="2:34" x14ac:dyDescent="0.25">
      <c r="B40" s="9" t="s">
        <v>27</v>
      </c>
      <c r="C40" s="82">
        <f>Data!$H$5</f>
        <v>0.8</v>
      </c>
      <c r="D40" s="19">
        <f>10^E40</f>
        <v>29.801582061088428</v>
      </c>
      <c r="E40" s="20">
        <f>(C40-C43)/C44</f>
        <v>1.4742393198535395</v>
      </c>
      <c r="F40" s="10"/>
      <c r="G40" s="19">
        <f>10^((C40-C43-AH10)/C44)</f>
        <v>22.081048526122181</v>
      </c>
      <c r="H40" s="21">
        <f>10^((C40-C43-AG10)/C44)</f>
        <v>41.841812354170102</v>
      </c>
      <c r="J40">
        <v>38</v>
      </c>
      <c r="K40" s="64">
        <f>IF(ISNUMBER(Data!D39),VLOOKUP(Results!J40,Data!A:D,4,FALSE))</f>
        <v>27.5</v>
      </c>
      <c r="L40" s="1">
        <f>IF(ISNUMBER(Data!D39),LOG(VLOOKUP($J40,Data!$A:$D,4,FALSE)))</f>
        <v>1.4393326938302626</v>
      </c>
      <c r="M40" s="2">
        <f>IF(ISNUMBER(Data!C39),VLOOKUP($J40,Data!$A:$D,3,FALSE))</f>
        <v>1.0089999999999999</v>
      </c>
      <c r="N40" s="1">
        <f>IF(ISNUMBER(Data!D39),IF(AND($J40&lt;=Data!$H$3,$J40&gt;=Data!$H$2,Data!E39&lt;&gt;1),LOG(VLOOKUP($J40,Data!$A:$D,4,FALSE))))</f>
        <v>1.4393326938302626</v>
      </c>
      <c r="O40" s="2">
        <f>IF(AND($J40&lt;=Data!$H$3,$J40&gt;=Data!$H$2,Data!E39&lt;&gt;1),VLOOKUP($J40,Data!$A:$D,3,FALSE))</f>
        <v>1.0089999999999999</v>
      </c>
      <c r="P40" s="1">
        <f t="shared" si="1"/>
        <v>0.7978290977767325</v>
      </c>
      <c r="Q40" s="1">
        <f t="shared" si="2"/>
        <v>0.2111709022232674</v>
      </c>
      <c r="R40" s="1">
        <f t="shared" si="3"/>
        <v>0.84434056433108884</v>
      </c>
      <c r="S40" s="1">
        <f t="shared" si="4"/>
        <v>0.16465943566891106</v>
      </c>
      <c r="T40" s="1">
        <f t="shared" si="5"/>
        <v>0.81757756835193041</v>
      </c>
      <c r="U40" s="1">
        <f t="shared" si="6"/>
        <v>0.19142243164806949</v>
      </c>
      <c r="W40" s="1">
        <f t="shared" si="7"/>
        <v>6.4618317297271948E-3</v>
      </c>
      <c r="X40" s="1">
        <f t="shared" si="8"/>
        <v>2.0716786035286807</v>
      </c>
      <c r="Y40" s="1">
        <f t="shared" si="9"/>
        <v>7.1166294226449961E-2</v>
      </c>
      <c r="Z40" s="1">
        <f t="shared" si="10"/>
        <v>1.0180809999999998</v>
      </c>
      <c r="AA40" s="1">
        <f t="shared" si="11"/>
        <v>-2.1444454250914749E-2</v>
      </c>
      <c r="AB40" s="1">
        <f t="shared" si="12"/>
        <v>4.4593149945788758E-2</v>
      </c>
      <c r="AE40" s="29"/>
      <c r="AF40" s="97">
        <f>AF39</f>
        <v>1.6316871401502357</v>
      </c>
      <c r="AG40" s="10">
        <f>AG35</f>
        <v>0.8</v>
      </c>
      <c r="AH40" s="11"/>
    </row>
    <row r="41" spans="2:34" x14ac:dyDescent="0.25">
      <c r="B41" s="9"/>
      <c r="C41" s="82"/>
      <c r="D41" s="19"/>
      <c r="E41" s="20"/>
      <c r="F41" s="10"/>
      <c r="G41" s="19"/>
      <c r="H41" s="21"/>
      <c r="J41">
        <v>39</v>
      </c>
      <c r="K41" s="64">
        <f>IF(ISNUMBER(Data!D40),VLOOKUP(Results!J41,Data!A:D,4,FALSE))</f>
        <v>28</v>
      </c>
      <c r="L41" s="1">
        <f>IF(ISNUMBER(Data!D40),LOG(VLOOKUP($J41,Data!$A:$D,4,FALSE)))</f>
        <v>1.4471580313422192</v>
      </c>
      <c r="M41" s="2">
        <f>IF(ISNUMBER(Data!C40),VLOOKUP($J41,Data!$A:$D,3,FALSE))</f>
        <v>1.302</v>
      </c>
      <c r="N41" s="1" t="b">
        <f>IF(ISNUMBER(Data!D40),IF(AND($J41&lt;=Data!$H$3,$J41&gt;=Data!$H$2,Data!E40&lt;&gt;1),LOG(VLOOKUP($J41,Data!$A:$D,4,FALSE))))</f>
        <v>0</v>
      </c>
      <c r="O41" s="2" t="b">
        <f>IF(AND($J41&lt;=Data!$H$3,$J41&gt;=Data!$H$2,Data!E40&lt;&gt;1),VLOOKUP($J41,Data!$A:$D,3,FALSE))</f>
        <v>0</v>
      </c>
      <c r="P41" s="1" t="b">
        <f t="shared" si="1"/>
        <v>0</v>
      </c>
      <c r="Q41" s="1" t="b">
        <f t="shared" si="2"/>
        <v>0</v>
      </c>
      <c r="R41" s="1" t="b">
        <f t="shared" si="3"/>
        <v>0</v>
      </c>
      <c r="S41" s="1" t="b">
        <f t="shared" si="4"/>
        <v>0</v>
      </c>
      <c r="T41" s="1" t="b">
        <f t="shared" si="5"/>
        <v>0</v>
      </c>
      <c r="U41" s="1" t="b">
        <f t="shared" si="6"/>
        <v>0</v>
      </c>
      <c r="W41" s="1" t="b">
        <f t="shared" si="7"/>
        <v>0</v>
      </c>
      <c r="X41" s="1" t="b">
        <f t="shared" si="8"/>
        <v>0</v>
      </c>
      <c r="Y41" s="1" t="b">
        <f t="shared" si="9"/>
        <v>0</v>
      </c>
      <c r="Z41" s="1" t="b">
        <f t="shared" si="10"/>
        <v>0</v>
      </c>
      <c r="AA41" s="1" t="b">
        <f t="shared" si="11"/>
        <v>0</v>
      </c>
      <c r="AB41" s="1" t="b">
        <f t="shared" si="12"/>
        <v>0</v>
      </c>
      <c r="AE41" s="29" t="s">
        <v>44</v>
      </c>
      <c r="AF41" s="97">
        <f>$E$52</f>
        <v>1.6714577583011969</v>
      </c>
      <c r="AG41" s="10">
        <v>0.2</v>
      </c>
      <c r="AH41" s="11"/>
    </row>
    <row r="42" spans="2:34" x14ac:dyDescent="0.25">
      <c r="B42" s="9" t="s">
        <v>24</v>
      </c>
      <c r="C42" s="10"/>
      <c r="D42" s="82"/>
      <c r="E42" s="82"/>
      <c r="F42" s="10"/>
      <c r="G42" s="10"/>
      <c r="H42" s="11"/>
      <c r="J42">
        <v>40</v>
      </c>
      <c r="K42" s="64">
        <f>IF(ISNUMBER(Data!D41),VLOOKUP(Results!J42,Data!A:D,4,FALSE))</f>
        <v>28.6</v>
      </c>
      <c r="L42" s="1">
        <f>IF(ISNUMBER(Data!D41),LOG(VLOOKUP($J42,Data!$A:$D,4,FALSE)))</f>
        <v>1.4563660331290431</v>
      </c>
      <c r="M42" s="2">
        <f>IF(ISNUMBER(Data!C41),VLOOKUP($J42,Data!$A:$D,3,FALSE))</f>
        <v>0.66100000000000003</v>
      </c>
      <c r="N42" s="1">
        <f>IF(ISNUMBER(Data!D41),IF(AND($J42&lt;=Data!$H$3,$J42&gt;=Data!$H$2,Data!E41&lt;&gt;1),LOG(VLOOKUP($J42,Data!$A:$D,4,FALSE))))</f>
        <v>1.4563660331290431</v>
      </c>
      <c r="O42" s="2">
        <f>IF(AND($J42&lt;=Data!$H$3,$J42&gt;=Data!$H$2,Data!E41&lt;&gt;1),VLOOKUP($J42,Data!$A:$D,3,FALSE))</f>
        <v>0.66100000000000003</v>
      </c>
      <c r="P42" s="1">
        <f t="shared" si="1"/>
        <v>0.78604786824655193</v>
      </c>
      <c r="Q42" s="1">
        <f t="shared" si="2"/>
        <v>-0.1250478682465519</v>
      </c>
      <c r="R42" s="1">
        <f t="shared" si="3"/>
        <v>0.82270375885905045</v>
      </c>
      <c r="S42" s="1">
        <f t="shared" si="4"/>
        <v>-0.16170375885905042</v>
      </c>
      <c r="T42" s="1">
        <f t="shared" si="5"/>
        <v>0.80161172444795992</v>
      </c>
      <c r="U42" s="1">
        <f t="shared" si="6"/>
        <v>-0.14061172444795988</v>
      </c>
      <c r="W42" s="1">
        <f t="shared" si="7"/>
        <v>4.0134987239867108E-3</v>
      </c>
      <c r="X42" s="1">
        <f t="shared" si="8"/>
        <v>2.121002022452025</v>
      </c>
      <c r="Y42" s="1">
        <f t="shared" si="9"/>
        <v>6.5982942264499822E-3</v>
      </c>
      <c r="Z42" s="1">
        <f t="shared" si="10"/>
        <v>0.43692100000000006</v>
      </c>
      <c r="AA42" s="1">
        <f t="shared" si="11"/>
        <v>5.1460903080247132E-3</v>
      </c>
      <c r="AB42" s="1">
        <f t="shared" si="12"/>
        <v>1.5636969353007003E-2</v>
      </c>
      <c r="AE42" s="30"/>
      <c r="AF42" s="98">
        <f>AF41</f>
        <v>1.6714577583011969</v>
      </c>
      <c r="AG42" s="13">
        <f>AG35</f>
        <v>0.8</v>
      </c>
      <c r="AH42" s="14"/>
    </row>
    <row r="43" spans="2:34" x14ac:dyDescent="0.25">
      <c r="B43" s="29" t="s">
        <v>22</v>
      </c>
      <c r="C43" s="17">
        <f>$C$64-(C44*$D$63)</f>
        <v>2.6726703451028628</v>
      </c>
      <c r="D43" s="35"/>
      <c r="E43" s="10"/>
      <c r="F43" s="10"/>
      <c r="G43" s="10"/>
      <c r="H43" s="11"/>
      <c r="J43">
        <v>41</v>
      </c>
      <c r="K43" s="64">
        <f>IF(ISNUMBER(Data!D42),VLOOKUP(Results!J43,Data!A:D,4,FALSE))</f>
        <v>28.6</v>
      </c>
      <c r="L43" s="1">
        <f>IF(ISNUMBER(Data!D42),LOG(VLOOKUP($J43,Data!$A:$D,4,FALSE)))</f>
        <v>1.4563660331290431</v>
      </c>
      <c r="M43" s="2">
        <f>IF(ISNUMBER(Data!C42),VLOOKUP($J43,Data!$A:$D,3,FALSE))</f>
        <v>0.73899999999999999</v>
      </c>
      <c r="N43" s="1">
        <f>IF(ISNUMBER(Data!D42),IF(AND($J43&lt;=Data!$H$3,$J43&gt;=Data!$H$2,Data!E42&lt;&gt;1),LOG(VLOOKUP($J43,Data!$A:$D,4,FALSE))))</f>
        <v>1.4563660331290431</v>
      </c>
      <c r="O43" s="2">
        <f>IF(AND($J43&lt;=Data!$H$3,$J43&gt;=Data!$H$2,Data!E42&lt;&gt;1),VLOOKUP($J43,Data!$A:$D,3,FALSE))</f>
        <v>0.73899999999999999</v>
      </c>
      <c r="P43" s="1">
        <f t="shared" si="1"/>
        <v>0.78604786824655193</v>
      </c>
      <c r="Q43" s="1">
        <f t="shared" si="2"/>
        <v>-4.7047868246551938E-2</v>
      </c>
      <c r="R43" s="1">
        <f t="shared" si="3"/>
        <v>0.82270375885905045</v>
      </c>
      <c r="S43" s="1">
        <f t="shared" si="4"/>
        <v>-8.3703758859050459E-2</v>
      </c>
      <c r="T43" s="1">
        <f t="shared" si="5"/>
        <v>0.80161172444795992</v>
      </c>
      <c r="U43" s="1">
        <f t="shared" si="6"/>
        <v>-6.2611724447959927E-2</v>
      </c>
      <c r="W43" s="1">
        <f t="shared" si="7"/>
        <v>4.0134987239867108E-3</v>
      </c>
      <c r="X43" s="1">
        <f t="shared" si="8"/>
        <v>2.121002022452025</v>
      </c>
      <c r="Y43" s="1">
        <f t="shared" si="9"/>
        <v>1.0432157484475982E-5</v>
      </c>
      <c r="Z43" s="1">
        <f t="shared" si="10"/>
        <v>0.54612099999999997</v>
      </c>
      <c r="AA43" s="1">
        <f t="shared" si="11"/>
        <v>2.0462025987759072E-4</v>
      </c>
      <c r="AB43" s="1">
        <f t="shared" si="12"/>
        <v>2.2135019065449204E-3</v>
      </c>
      <c r="AE43" s="10"/>
      <c r="AF43" s="10"/>
      <c r="AG43" s="10"/>
      <c r="AH43" s="10"/>
    </row>
    <row r="44" spans="2:34" x14ac:dyDescent="0.25">
      <c r="B44" s="45" t="s">
        <v>13</v>
      </c>
      <c r="C44" s="41">
        <f>1/C30</f>
        <v>-1.2702621073008051</v>
      </c>
      <c r="D44" s="13"/>
      <c r="E44" s="13"/>
      <c r="F44" s="13"/>
      <c r="G44" s="13"/>
      <c r="H44" s="14"/>
      <c r="J44">
        <v>42</v>
      </c>
      <c r="K44" s="64">
        <f>IF(ISNUMBER(Data!D43),VLOOKUP(Results!J44,Data!A:D,4,FALSE))</f>
        <v>29</v>
      </c>
      <c r="L44" s="1">
        <f>IF(ISNUMBER(Data!D43),LOG(VLOOKUP($J44,Data!$A:$D,4,FALSE)))</f>
        <v>1.4623979978989561</v>
      </c>
      <c r="M44" s="2">
        <f>IF(ISNUMBER(Data!C43),VLOOKUP($J44,Data!$A:$D,3,FALSE))</f>
        <v>0.46600000000000003</v>
      </c>
      <c r="N44" s="1" t="b">
        <f>IF(ISNUMBER(Data!D43),IF(AND($J44&lt;=Data!$H$3,$J44&gt;=Data!$H$2,Data!E43&lt;&gt;1),LOG(VLOOKUP($J44,Data!$A:$D,4,FALSE))))</f>
        <v>0</v>
      </c>
      <c r="O44" s="2" t="b">
        <f>IF(AND($J44&lt;=Data!$H$3,$J44&gt;=Data!$H$2,Data!E43&lt;&gt;1),VLOOKUP($J44,Data!$A:$D,3,FALSE))</f>
        <v>0</v>
      </c>
      <c r="P44" s="1" t="b">
        <f t="shared" si="1"/>
        <v>0</v>
      </c>
      <c r="Q44" s="1" t="b">
        <f t="shared" si="2"/>
        <v>0</v>
      </c>
      <c r="R44" s="1" t="b">
        <f t="shared" si="3"/>
        <v>0</v>
      </c>
      <c r="S44" s="1" t="b">
        <f t="shared" si="4"/>
        <v>0</v>
      </c>
      <c r="T44" s="1" t="b">
        <f t="shared" si="5"/>
        <v>0</v>
      </c>
      <c r="U44" s="1" t="b">
        <f t="shared" si="6"/>
        <v>0</v>
      </c>
      <c r="W44" s="1" t="b">
        <f t="shared" si="7"/>
        <v>0</v>
      </c>
      <c r="X44" s="1" t="b">
        <f t="shared" si="8"/>
        <v>0</v>
      </c>
      <c r="Y44" s="1" t="b">
        <f t="shared" si="9"/>
        <v>0</v>
      </c>
      <c r="Z44" s="1" t="b">
        <f t="shared" si="10"/>
        <v>0</v>
      </c>
      <c r="AA44" s="1" t="b">
        <f t="shared" si="11"/>
        <v>0</v>
      </c>
      <c r="AB44" s="1" t="b">
        <f t="shared" si="12"/>
        <v>0</v>
      </c>
      <c r="AE44" s="10" t="s">
        <v>117</v>
      </c>
      <c r="AF44" s="33">
        <f>D63</f>
        <v>1.5197182132334934</v>
      </c>
      <c r="AG44" s="33">
        <f>C64</f>
        <v>0.74222988505747123</v>
      </c>
      <c r="AH44" s="10"/>
    </row>
    <row r="45" spans="2:34" x14ac:dyDescent="0.25">
      <c r="J45">
        <v>43</v>
      </c>
      <c r="K45" s="64">
        <f>IF(ISNUMBER(Data!D44),VLOOKUP(Results!J45,Data!A:D,4,FALSE))</f>
        <v>29.2</v>
      </c>
      <c r="L45" s="1">
        <f>IF(ISNUMBER(Data!D44),LOG(VLOOKUP($J45,Data!$A:$D,4,FALSE)))</f>
        <v>1.4653828514484182</v>
      </c>
      <c r="M45" s="2">
        <f>IF(ISNUMBER(Data!C44),VLOOKUP($J45,Data!$A:$D,3,FALSE))</f>
        <v>0.73099999999999998</v>
      </c>
      <c r="N45" s="1">
        <f>IF(ISNUMBER(Data!D44),IF(AND($J45&lt;=Data!$H$3,$J45&gt;=Data!$H$2,Data!E44&lt;&gt;1),LOG(VLOOKUP($J45,Data!$A:$D,4,FALSE))))</f>
        <v>1.4653828514484182</v>
      </c>
      <c r="O45" s="2">
        <f>IF(AND($J45&lt;=Data!$H$3,$J45&gt;=Data!$H$2,Data!E44&lt;&gt;1),VLOOKUP($J45,Data!$A:$D,3,FALSE))</f>
        <v>0.73099999999999998</v>
      </c>
      <c r="P45" s="1">
        <f t="shared" si="1"/>
        <v>0.77981132211844773</v>
      </c>
      <c r="Q45" s="1">
        <f t="shared" si="2"/>
        <v>-4.8811322118447742E-2</v>
      </c>
      <c r="R45" s="1">
        <f t="shared" si="3"/>
        <v>0.81125003621953251</v>
      </c>
      <c r="S45" s="1">
        <f t="shared" si="4"/>
        <v>-8.0250036219532528E-2</v>
      </c>
      <c r="T45" s="1">
        <f t="shared" si="5"/>
        <v>0.79315999861356001</v>
      </c>
      <c r="U45" s="1">
        <f t="shared" si="6"/>
        <v>-6.215999861356003E-2</v>
      </c>
      <c r="W45" s="1">
        <f t="shared" si="7"/>
        <v>2.9523315403150161E-3</v>
      </c>
      <c r="X45" s="1">
        <f t="shared" si="8"/>
        <v>2.1473469013190969</v>
      </c>
      <c r="Y45" s="1">
        <f t="shared" si="9"/>
        <v>1.2611031840401596E-4</v>
      </c>
      <c r="Z45" s="1">
        <f t="shared" si="10"/>
        <v>0.53436099999999997</v>
      </c>
      <c r="AA45" s="1">
        <f t="shared" si="11"/>
        <v>6.1017986740251069E-4</v>
      </c>
      <c r="AB45" s="1">
        <f t="shared" si="12"/>
        <v>2.3825451669508765E-3</v>
      </c>
    </row>
    <row r="46" spans="2:34" x14ac:dyDescent="0.25">
      <c r="B46" s="39" t="s">
        <v>62</v>
      </c>
      <c r="C46" s="7"/>
      <c r="D46" s="7"/>
      <c r="E46" s="7"/>
      <c r="F46" s="7"/>
      <c r="G46" s="7"/>
      <c r="H46" s="8"/>
      <c r="J46">
        <v>44</v>
      </c>
      <c r="K46" s="64">
        <f>IF(ISNUMBER(Data!D45),VLOOKUP(Results!J46,Data!A:D,4,FALSE))</f>
        <v>29.8</v>
      </c>
      <c r="L46" s="1">
        <f>IF(ISNUMBER(Data!D45),LOG(VLOOKUP($J46,Data!$A:$D,4,FALSE)))</f>
        <v>1.4742162640762553</v>
      </c>
      <c r="M46" s="2">
        <f>IF(ISNUMBER(Data!C45),VLOOKUP($J46,Data!$A:$D,3,FALSE))</f>
        <v>1.1120000000000001</v>
      </c>
      <c r="N46" s="1">
        <f>IF(ISNUMBER(Data!D45),IF(AND($J46&lt;=Data!$H$3,$J46&gt;=Data!$H$2,Data!E45&lt;&gt;1),LOG(VLOOKUP($J46,Data!$A:$D,4,FALSE))))</f>
        <v>1.4742162640762553</v>
      </c>
      <c r="O46" s="2">
        <f>IF(AND($J46&lt;=Data!$H$3,$J46&gt;=Data!$H$2,Data!E45&lt;&gt;1),VLOOKUP($J46,Data!$A:$D,3,FALSE))</f>
        <v>1.1120000000000001</v>
      </c>
      <c r="P46" s="1">
        <f t="shared" si="1"/>
        <v>0.77370162983334212</v>
      </c>
      <c r="Q46" s="1">
        <f t="shared" si="2"/>
        <v>0.33829837016665798</v>
      </c>
      <c r="R46" s="1">
        <f t="shared" si="3"/>
        <v>0.80002928688023855</v>
      </c>
      <c r="S46" s="1">
        <f t="shared" si="4"/>
        <v>0.31197071311976154</v>
      </c>
      <c r="T46" s="1">
        <f t="shared" si="5"/>
        <v>0.78488018426350425</v>
      </c>
      <c r="U46" s="1">
        <f t="shared" si="6"/>
        <v>0.32711981573649584</v>
      </c>
      <c r="W46" s="1">
        <f t="shared" si="7"/>
        <v>2.0704273771078858E-3</v>
      </c>
      <c r="X46" s="1">
        <f t="shared" si="8"/>
        <v>2.1733135932669514</v>
      </c>
      <c r="Y46" s="1">
        <f t="shared" si="9"/>
        <v>0.13672993790461102</v>
      </c>
      <c r="Z46" s="1">
        <f t="shared" si="10"/>
        <v>1.2365440000000003</v>
      </c>
      <c r="AA46" s="1">
        <f t="shared" si="11"/>
        <v>-1.6825260969981055E-2</v>
      </c>
      <c r="AB46" s="1">
        <f t="shared" si="12"/>
        <v>0.11444578725741715</v>
      </c>
    </row>
    <row r="47" spans="2:34" x14ac:dyDescent="0.25">
      <c r="B47" s="9"/>
      <c r="C47" s="40" t="s">
        <v>55</v>
      </c>
      <c r="D47" s="16"/>
      <c r="E47" s="16"/>
      <c r="F47" s="10"/>
      <c r="G47" s="10"/>
      <c r="H47" s="11"/>
      <c r="J47">
        <v>45</v>
      </c>
      <c r="K47" s="64">
        <f>IF(ISNUMBER(Data!D46),VLOOKUP(Results!J47,Data!A:D,4,FALSE))</f>
        <v>30</v>
      </c>
      <c r="L47" s="1">
        <f>IF(ISNUMBER(Data!D46),LOG(VLOOKUP($J47,Data!$A:$D,4,FALSE)))</f>
        <v>1.4771212547196624</v>
      </c>
      <c r="M47" s="2">
        <f>IF(ISNUMBER(Data!C46),VLOOKUP($J47,Data!$A:$D,3,FALSE))</f>
        <v>1.238</v>
      </c>
      <c r="N47" s="1">
        <f>IF(ISNUMBER(Data!D46),IF(AND($J47&lt;=Data!$H$3,$J47&gt;=Data!$H$2,Data!E46&lt;&gt;1),LOG(VLOOKUP($J47,Data!$A:$D,4,FALSE))))</f>
        <v>1.4771212547196624</v>
      </c>
      <c r="O47" s="2">
        <f>IF(AND($J47&lt;=Data!$H$3,$J47&gt;=Data!$H$2,Data!E46&lt;&gt;1),VLOOKUP($J47,Data!$A:$D,3,FALSE))</f>
        <v>1.238</v>
      </c>
      <c r="P47" s="1">
        <f t="shared" si="1"/>
        <v>0.77169237252021761</v>
      </c>
      <c r="Q47" s="1">
        <f t="shared" si="2"/>
        <v>0.46630762747978238</v>
      </c>
      <c r="R47" s="1">
        <f t="shared" si="3"/>
        <v>0.79633918734385523</v>
      </c>
      <c r="S47" s="1">
        <f t="shared" si="4"/>
        <v>0.44166081265614476</v>
      </c>
      <c r="T47" s="1">
        <f t="shared" si="5"/>
        <v>0.78215725211605069</v>
      </c>
      <c r="U47" s="1">
        <f t="shared" si="6"/>
        <v>0.4558427478839493</v>
      </c>
      <c r="W47" s="1">
        <f t="shared" si="7"/>
        <v>1.8145008746290436E-3</v>
      </c>
      <c r="X47" s="1">
        <f t="shared" si="8"/>
        <v>2.1818872011445896</v>
      </c>
      <c r="Y47" s="1">
        <f t="shared" si="9"/>
        <v>0.24578800687012817</v>
      </c>
      <c r="Z47" s="1">
        <f t="shared" si="10"/>
        <v>1.5326439999999999</v>
      </c>
      <c r="AA47" s="1">
        <f t="shared" si="11"/>
        <v>-2.111829901860415E-2</v>
      </c>
      <c r="AB47" s="1">
        <f t="shared" si="12"/>
        <v>0.21744280344582351</v>
      </c>
    </row>
    <row r="48" spans="2:34" x14ac:dyDescent="0.25">
      <c r="B48" s="29" t="s">
        <v>22</v>
      </c>
      <c r="C48" s="44">
        <f>$C$64-(C49*$D$63)</f>
        <v>2.1667059284745207</v>
      </c>
      <c r="F48" s="10"/>
      <c r="G48" s="10"/>
      <c r="H48" s="11"/>
      <c r="J48">
        <v>46</v>
      </c>
      <c r="K48" s="64">
        <f>IF(ISNUMBER(Data!D47),VLOOKUP(Results!J48,Data!A:D,4,FALSE))</f>
        <v>31.4</v>
      </c>
      <c r="L48" s="1">
        <f>IF(ISNUMBER(Data!D47),LOG(VLOOKUP($J48,Data!$A:$D,4,FALSE)))</f>
        <v>1.4969296480732148</v>
      </c>
      <c r="M48" s="2">
        <f>IF(ISNUMBER(Data!C47),VLOOKUP($J48,Data!$A:$D,3,FALSE))</f>
        <v>0.83299999999999996</v>
      </c>
      <c r="N48" s="1">
        <f>IF(ISNUMBER(Data!D47),IF(AND($J48&lt;=Data!$H$3,$J48&gt;=Data!$H$2,Data!E47&lt;&gt;1),LOG(VLOOKUP($J48,Data!$A:$D,4,FALSE))))</f>
        <v>1.4969296480732148</v>
      </c>
      <c r="O48" s="2">
        <f>IF(AND($J48&lt;=Data!$H$3,$J48&gt;=Data!$H$2,Data!E47&lt;&gt;1),VLOOKUP($J48,Data!$A:$D,3,FALSE))</f>
        <v>0.83299999999999996</v>
      </c>
      <c r="P48" s="1">
        <f t="shared" si="1"/>
        <v>0.75799175723692946</v>
      </c>
      <c r="Q48" s="1">
        <f t="shared" si="2"/>
        <v>7.5008242763070498E-2</v>
      </c>
      <c r="R48" s="1">
        <f t="shared" si="3"/>
        <v>0.77117733586032844</v>
      </c>
      <c r="S48" s="1">
        <f t="shared" si="4"/>
        <v>6.1822664139671524E-2</v>
      </c>
      <c r="T48" s="1">
        <f t="shared" si="5"/>
        <v>0.76359026940503849</v>
      </c>
      <c r="U48" s="1">
        <f t="shared" si="6"/>
        <v>6.9409730594961472E-2</v>
      </c>
      <c r="W48" s="1">
        <f t="shared" si="7"/>
        <v>5.1931870206426388E-4</v>
      </c>
      <c r="X48" s="1">
        <f t="shared" si="8"/>
        <v>2.240798371280599</v>
      </c>
      <c r="Y48" s="1">
        <f t="shared" si="9"/>
        <v>8.239213766679878E-3</v>
      </c>
      <c r="Z48" s="1">
        <f t="shared" si="10"/>
        <v>0.69388899999999998</v>
      </c>
      <c r="AA48" s="1">
        <f t="shared" si="11"/>
        <v>-2.0685206789737951E-3</v>
      </c>
      <c r="AB48" s="1">
        <f t="shared" si="12"/>
        <v>5.6262364824037174E-3</v>
      </c>
    </row>
    <row r="49" spans="2:28" x14ac:dyDescent="0.25">
      <c r="B49" s="36" t="s">
        <v>13</v>
      </c>
      <c r="C49" s="44">
        <f>SIGN(C16)*SQRT(C16*C44)</f>
        <v>-0.93732905943543443</v>
      </c>
      <c r="D49" s="16"/>
      <c r="E49" s="16"/>
      <c r="F49" s="10"/>
      <c r="G49" s="10"/>
      <c r="H49" s="11"/>
      <c r="J49">
        <v>47</v>
      </c>
      <c r="K49" s="64">
        <f>IF(ISNUMBER(Data!D48),VLOOKUP(Results!J49,Data!A:D,4,FALSE))</f>
        <v>33</v>
      </c>
      <c r="L49" s="1">
        <f>IF(ISNUMBER(Data!D48),LOG(VLOOKUP($J49,Data!$A:$D,4,FALSE)))</f>
        <v>1.5185139398778875</v>
      </c>
      <c r="M49" s="2">
        <f>IF(ISNUMBER(Data!C48),VLOOKUP($J49,Data!$A:$D,3,FALSE))</f>
        <v>0.437</v>
      </c>
      <c r="N49" s="1">
        <f>IF(ISNUMBER(Data!D48),IF(AND($J49&lt;=Data!$H$3,$J49&gt;=Data!$H$2,Data!E48&lt;&gt;1),LOG(VLOOKUP($J49,Data!$A:$D,4,FALSE))))</f>
        <v>1.5185139398778875</v>
      </c>
      <c r="O49" s="2">
        <f>IF(AND($J49&lt;=Data!$H$3,$J49&gt;=Data!$H$2,Data!E48&lt;&gt;1),VLOOKUP($J49,Data!$A:$D,3,FALSE))</f>
        <v>0.437</v>
      </c>
      <c r="P49" s="1">
        <f t="shared" si="1"/>
        <v>0.74306282923656664</v>
      </c>
      <c r="Q49" s="1">
        <f t="shared" si="2"/>
        <v>-0.30606282923656664</v>
      </c>
      <c r="R49" s="1">
        <f t="shared" si="3"/>
        <v>0.74375962786792926</v>
      </c>
      <c r="S49" s="1">
        <f t="shared" si="4"/>
        <v>-0.30675962786792926</v>
      </c>
      <c r="T49" s="1">
        <f t="shared" si="5"/>
        <v>0.74335868546918449</v>
      </c>
      <c r="U49" s="1">
        <f t="shared" si="6"/>
        <v>-0.30635868546918449</v>
      </c>
      <c r="W49" s="1">
        <f t="shared" si="7"/>
        <v>1.4502743150223223E-6</v>
      </c>
      <c r="X49" s="1">
        <f t="shared" si="8"/>
        <v>2.3058845856034647</v>
      </c>
      <c r="Y49" s="1">
        <f t="shared" si="9"/>
        <v>9.3165282732197097E-2</v>
      </c>
      <c r="Z49" s="1">
        <f t="shared" si="10"/>
        <v>0.190969</v>
      </c>
      <c r="AA49" s="1">
        <f t="shared" si="11"/>
        <v>3.6758021790936753E-4</v>
      </c>
      <c r="AB49" s="1">
        <f t="shared" si="12"/>
        <v>9.367445544029171E-2</v>
      </c>
    </row>
    <row r="50" spans="2:28" x14ac:dyDescent="0.25">
      <c r="B50" s="9"/>
      <c r="C50" s="10"/>
      <c r="D50" s="171" t="s">
        <v>64</v>
      </c>
      <c r="E50" s="171"/>
      <c r="F50" s="10"/>
      <c r="G50" s="171" t="s">
        <v>63</v>
      </c>
      <c r="H50" s="172"/>
      <c r="J50">
        <v>48</v>
      </c>
      <c r="K50" s="64">
        <f>IF(ISNUMBER(Data!D49),VLOOKUP(Results!J50,Data!A:D,4,FALSE))</f>
        <v>34.5</v>
      </c>
      <c r="L50" s="1">
        <f>IF(ISNUMBER(Data!D49),LOG(VLOOKUP($J50,Data!$A:$D,4,FALSE)))</f>
        <v>1.5378190950732742</v>
      </c>
      <c r="M50" s="2">
        <f>IF(ISNUMBER(Data!C49),VLOOKUP($J50,Data!$A:$D,3,FALSE))</f>
        <v>0.94799999999999995</v>
      </c>
      <c r="N50" s="1">
        <f>IF(ISNUMBER(Data!D49),IF(AND($J50&lt;=Data!$H$3,$J50&gt;=Data!$H$2,Data!E49&lt;&gt;1),LOG(VLOOKUP($J50,Data!$A:$D,4,FALSE))))</f>
        <v>1.5378190950732742</v>
      </c>
      <c r="O50" s="2">
        <f>IF(AND($J50&lt;=Data!$H$3,$J50&gt;=Data!$H$2,Data!E49&lt;&gt;1),VLOOKUP($J50,Data!$A:$D,3,FALSE))</f>
        <v>0.94799999999999995</v>
      </c>
      <c r="P50" s="1">
        <f t="shared" si="1"/>
        <v>0.72971028218263156</v>
      </c>
      <c r="Q50" s="1">
        <f t="shared" si="2"/>
        <v>0.21828971781736839</v>
      </c>
      <c r="R50" s="1">
        <f t="shared" si="3"/>
        <v>0.71923702074766838</v>
      </c>
      <c r="S50" s="1">
        <f t="shared" si="4"/>
        <v>0.22876297925233158</v>
      </c>
      <c r="T50" s="1">
        <f t="shared" si="5"/>
        <v>0.72526340250763766</v>
      </c>
      <c r="U50" s="1">
        <f t="shared" si="6"/>
        <v>0.2227365974923623</v>
      </c>
      <c r="W50" s="1">
        <f t="shared" si="7"/>
        <v>3.2764192337770485E-4</v>
      </c>
      <c r="X50" s="1">
        <f t="shared" si="8"/>
        <v>2.3648875691719837</v>
      </c>
      <c r="Y50" s="1">
        <f t="shared" si="9"/>
        <v>4.2341340203461482E-2</v>
      </c>
      <c r="Z50" s="1">
        <f t="shared" si="10"/>
        <v>0.89870399999999995</v>
      </c>
      <c r="AA50" s="1">
        <f t="shared" si="11"/>
        <v>3.7246205367328176E-3</v>
      </c>
      <c r="AB50" s="1">
        <f t="shared" si="12"/>
        <v>4.7650400904786318E-2</v>
      </c>
    </row>
    <row r="51" spans="2:28" x14ac:dyDescent="0.25">
      <c r="B51" s="9"/>
      <c r="C51" s="81" t="s">
        <v>2</v>
      </c>
      <c r="D51" s="81" t="s">
        <v>1</v>
      </c>
      <c r="E51" s="81" t="s">
        <v>3</v>
      </c>
      <c r="F51" s="10"/>
      <c r="G51" s="173" t="s">
        <v>28</v>
      </c>
      <c r="H51" s="174"/>
      <c r="J51">
        <v>49</v>
      </c>
      <c r="K51" s="64">
        <f>IF(ISNUMBER(Data!D50),VLOOKUP(Results!J51,Data!A:D,4,FALSE))</f>
        <v>36.5</v>
      </c>
      <c r="L51" s="1">
        <f>IF(ISNUMBER(Data!D50),LOG(VLOOKUP($J51,Data!$A:$D,4,FALSE)))</f>
        <v>1.5622928644564746</v>
      </c>
      <c r="M51" s="2">
        <f>IF(ISNUMBER(Data!C50),VLOOKUP($J51,Data!$A:$D,3,FALSE))</f>
        <v>0.55000000000000004</v>
      </c>
      <c r="N51" s="1">
        <f>IF(ISNUMBER(Data!D50),IF(AND($J51&lt;=Data!$H$3,$J51&gt;=Data!$H$2,Data!E50&lt;&gt;1),LOG(VLOOKUP($J51,Data!$A:$D,4,FALSE))))</f>
        <v>1.5622928644564746</v>
      </c>
      <c r="O51" s="2">
        <f>IF(AND($J51&lt;=Data!$H$3,$J51&gt;=Data!$H$2,Data!E50&lt;&gt;1),VLOOKUP($J51,Data!$A:$D,3,FALSE))</f>
        <v>0.55000000000000004</v>
      </c>
      <c r="P51" s="1">
        <f t="shared" si="1"/>
        <v>0.71278282659012571</v>
      </c>
      <c r="Q51" s="1">
        <f t="shared" si="2"/>
        <v>-0.16278282659012566</v>
      </c>
      <c r="R51" s="1">
        <f t="shared" si="3"/>
        <v>0.68814891887737017</v>
      </c>
      <c r="S51" s="1">
        <f t="shared" si="4"/>
        <v>-0.13814891887737013</v>
      </c>
      <c r="T51" s="1">
        <f t="shared" si="5"/>
        <v>0.70232342727084274</v>
      </c>
      <c r="U51" s="1">
        <f t="shared" si="6"/>
        <v>-0.15232342727084269</v>
      </c>
      <c r="W51" s="1">
        <f t="shared" si="7"/>
        <v>1.8126009267584952E-3</v>
      </c>
      <c r="X51" s="1">
        <f t="shared" si="8"/>
        <v>2.4407589943316168</v>
      </c>
      <c r="Y51" s="1">
        <f t="shared" si="9"/>
        <v>3.695232870920858E-2</v>
      </c>
      <c r="Z51" s="1">
        <f t="shared" si="10"/>
        <v>0.30250000000000005</v>
      </c>
      <c r="AA51" s="1">
        <f t="shared" si="11"/>
        <v>-8.1841203109556029E-3</v>
      </c>
      <c r="AB51" s="1">
        <f t="shared" si="12"/>
        <v>2.6498248632670921E-2</v>
      </c>
    </row>
    <row r="52" spans="2:28" x14ac:dyDescent="0.25">
      <c r="B52" s="9" t="s">
        <v>26</v>
      </c>
      <c r="C52" s="82">
        <f>Data!$H$6</f>
        <v>0.6</v>
      </c>
      <c r="D52" s="19">
        <f>10^E52</f>
        <v>46.930778482575782</v>
      </c>
      <c r="E52" s="20">
        <f>(C52-C48)/C49</f>
        <v>1.6714577583011969</v>
      </c>
      <c r="F52" s="10"/>
      <c r="G52" s="19">
        <f>10^((C52-C48-AH16)/C49)</f>
        <v>33.522507787566603</v>
      </c>
      <c r="H52" s="21">
        <f>10^((C52-C48-AG16)/C49)</f>
        <v>62.109423110788427</v>
      </c>
      <c r="J52">
        <v>50</v>
      </c>
      <c r="K52" s="64">
        <f>IF(ISNUMBER(Data!D51),VLOOKUP(Results!J52,Data!A:D,4,FALSE))</f>
        <v>38</v>
      </c>
      <c r="L52" s="1">
        <f>IF(ISNUMBER(Data!D51),LOG(VLOOKUP($J52,Data!$A:$D,4,FALSE)))</f>
        <v>1.5797835966168101</v>
      </c>
      <c r="M52" s="2">
        <f>IF(ISNUMBER(Data!C51),VLOOKUP($J52,Data!$A:$D,3,FALSE))</f>
        <v>1.0129999999999999</v>
      </c>
      <c r="N52" s="1">
        <f>IF(ISNUMBER(Data!D51),IF(AND($J52&lt;=Data!$H$3,$J52&gt;=Data!$H$2,Data!E51&lt;&gt;1),LOG(VLOOKUP($J52,Data!$A:$D,4,FALSE))))</f>
        <v>1.5797835966168101</v>
      </c>
      <c r="O52" s="2">
        <f>IF(AND($J52&lt;=Data!$H$3,$J52&gt;=Data!$H$2,Data!E51&lt;&gt;1),VLOOKUP($J52,Data!$A:$D,3,FALSE))</f>
        <v>1.0129999999999999</v>
      </c>
      <c r="P52" s="1">
        <f t="shared" si="1"/>
        <v>0.70068523805406113</v>
      </c>
      <c r="Q52" s="1">
        <f t="shared" si="2"/>
        <v>0.31231476194593877</v>
      </c>
      <c r="R52" s="1">
        <f t="shared" si="3"/>
        <v>0.66593110458514859</v>
      </c>
      <c r="S52" s="1">
        <f t="shared" si="4"/>
        <v>0.34706889541485131</v>
      </c>
      <c r="T52" s="1">
        <f t="shared" si="5"/>
        <v>0.68592885574615825</v>
      </c>
      <c r="U52" s="1">
        <f t="shared" si="6"/>
        <v>0.32707114425384165</v>
      </c>
      <c r="W52" s="1">
        <f t="shared" si="7"/>
        <v>3.6078502809848158E-3</v>
      </c>
      <c r="X52" s="1">
        <f t="shared" si="8"/>
        <v>2.4957162121395444</v>
      </c>
      <c r="Y52" s="1">
        <f t="shared" si="9"/>
        <v>7.3316455145990195E-2</v>
      </c>
      <c r="Z52" s="1">
        <f t="shared" si="10"/>
        <v>1.0261689999999999</v>
      </c>
      <c r="AA52" s="1">
        <f t="shared" si="11"/>
        <v>1.626391076276771E-2</v>
      </c>
      <c r="AB52" s="1">
        <f t="shared" si="12"/>
        <v>9.7540510529348409E-2</v>
      </c>
    </row>
    <row r="53" spans="2:28" x14ac:dyDescent="0.25">
      <c r="B53" s="12" t="s">
        <v>27</v>
      </c>
      <c r="C53" s="81">
        <f>Data!$H$5</f>
        <v>0.8</v>
      </c>
      <c r="D53" s="22">
        <f>10^E53</f>
        <v>28.713459394341509</v>
      </c>
      <c r="E53" s="23">
        <f>(C53-C48)/C49</f>
        <v>1.4580855193988176</v>
      </c>
      <c r="F53" s="13"/>
      <c r="G53" s="22">
        <f>10^((C53-C48-AH16)/C49)</f>
        <v>20.509933934127265</v>
      </c>
      <c r="H53" s="24">
        <f>10^((C53-C48-AG16)/C49)</f>
        <v>38.000145238582007</v>
      </c>
      <c r="J53">
        <v>51</v>
      </c>
      <c r="K53" s="64">
        <f>IF(ISNUMBER(Data!D52),VLOOKUP(Results!J53,Data!A:D,4,FALSE))</f>
        <v>38.799999999999997</v>
      </c>
      <c r="L53" s="1">
        <f>IF(ISNUMBER(Data!D52),LOG(VLOOKUP($J53,Data!$A:$D,4,FALSE)))</f>
        <v>1.5888317255942073</v>
      </c>
      <c r="M53" s="2">
        <f>IF(ISNUMBER(Data!C52),VLOOKUP($J53,Data!$A:$D,3,FALSE))</f>
        <v>0.59299999999999997</v>
      </c>
      <c r="N53" s="1">
        <f>IF(ISNUMBER(Data!D52),IF(AND($J53&lt;=Data!$H$3,$J53&gt;=Data!$H$2,Data!E52&lt;&gt;1),LOG(VLOOKUP($J53,Data!$A:$D,4,FALSE))))</f>
        <v>1.5888317255942073</v>
      </c>
      <c r="O53" s="2">
        <f>IF(AND($J53&lt;=Data!$H$3,$J53&gt;=Data!$H$2,Data!E52&lt;&gt;1),VLOOKUP($J53,Data!$A:$D,3,FALSE))</f>
        <v>0.59299999999999997</v>
      </c>
      <c r="P53" s="1">
        <f t="shared" si="1"/>
        <v>0.69442703568800934</v>
      </c>
      <c r="Q53" s="1">
        <f t="shared" si="2"/>
        <v>-0.10142703568800937</v>
      </c>
      <c r="R53" s="1">
        <f t="shared" si="3"/>
        <v>0.65443760920319072</v>
      </c>
      <c r="S53" s="1">
        <f t="shared" si="4"/>
        <v>-6.1437609203190746E-2</v>
      </c>
      <c r="T53" s="1">
        <f t="shared" si="5"/>
        <v>0.67744778152212426</v>
      </c>
      <c r="U53" s="1">
        <f t="shared" si="6"/>
        <v>-8.4447781522124288E-2</v>
      </c>
      <c r="W53" s="1">
        <f t="shared" si="7"/>
        <v>4.7766775908345445E-3</v>
      </c>
      <c r="X53" s="1">
        <f t="shared" si="8"/>
        <v>2.5243862522546663</v>
      </c>
      <c r="Y53" s="1">
        <f t="shared" si="9"/>
        <v>2.2269558594266083E-2</v>
      </c>
      <c r="Z53" s="1">
        <f t="shared" si="10"/>
        <v>0.35164899999999999</v>
      </c>
      <c r="AA53" s="1">
        <f t="shared" si="11"/>
        <v>-1.0313801505507444E-2</v>
      </c>
      <c r="AB53" s="1">
        <f t="shared" si="12"/>
        <v>1.0287443568456726E-2</v>
      </c>
    </row>
    <row r="54" spans="2:28" x14ac:dyDescent="0.25">
      <c r="J54">
        <v>52</v>
      </c>
      <c r="K54" s="64">
        <f>IF(ISNUMBER(Data!D53),VLOOKUP(Results!J54,Data!A:D,4,FALSE))</f>
        <v>40</v>
      </c>
      <c r="L54" s="1">
        <f>IF(ISNUMBER(Data!D53),LOG(VLOOKUP($J54,Data!$A:$D,4,FALSE)))</f>
        <v>1.6020599913279623</v>
      </c>
      <c r="M54" s="2">
        <f>IF(ISNUMBER(Data!C53),VLOOKUP($J54,Data!$A:$D,3,FALSE))</f>
        <v>0.52100000000000002</v>
      </c>
      <c r="N54" s="1">
        <f>IF(ISNUMBER(Data!D53),IF(AND($J54&lt;=Data!$H$3,$J54&gt;=Data!$H$2,Data!E53&lt;&gt;1),LOG(VLOOKUP($J54,Data!$A:$D,4,FALSE))))</f>
        <v>1.6020599913279623</v>
      </c>
      <c r="O54" s="2">
        <f>IF(AND($J54&lt;=Data!$H$3,$J54&gt;=Data!$H$2,Data!E53&lt;&gt;1),VLOOKUP($J54,Data!$A:$D,3,FALSE))</f>
        <v>0.52100000000000002</v>
      </c>
      <c r="P54" s="1">
        <f t="shared" si="1"/>
        <v>0.68527761218613903</v>
      </c>
      <c r="Q54" s="1">
        <f t="shared" si="2"/>
        <v>-0.16427761218613901</v>
      </c>
      <c r="R54" s="1">
        <f t="shared" si="3"/>
        <v>0.63763424449629591</v>
      </c>
      <c r="S54" s="1">
        <f t="shared" si="4"/>
        <v>-0.11663424449629589</v>
      </c>
      <c r="T54" s="1">
        <f t="shared" si="5"/>
        <v>0.6650485436439415</v>
      </c>
      <c r="U54" s="1">
        <f t="shared" si="6"/>
        <v>-0.14404854364394148</v>
      </c>
      <c r="W54" s="1">
        <f t="shared" si="7"/>
        <v>6.7801684197587508E-3</v>
      </c>
      <c r="X54" s="1">
        <f t="shared" si="8"/>
        <v>2.5665962158137505</v>
      </c>
      <c r="Y54" s="1">
        <f t="shared" si="9"/>
        <v>4.8942662042541926E-2</v>
      </c>
      <c r="Z54" s="1">
        <f t="shared" si="10"/>
        <v>0.27144100000000004</v>
      </c>
      <c r="AA54" s="1">
        <f t="shared" si="11"/>
        <v>-1.8216462103267144E-2</v>
      </c>
      <c r="AB54" s="1">
        <f t="shared" si="12"/>
        <v>2.6987133865579525E-2</v>
      </c>
    </row>
    <row r="55" spans="2:28" x14ac:dyDescent="0.25">
      <c r="B55" s="164" t="s">
        <v>98</v>
      </c>
      <c r="C55" s="86"/>
      <c r="D55" s="86"/>
      <c r="E55" s="86"/>
      <c r="F55" s="86"/>
      <c r="G55" s="86"/>
      <c r="H55" s="87"/>
      <c r="J55">
        <v>53</v>
      </c>
      <c r="K55" s="64">
        <f>IF(ISNUMBER(Data!D54),VLOOKUP(Results!J55,Data!A:D,4,FALSE))</f>
        <v>40.5</v>
      </c>
      <c r="L55" s="1">
        <f>IF(ISNUMBER(Data!D54),LOG(VLOOKUP($J55,Data!$A:$D,4,FALSE)))</f>
        <v>1.6074550232146685</v>
      </c>
      <c r="M55" s="2">
        <f>IF(ISNUMBER(Data!C54),VLOOKUP($J55,Data!$A:$D,3,FALSE))</f>
        <v>0.39400000000000002</v>
      </c>
      <c r="N55" s="1">
        <f>IF(ISNUMBER(Data!D54),IF(AND($J55&lt;=Data!$H$3,$J55&gt;=Data!$H$2,Data!E54&lt;&gt;1),LOG(VLOOKUP($J55,Data!$A:$D,4,FALSE))))</f>
        <v>1.6074550232146685</v>
      </c>
      <c r="O55" s="2">
        <f>IF(AND($J55&lt;=Data!$H$3,$J55&gt;=Data!$H$2,Data!E54&lt;&gt;1),VLOOKUP($J55,Data!$A:$D,3,FALSE))</f>
        <v>0.39400000000000002</v>
      </c>
      <c r="P55" s="1">
        <f t="shared" si="1"/>
        <v>0.68154610024564244</v>
      </c>
      <c r="Q55" s="1">
        <f t="shared" si="2"/>
        <v>-0.28754610024564242</v>
      </c>
      <c r="R55" s="1">
        <f t="shared" si="3"/>
        <v>0.6307811399229335</v>
      </c>
      <c r="S55" s="1">
        <f t="shared" si="4"/>
        <v>-0.23678113992293348</v>
      </c>
      <c r="T55" s="1">
        <f t="shared" si="5"/>
        <v>0.659991623479951</v>
      </c>
      <c r="U55" s="1">
        <f t="shared" si="6"/>
        <v>-0.26599162347995098</v>
      </c>
      <c r="W55" s="1">
        <f t="shared" si="7"/>
        <v>7.6977478256728188E-3</v>
      </c>
      <c r="X55" s="1">
        <f t="shared" si="8"/>
        <v>2.5839116516580702</v>
      </c>
      <c r="Y55" s="1">
        <f t="shared" si="9"/>
        <v>0.12126405284713961</v>
      </c>
      <c r="Z55" s="1">
        <f t="shared" si="10"/>
        <v>0.15523600000000001</v>
      </c>
      <c r="AA55" s="1">
        <f t="shared" si="11"/>
        <v>-3.0552579255053783E-2</v>
      </c>
      <c r="AB55" s="1">
        <f t="shared" si="12"/>
        <v>8.2682759766476974E-2</v>
      </c>
    </row>
    <row r="56" spans="2:28" ht="45" x14ac:dyDescent="0.25">
      <c r="B56" s="88"/>
      <c r="C56" s="165" t="s">
        <v>96</v>
      </c>
      <c r="D56" s="165" t="s">
        <v>138</v>
      </c>
      <c r="E56" s="165" t="s">
        <v>140</v>
      </c>
      <c r="F56" s="165" t="s">
        <v>97</v>
      </c>
      <c r="G56" s="89"/>
      <c r="H56" s="90"/>
      <c r="J56">
        <v>54</v>
      </c>
      <c r="K56" s="64">
        <f>IF(ISNUMBER(Data!D55),VLOOKUP(Results!J56,Data!A:D,4,FALSE))</f>
        <v>40.5</v>
      </c>
      <c r="L56" s="1">
        <f>IF(ISNUMBER(Data!D55),LOG(VLOOKUP($J56,Data!$A:$D,4,FALSE)))</f>
        <v>1.6074550232146685</v>
      </c>
      <c r="M56" s="2">
        <f>IF(ISNUMBER(Data!C55),VLOOKUP($J56,Data!$A:$D,3,FALSE))</f>
        <v>0.39400000000000002</v>
      </c>
      <c r="N56" s="1">
        <f>IF(ISNUMBER(Data!D55),IF(AND($J56&lt;=Data!$H$3,$J56&gt;=Data!$H$2,Data!E55&lt;&gt;1),LOG(VLOOKUP($J56,Data!$A:$D,4,FALSE))))</f>
        <v>1.6074550232146685</v>
      </c>
      <c r="O56" s="2">
        <f>IF(AND($J56&lt;=Data!$H$3,$J56&gt;=Data!$H$2,Data!E55&lt;&gt;1),VLOOKUP($J56,Data!$A:$D,3,FALSE))</f>
        <v>0.39400000000000002</v>
      </c>
      <c r="P56" s="1">
        <f t="shared" si="1"/>
        <v>0.68154610024564244</v>
      </c>
      <c r="Q56" s="1">
        <f t="shared" si="2"/>
        <v>-0.28754610024564242</v>
      </c>
      <c r="R56" s="1">
        <f t="shared" si="3"/>
        <v>0.6307811399229335</v>
      </c>
      <c r="S56" s="1">
        <f t="shared" si="4"/>
        <v>-0.23678113992293348</v>
      </c>
      <c r="T56" s="1">
        <f t="shared" si="5"/>
        <v>0.659991623479951</v>
      </c>
      <c r="U56" s="1">
        <f t="shared" si="6"/>
        <v>-0.26599162347995098</v>
      </c>
      <c r="W56" s="1">
        <f t="shared" si="7"/>
        <v>7.6977478256728188E-3</v>
      </c>
      <c r="X56" s="1">
        <f t="shared" si="8"/>
        <v>2.5839116516580702</v>
      </c>
      <c r="Y56" s="1">
        <f t="shared" si="9"/>
        <v>0.12126405284713961</v>
      </c>
      <c r="Z56" s="1">
        <f t="shared" si="10"/>
        <v>0.15523600000000001</v>
      </c>
      <c r="AA56" s="1">
        <f t="shared" si="11"/>
        <v>-3.0552579255053783E-2</v>
      </c>
      <c r="AB56" s="1">
        <f t="shared" si="12"/>
        <v>8.2682759766476974E-2</v>
      </c>
    </row>
    <row r="57" spans="2:28" x14ac:dyDescent="0.25">
      <c r="B57" s="88" t="s">
        <v>26</v>
      </c>
      <c r="C57" s="166">
        <f>Categorical!D46</f>
        <v>47.265708410615147</v>
      </c>
      <c r="D57" s="167">
        <f>Categorical!D47</f>
        <v>50.750000000000021</v>
      </c>
      <c r="E57" s="166">
        <f>Categorical!D39</f>
        <v>52.5</v>
      </c>
      <c r="F57" s="166">
        <f>Categorical!D50</f>
        <v>45</v>
      </c>
      <c r="G57" s="89"/>
      <c r="H57" s="90"/>
      <c r="J57">
        <v>55</v>
      </c>
      <c r="K57" s="64">
        <f>IF(ISNUMBER(Data!D56),VLOOKUP(Results!J57,Data!A:D,4,FALSE))</f>
        <v>40.799999999999997</v>
      </c>
      <c r="L57" s="1">
        <f>IF(ISNUMBER(Data!D56),LOG(VLOOKUP($J57,Data!$A:$D,4,FALSE)))</f>
        <v>1.61066016308988</v>
      </c>
      <c r="M57" s="2">
        <f>IF(ISNUMBER(Data!C56),VLOOKUP($J57,Data!$A:$D,3,FALSE))</f>
        <v>0.56000000000000005</v>
      </c>
      <c r="N57" s="1">
        <f>IF(ISNUMBER(Data!D56),IF(AND($J57&lt;=Data!$H$3,$J57&gt;=Data!$H$2,Data!E56&lt;&gt;1),LOG(VLOOKUP($J57,Data!$A:$D,4,FALSE))))</f>
        <v>1.61066016308988</v>
      </c>
      <c r="O57" s="2">
        <f>IF(AND($J57&lt;=Data!$H$3,$J57&gt;=Data!$H$2,Data!E56&lt;&gt;1),VLOOKUP($J57,Data!$A:$D,3,FALSE))</f>
        <v>0.56000000000000005</v>
      </c>
      <c r="P57" s="1">
        <f t="shared" si="1"/>
        <v>0.67932924259466487</v>
      </c>
      <c r="Q57" s="1">
        <f t="shared" si="2"/>
        <v>-0.11932924259466482</v>
      </c>
      <c r="R57" s="1">
        <f t="shared" si="3"/>
        <v>0.62670977219085344</v>
      </c>
      <c r="S57" s="1">
        <f t="shared" si="4"/>
        <v>-6.6709772190853389E-2</v>
      </c>
      <c r="T57" s="1">
        <f t="shared" si="5"/>
        <v>0.65698735273536002</v>
      </c>
      <c r="U57" s="1">
        <f t="shared" si="6"/>
        <v>-9.6987352735359966E-2</v>
      </c>
      <c r="W57" s="1">
        <f t="shared" si="7"/>
        <v>8.270438243681533E-3</v>
      </c>
      <c r="X57" s="1">
        <f t="shared" si="8"/>
        <v>2.5942261609647188</v>
      </c>
      <c r="Y57" s="1">
        <f t="shared" si="9"/>
        <v>3.3207731008059155E-2</v>
      </c>
      <c r="Z57" s="1">
        <f t="shared" si="10"/>
        <v>0.31360000000000005</v>
      </c>
      <c r="AA57" s="1">
        <f t="shared" si="11"/>
        <v>-1.6572341069231635E-2</v>
      </c>
      <c r="AB57" s="1">
        <f t="shared" si="12"/>
        <v>1.4239468138216369E-2</v>
      </c>
    </row>
    <row r="58" spans="2:28" x14ac:dyDescent="0.25">
      <c r="B58" s="91" t="s">
        <v>27</v>
      </c>
      <c r="C58" s="168">
        <f>Categorical!C46</f>
        <v>24.123300468157915</v>
      </c>
      <c r="D58" s="168">
        <f>Categorical!C47</f>
        <v>33.223180032826718</v>
      </c>
      <c r="E58" s="168">
        <f>Categorical!C39</f>
        <v>27.246600936315822</v>
      </c>
      <c r="F58" s="168">
        <f>Categorical!C50</f>
        <v>30</v>
      </c>
      <c r="G58" s="92"/>
      <c r="H58" s="93"/>
      <c r="J58">
        <v>56</v>
      </c>
      <c r="K58" s="64">
        <f>IF(ISNUMBER(Data!D57),VLOOKUP(Results!J58,Data!A:D,4,FALSE))</f>
        <v>41.8</v>
      </c>
      <c r="L58" s="1">
        <f>IF(ISNUMBER(Data!D57),LOG(VLOOKUP($J58,Data!$A:$D,4,FALSE)))</f>
        <v>1.6211762817750353</v>
      </c>
      <c r="M58" s="2">
        <f>IF(ISNUMBER(Data!C57),VLOOKUP($J58,Data!$A:$D,3,FALSE))</f>
        <v>0.94199999999999995</v>
      </c>
      <c r="N58" s="1">
        <f>IF(ISNUMBER(Data!D57),IF(AND($J58&lt;=Data!$H$3,$J58&gt;=Data!$H$2,Data!E57&lt;&gt;1),LOG(VLOOKUP($J58,Data!$A:$D,4,FALSE))))</f>
        <v>1.6211762817750353</v>
      </c>
      <c r="O58" s="2">
        <f>IF(AND($J58&lt;=Data!$H$3,$J58&gt;=Data!$H$2,Data!E57&lt;&gt;1),VLOOKUP($J58,Data!$A:$D,3,FALSE))</f>
        <v>0.94199999999999995</v>
      </c>
      <c r="P58" s="1">
        <f t="shared" si="1"/>
        <v>0.67205569477041016</v>
      </c>
      <c r="Q58" s="1">
        <f t="shared" si="2"/>
        <v>0.26994430522958979</v>
      </c>
      <c r="R58" s="1">
        <f t="shared" si="3"/>
        <v>0.61335154510922285</v>
      </c>
      <c r="S58" s="1">
        <f t="shared" si="4"/>
        <v>0.3286484548907771</v>
      </c>
      <c r="T58" s="1">
        <f t="shared" si="5"/>
        <v>0.64713028909929204</v>
      </c>
      <c r="U58" s="1">
        <f t="shared" si="6"/>
        <v>0.2948697109007079</v>
      </c>
      <c r="W58" s="1">
        <f t="shared" si="7"/>
        <v>1.0293739672180198E-2</v>
      </c>
      <c r="X58" s="1">
        <f t="shared" si="8"/>
        <v>2.6282125365899285</v>
      </c>
      <c r="Y58" s="1">
        <f t="shared" si="9"/>
        <v>3.9908098824151139E-2</v>
      </c>
      <c r="Z58" s="1">
        <f t="shared" si="10"/>
        <v>0.88736399999999993</v>
      </c>
      <c r="AA58" s="1">
        <f t="shared" si="11"/>
        <v>2.0268290014390768E-2</v>
      </c>
      <c r="AB58" s="1">
        <f t="shared" si="12"/>
        <v>7.2869927925885938E-2</v>
      </c>
    </row>
    <row r="59" spans="2:28" x14ac:dyDescent="0.25">
      <c r="B59" s="10"/>
      <c r="C59" s="10"/>
      <c r="D59" s="19"/>
      <c r="E59" s="19"/>
      <c r="F59" s="10"/>
      <c r="G59" s="10"/>
      <c r="H59" s="10"/>
      <c r="J59">
        <v>57</v>
      </c>
      <c r="K59" s="64">
        <f>IF(ISNUMBER(Data!D58),VLOOKUP(Results!J59,Data!A:D,4,FALSE))</f>
        <v>42</v>
      </c>
      <c r="L59" s="1">
        <f>IF(ISNUMBER(Data!D58),LOG(VLOOKUP($J59,Data!$A:$D,4,FALSE)))</f>
        <v>1.6232492903979006</v>
      </c>
      <c r="M59" s="2">
        <f>IF(ISNUMBER(Data!C58),VLOOKUP($J59,Data!$A:$D,3,FALSE))</f>
        <v>0.36</v>
      </c>
      <c r="N59" s="1">
        <f>IF(ISNUMBER(Data!D58),IF(AND($J59&lt;=Data!$H$3,$J59&gt;=Data!$H$2,Data!E58&lt;&gt;1),LOG(VLOOKUP($J59,Data!$A:$D,4,FALSE))))</f>
        <v>1.6232492903979006</v>
      </c>
      <c r="O59" s="2">
        <f>IF(AND($J59&lt;=Data!$H$3,$J59&gt;=Data!$H$2,Data!E58&lt;&gt;1),VLOOKUP($J59,Data!$A:$D,3,FALSE))</f>
        <v>0.36</v>
      </c>
      <c r="P59" s="1">
        <f t="shared" si="1"/>
        <v>0.6706218837028548</v>
      </c>
      <c r="Q59" s="1">
        <f t="shared" si="2"/>
        <v>-0.31062188370285482</v>
      </c>
      <c r="R59" s="1">
        <f t="shared" si="3"/>
        <v>0.61071828080748913</v>
      </c>
      <c r="S59" s="1">
        <f t="shared" si="4"/>
        <v>-0.25071828080748915</v>
      </c>
      <c r="T59" s="1">
        <f t="shared" si="5"/>
        <v>0.64518719787662016</v>
      </c>
      <c r="U59" s="1">
        <f t="shared" si="6"/>
        <v>-0.28518719787662017</v>
      </c>
      <c r="W59" s="1">
        <f t="shared" si="7"/>
        <v>1.0718683938822422E-2</v>
      </c>
      <c r="X59" s="1">
        <f t="shared" si="8"/>
        <v>2.6349382587772876</v>
      </c>
      <c r="Y59" s="1">
        <f t="shared" si="9"/>
        <v>0.14609968503104767</v>
      </c>
      <c r="Z59" s="1">
        <f t="shared" si="10"/>
        <v>0.12959999999999999</v>
      </c>
      <c r="AA59" s="1">
        <f t="shared" si="11"/>
        <v>-3.9572671724427522E-2</v>
      </c>
      <c r="AB59" s="1">
        <f t="shared" si="12"/>
        <v>9.6485954635109936E-2</v>
      </c>
    </row>
    <row r="60" spans="2:28" x14ac:dyDescent="0.25">
      <c r="J60">
        <v>58</v>
      </c>
      <c r="K60" s="64">
        <f>IF(ISNUMBER(Data!D59),VLOOKUP(Results!J60,Data!A:D,4,FALSE))</f>
        <v>43</v>
      </c>
      <c r="L60" s="1">
        <f>IF(ISNUMBER(Data!D59),LOG(VLOOKUP($J60,Data!$A:$D,4,FALSE)))</f>
        <v>1.6334684555795864</v>
      </c>
      <c r="M60" s="2">
        <f>IF(ISNUMBER(Data!C59),VLOOKUP($J60,Data!$A:$D,3,FALSE))</f>
        <v>0.872</v>
      </c>
      <c r="N60" s="1">
        <f>IF(ISNUMBER(Data!D59),IF(AND($J60&lt;=Data!$H$3,$J60&gt;=Data!$H$2,Data!E59&lt;&gt;1),LOG(VLOOKUP($J60,Data!$A:$D,4,FALSE))))</f>
        <v>1.6334684555795864</v>
      </c>
      <c r="O60" s="2">
        <f>IF(AND($J60&lt;=Data!$H$3,$J60&gt;=Data!$H$2,Data!E59&lt;&gt;1),VLOOKUP($J60,Data!$A:$D,3,FALSE))</f>
        <v>0.872</v>
      </c>
      <c r="P60" s="1">
        <f t="shared" si="1"/>
        <v>0.66355372586836059</v>
      </c>
      <c r="Q60" s="1">
        <f t="shared" si="2"/>
        <v>0.20844627413163941</v>
      </c>
      <c r="R60" s="1">
        <f t="shared" si="3"/>
        <v>0.59773726250894565</v>
      </c>
      <c r="S60" s="1">
        <f t="shared" si="4"/>
        <v>0.27426273749105434</v>
      </c>
      <c r="T60" s="1">
        <f t="shared" si="5"/>
        <v>0.63560847738865522</v>
      </c>
      <c r="U60" s="1">
        <f t="shared" si="6"/>
        <v>0.23639152261134477</v>
      </c>
      <c r="W60" s="1">
        <f t="shared" si="7"/>
        <v>1.2939117633794886E-2</v>
      </c>
      <c r="X60" s="1">
        <f t="shared" si="8"/>
        <v>2.6682191953735592</v>
      </c>
      <c r="Y60" s="1">
        <f t="shared" si="9"/>
        <v>1.6840282732197127E-2</v>
      </c>
      <c r="Z60" s="1">
        <f t="shared" si="10"/>
        <v>0.76038399999999995</v>
      </c>
      <c r="AA60" s="1">
        <f t="shared" si="11"/>
        <v>1.476138202399299E-2</v>
      </c>
      <c r="AB60" s="1">
        <f t="shared" si="12"/>
        <v>4.3449849199362567E-2</v>
      </c>
    </row>
    <row r="61" spans="2:28" x14ac:dyDescent="0.25">
      <c r="B61" s="39" t="s">
        <v>133</v>
      </c>
      <c r="C61" s="7"/>
      <c r="D61" s="7"/>
      <c r="E61" s="180" t="s">
        <v>129</v>
      </c>
      <c r="F61" s="180"/>
      <c r="G61" s="7"/>
      <c r="H61" s="8"/>
      <c r="J61">
        <v>59</v>
      </c>
      <c r="K61" s="64">
        <f>IF(ISNUMBER(Data!D60),VLOOKUP(Results!J61,Data!A:D,4,FALSE))</f>
        <v>43.3</v>
      </c>
      <c r="L61" s="1">
        <f>IF(ISNUMBER(Data!D60),LOG(VLOOKUP($J61,Data!$A:$D,4,FALSE)))</f>
        <v>1.6364878963533653</v>
      </c>
      <c r="M61" s="2">
        <f>IF(ISNUMBER(Data!C60),VLOOKUP($J61,Data!$A:$D,3,FALSE))</f>
        <v>0.57399999999999995</v>
      </c>
      <c r="N61" s="1">
        <f>IF(ISNUMBER(Data!D60),IF(AND($J61&lt;=Data!$H$3,$J61&gt;=Data!$H$2,Data!E60&lt;&gt;1),LOG(VLOOKUP($J61,Data!$A:$D,4,FALSE))))</f>
        <v>1.6364878963533653</v>
      </c>
      <c r="O61" s="2">
        <f>IF(AND($J61&lt;=Data!$H$3,$J61&gt;=Data!$H$2,Data!E60&lt;&gt;1),VLOOKUP($J61,Data!$A:$D,3,FALSE))</f>
        <v>0.57399999999999995</v>
      </c>
      <c r="P61" s="1">
        <f t="shared" si="1"/>
        <v>0.66146530831354666</v>
      </c>
      <c r="Q61" s="1">
        <f t="shared" si="2"/>
        <v>-8.7465308313546708E-2</v>
      </c>
      <c r="R61" s="1">
        <f t="shared" si="3"/>
        <v>0.59390178130877525</v>
      </c>
      <c r="S61" s="1">
        <f t="shared" si="4"/>
        <v>-1.990178130877529E-2</v>
      </c>
      <c r="T61" s="1">
        <f t="shared" si="5"/>
        <v>0.63277826780814816</v>
      </c>
      <c r="U61" s="1">
        <f t="shared" si="6"/>
        <v>-5.877826780814821E-2</v>
      </c>
      <c r="W61" s="1">
        <f t="shared" si="7"/>
        <v>1.3635158895915296E-2</v>
      </c>
      <c r="X61" s="1">
        <f t="shared" si="8"/>
        <v>2.6780926349110632</v>
      </c>
      <c r="Y61" s="1">
        <f t="shared" si="9"/>
        <v>2.8301294226449995E-2</v>
      </c>
      <c r="Z61" s="1">
        <f t="shared" si="10"/>
        <v>0.32947599999999994</v>
      </c>
      <c r="AA61" s="1">
        <f t="shared" si="11"/>
        <v>-1.9644150369453394E-2</v>
      </c>
      <c r="AB61" s="1">
        <f t="shared" si="12"/>
        <v>7.6501801583838021E-3</v>
      </c>
    </row>
    <row r="62" spans="2:28" ht="45" x14ac:dyDescent="0.25">
      <c r="B62" s="25"/>
      <c r="C62" s="26" t="s">
        <v>130</v>
      </c>
      <c r="D62" s="26" t="s">
        <v>25</v>
      </c>
      <c r="E62" s="125" t="s">
        <v>87</v>
      </c>
      <c r="F62" s="125" t="s">
        <v>89</v>
      </c>
      <c r="G62" s="171" t="s">
        <v>121</v>
      </c>
      <c r="H62" s="172"/>
      <c r="J62">
        <v>60</v>
      </c>
      <c r="K62" s="64">
        <f>IF(ISNUMBER(Data!D61),VLOOKUP(Results!J62,Data!A:D,4,FALSE))</f>
        <v>44.4</v>
      </c>
      <c r="L62" s="1">
        <f>IF(ISNUMBER(Data!D61),LOG(VLOOKUP($J62,Data!$A:$D,4,FALSE)))</f>
        <v>1.6473829701146199</v>
      </c>
      <c r="M62" s="2">
        <f>IF(ISNUMBER(Data!C61),VLOOKUP($J62,Data!$A:$D,3,FALSE))</f>
        <v>1.0149999999999999</v>
      </c>
      <c r="N62" s="1">
        <f>IF(ISNUMBER(Data!D61),IF(AND($J62&lt;=Data!$H$3,$J62&gt;=Data!$H$2,Data!E61&lt;&gt;1),LOG(VLOOKUP($J62,Data!$A:$D,4,FALSE))))</f>
        <v>1.6473829701146199</v>
      </c>
      <c r="O62" s="2">
        <f>IF(AND($J62&lt;=Data!$H$3,$J62&gt;=Data!$H$2,Data!E61&lt;&gt;1),VLOOKUP($J62,Data!$A:$D,3,FALSE))</f>
        <v>1.0149999999999999</v>
      </c>
      <c r="P62" s="1">
        <f t="shared" si="1"/>
        <v>0.65392965353217458</v>
      </c>
      <c r="Q62" s="1">
        <f t="shared" si="2"/>
        <v>0.36107034646782532</v>
      </c>
      <c r="R62" s="1">
        <f t="shared" si="3"/>
        <v>0.5800621819536067</v>
      </c>
      <c r="S62" s="1">
        <f t="shared" si="4"/>
        <v>0.4349378180463932</v>
      </c>
      <c r="T62" s="1">
        <f t="shared" si="5"/>
        <v>0.62256599856703176</v>
      </c>
      <c r="U62" s="1">
        <f t="shared" si="6"/>
        <v>0.39243400143296814</v>
      </c>
      <c r="W62" s="1">
        <f t="shared" si="7"/>
        <v>1.6298290149517121E-2</v>
      </c>
      <c r="X62" s="1">
        <f t="shared" si="8"/>
        <v>2.7138706502236665</v>
      </c>
      <c r="Y62" s="1">
        <f t="shared" si="9"/>
        <v>7.440353560576031E-2</v>
      </c>
      <c r="Z62" s="1">
        <f t="shared" si="10"/>
        <v>1.0302249999999997</v>
      </c>
      <c r="AA62" s="1">
        <f t="shared" si="11"/>
        <v>3.4823130408574834E-2</v>
      </c>
      <c r="AB62" s="1">
        <f t="shared" si="12"/>
        <v>0.13037179509839542</v>
      </c>
    </row>
    <row r="63" spans="2:28" x14ac:dyDescent="0.25">
      <c r="B63" s="27" t="s">
        <v>35</v>
      </c>
      <c r="C63" s="28">
        <f>10^(D63)</f>
        <v>33.091634071185332</v>
      </c>
      <c r="D63" s="18">
        <f>AVERAGE(N3:N502)</f>
        <v>1.5197182132334934</v>
      </c>
      <c r="E63" s="19">
        <f>PERCENTILE($K$3:$K$502,0.75)</f>
        <v>56</v>
      </c>
      <c r="F63" s="19">
        <f>PERCENTILE($K$3:$K$502,0.25)</f>
        <v>20.25</v>
      </c>
      <c r="G63" s="125">
        <f>E63+(1.5*(E63-F63))</f>
        <v>109.625</v>
      </c>
      <c r="H63" s="126">
        <f>F63-(1.5*(E63-F63))</f>
        <v>-33.375</v>
      </c>
      <c r="J63">
        <v>61</v>
      </c>
      <c r="K63" s="64">
        <f>IF(ISNUMBER(Data!D62),VLOOKUP(Results!J63,Data!A:D,4,FALSE))</f>
        <v>45.5</v>
      </c>
      <c r="L63" s="1">
        <f>IF(ISNUMBER(Data!D62),LOG(VLOOKUP($J63,Data!$A:$D,4,FALSE)))</f>
        <v>1.6580113966571124</v>
      </c>
      <c r="M63" s="2">
        <f>IF(ISNUMBER(Data!C62),VLOOKUP($J63,Data!$A:$D,3,FALSE))</f>
        <v>0.64500000000000002</v>
      </c>
      <c r="N63" s="1">
        <f>IF(ISNUMBER(Data!D62),IF(AND($J63&lt;=Data!$H$3,$J63&gt;=Data!$H$2,Data!E62&lt;&gt;1),LOG(VLOOKUP($J63,Data!$A:$D,4,FALSE))))</f>
        <v>1.6580113966571124</v>
      </c>
      <c r="O63" s="2">
        <f>IF(AND($J63&lt;=Data!$H$3,$J63&gt;=Data!$H$2,Data!E62&lt;&gt;1),VLOOKUP($J63,Data!$A:$D,3,FALSE))</f>
        <v>0.64500000000000002</v>
      </c>
      <c r="P63" s="1">
        <f t="shared" si="1"/>
        <v>0.64657842718451808</v>
      </c>
      <c r="Q63" s="1">
        <f t="shared" si="2"/>
        <v>-1.5784271845180609E-3</v>
      </c>
      <c r="R63" s="1">
        <f t="shared" si="3"/>
        <v>0.56656129445644821</v>
      </c>
      <c r="S63" s="1">
        <f t="shared" si="4"/>
        <v>7.8438705543551812E-2</v>
      </c>
      <c r="T63" s="1">
        <f t="shared" si="5"/>
        <v>0.61260366551267853</v>
      </c>
      <c r="U63" s="1">
        <f t="shared" si="6"/>
        <v>3.2396334487321488E-2</v>
      </c>
      <c r="W63" s="1">
        <f t="shared" si="7"/>
        <v>1.9125004581438718E-2</v>
      </c>
      <c r="X63" s="1">
        <f t="shared" si="8"/>
        <v>2.7490017914448686</v>
      </c>
      <c r="Y63" s="1">
        <f t="shared" si="9"/>
        <v>9.4536505482890627E-3</v>
      </c>
      <c r="Z63" s="1">
        <f t="shared" si="10"/>
        <v>0.41602500000000003</v>
      </c>
      <c r="AA63" s="1">
        <f t="shared" si="11"/>
        <v>-1.3446230328510254E-2</v>
      </c>
      <c r="AB63" s="1">
        <f t="shared" si="12"/>
        <v>2.4914323768256124E-6</v>
      </c>
    </row>
    <row r="64" spans="2:28" x14ac:dyDescent="0.25">
      <c r="B64" s="29" t="s">
        <v>2</v>
      </c>
      <c r="C64" s="18">
        <f>AVERAGE(O3:O502)</f>
        <v>0.74222988505747123</v>
      </c>
      <c r="D64" s="10"/>
      <c r="E64" s="125">
        <f>PERCENTILE($M$3:$M$502,0.75)</f>
        <v>0.9365</v>
      </c>
      <c r="F64" s="125">
        <f>PERCENTILE($M$3:$M$502,0.25)</f>
        <v>0.52124999999999999</v>
      </c>
      <c r="G64" s="125">
        <f>E64+(1.5*(E64-F64))</f>
        <v>1.5593750000000002</v>
      </c>
      <c r="H64" s="126">
        <f>F64-(1.5*(E64-F64))</f>
        <v>-0.10162500000000008</v>
      </c>
      <c r="J64">
        <v>62</v>
      </c>
      <c r="K64" s="64">
        <f>IF(ISNUMBER(Data!D63),VLOOKUP(Results!J64,Data!A:D,4,FALSE))</f>
        <v>45.5</v>
      </c>
      <c r="L64" s="1">
        <f>IF(ISNUMBER(Data!D63),LOG(VLOOKUP($J64,Data!$A:$D,4,FALSE)))</f>
        <v>1.6580113966571124</v>
      </c>
      <c r="M64" s="2">
        <f>IF(ISNUMBER(Data!C63),VLOOKUP($J64,Data!$A:$D,3,FALSE))</f>
        <v>0.61</v>
      </c>
      <c r="N64" s="1">
        <f>IF(ISNUMBER(Data!D63),IF(AND($J64&lt;=Data!$H$3,$J64&gt;=Data!$H$2,Data!E63&lt;&gt;1),LOG(VLOOKUP($J64,Data!$A:$D,4,FALSE))))</f>
        <v>1.6580113966571124</v>
      </c>
      <c r="O64" s="2">
        <f>IF(AND($J64&lt;=Data!$H$3,$J64&gt;=Data!$H$2,Data!E63&lt;&gt;1),VLOOKUP($J64,Data!$A:$D,3,FALSE))</f>
        <v>0.61</v>
      </c>
      <c r="P64" s="1">
        <f t="shared" si="1"/>
        <v>0.64657842718451808</v>
      </c>
      <c r="Q64" s="1">
        <f t="shared" si="2"/>
        <v>-3.6578427184518092E-2</v>
      </c>
      <c r="R64" s="1">
        <f t="shared" si="3"/>
        <v>0.56656129445644821</v>
      </c>
      <c r="S64" s="1">
        <f t="shared" si="4"/>
        <v>4.3438705543551781E-2</v>
      </c>
      <c r="T64" s="1">
        <f t="shared" si="5"/>
        <v>0.61260366551267853</v>
      </c>
      <c r="U64" s="1">
        <f t="shared" si="6"/>
        <v>-2.6036655126785435E-3</v>
      </c>
      <c r="W64" s="1">
        <f t="shared" si="7"/>
        <v>1.9125004581438718E-2</v>
      </c>
      <c r="X64" s="1">
        <f t="shared" si="8"/>
        <v>2.7490017914448686</v>
      </c>
      <c r="Y64" s="1">
        <f t="shared" si="9"/>
        <v>1.7484742502312058E-2</v>
      </c>
      <c r="Z64" s="1">
        <f t="shared" si="10"/>
        <v>0.37209999999999999</v>
      </c>
      <c r="AA64" s="1">
        <f t="shared" si="11"/>
        <v>-1.8286491748336922E-2</v>
      </c>
      <c r="AB64" s="1">
        <f t="shared" si="12"/>
        <v>1.3379813352931002E-3</v>
      </c>
    </row>
    <row r="65" spans="2:28" x14ac:dyDescent="0.25">
      <c r="B65" s="30" t="s">
        <v>36</v>
      </c>
      <c r="C65" s="13">
        <f>COUNT(N3:N502)</f>
        <v>87</v>
      </c>
      <c r="D65" s="13"/>
      <c r="E65" s="13"/>
      <c r="F65" s="13"/>
      <c r="G65" s="13"/>
      <c r="H65" s="14"/>
      <c r="J65">
        <v>63</v>
      </c>
      <c r="K65" s="64">
        <f>IF(ISNUMBER(Data!D64),VLOOKUP(Results!J65,Data!A:D,4,FALSE))</f>
        <v>45.6</v>
      </c>
      <c r="L65" s="1">
        <f>IF(ISNUMBER(Data!D64),LOG(VLOOKUP($J65,Data!$A:$D,4,FALSE)))</f>
        <v>1.658964842664435</v>
      </c>
      <c r="M65" s="2">
        <f>IF(ISNUMBER(Data!C64),VLOOKUP($J65,Data!$A:$D,3,FALSE))</f>
        <v>0.71399999999999997</v>
      </c>
      <c r="N65" s="1">
        <f>IF(ISNUMBER(Data!D64),IF(AND($J65&lt;=Data!$H$3,$J65&gt;=Data!$H$2,Data!E64&lt;&gt;1),LOG(VLOOKUP($J65,Data!$A:$D,4,FALSE))))</f>
        <v>1.658964842664435</v>
      </c>
      <c r="O65" s="2">
        <f>IF(AND($J65&lt;=Data!$H$3,$J65&gt;=Data!$H$2,Data!E64&lt;&gt;1),VLOOKUP($J65,Data!$A:$D,3,FALSE))</f>
        <v>0.71399999999999997</v>
      </c>
      <c r="P65" s="1">
        <f t="shared" si="1"/>
        <v>0.64591896951389538</v>
      </c>
      <c r="Q65" s="1">
        <f t="shared" si="2"/>
        <v>6.8081030486104588E-2</v>
      </c>
      <c r="R65" s="1">
        <f t="shared" si="3"/>
        <v>0.56535016812198879</v>
      </c>
      <c r="S65" s="1">
        <f t="shared" si="4"/>
        <v>0.14864983187801117</v>
      </c>
      <c r="T65" s="1">
        <f t="shared" si="5"/>
        <v>0.61170997286341233</v>
      </c>
      <c r="U65" s="1">
        <f t="shared" si="6"/>
        <v>0.10229002713658764</v>
      </c>
      <c r="W65" s="1">
        <f t="shared" si="7"/>
        <v>1.9389623807877964E-2</v>
      </c>
      <c r="X65" s="1">
        <f t="shared" si="8"/>
        <v>2.7521643491966334</v>
      </c>
      <c r="Y65" s="1">
        <f t="shared" si="9"/>
        <v>7.969264103580391E-4</v>
      </c>
      <c r="Z65" s="1">
        <f t="shared" si="10"/>
        <v>0.50979599999999992</v>
      </c>
      <c r="AA65" s="1">
        <f t="shared" si="11"/>
        <v>-3.9309163434757752E-3</v>
      </c>
      <c r="AB65" s="1">
        <f t="shared" si="12"/>
        <v>4.6350267120499021E-3</v>
      </c>
    </row>
    <row r="66" spans="2:28" x14ac:dyDescent="0.25">
      <c r="B66" t="s">
        <v>131</v>
      </c>
      <c r="C66" s="64">
        <f>10^(MIN($N$3:$N$502))</f>
        <v>8.3000000000000007</v>
      </c>
      <c r="J66">
        <v>64</v>
      </c>
      <c r="K66" s="64">
        <f>IF(ISNUMBER(Data!D65),VLOOKUP(Results!J66,Data!A:D,4,FALSE))</f>
        <v>48.5</v>
      </c>
      <c r="L66" s="1">
        <f>IF(ISNUMBER(Data!D65),LOG(VLOOKUP($J66,Data!$A:$D,4,FALSE)))</f>
        <v>1.6857417386022637</v>
      </c>
      <c r="M66" s="2">
        <f>IF(ISNUMBER(Data!C65),VLOOKUP($J66,Data!$A:$D,3,FALSE))</f>
        <v>0.69199999999999995</v>
      </c>
      <c r="N66" s="1">
        <f>IF(ISNUMBER(Data!D65),IF(AND($J66&lt;=Data!$H$3,$J66&gt;=Data!$H$2,Data!E65&lt;&gt;1),LOG(VLOOKUP($J66,Data!$A:$D,4,FALSE))))</f>
        <v>1.6857417386022637</v>
      </c>
      <c r="O66" s="2">
        <f>IF(AND($J66&lt;=Data!$H$3,$J66&gt;=Data!$H$2,Data!E65&lt;&gt;1),VLOOKUP($J66,Data!$A:$D,3,FALSE))</f>
        <v>0.69199999999999995</v>
      </c>
      <c r="P66" s="1">
        <f t="shared" si="1"/>
        <v>0.62739854015968732</v>
      </c>
      <c r="Q66" s="1">
        <f t="shared" si="2"/>
        <v>6.4601459840312625E-2</v>
      </c>
      <c r="R66" s="1">
        <f t="shared" si="3"/>
        <v>0.53133649186102838</v>
      </c>
      <c r="S66" s="1">
        <f t="shared" si="4"/>
        <v>0.16066350813897157</v>
      </c>
      <c r="T66" s="1">
        <f t="shared" si="5"/>
        <v>0.58661121017940698</v>
      </c>
      <c r="U66" s="1">
        <f t="shared" si="6"/>
        <v>0.10538878982059297</v>
      </c>
      <c r="W66" s="1">
        <f t="shared" si="7"/>
        <v>2.7563810975874715E-2</v>
      </c>
      <c r="X66" s="1">
        <f t="shared" si="8"/>
        <v>2.8417252092657828</v>
      </c>
      <c r="Y66" s="1">
        <f t="shared" si="9"/>
        <v>2.5230413528867764E-3</v>
      </c>
      <c r="Z66" s="1">
        <f t="shared" si="10"/>
        <v>0.47886399999999996</v>
      </c>
      <c r="AA66" s="1">
        <f t="shared" si="11"/>
        <v>-8.3393425961094999E-3</v>
      </c>
      <c r="AB66" s="1">
        <f t="shared" si="12"/>
        <v>4.173348613499525E-3</v>
      </c>
    </row>
    <row r="67" spans="2:28" x14ac:dyDescent="0.25">
      <c r="B67" t="s">
        <v>132</v>
      </c>
      <c r="C67" s="64">
        <f>10^(MAX($N$3:$N$502))</f>
        <v>118.50000000000003</v>
      </c>
      <c r="J67">
        <v>65</v>
      </c>
      <c r="K67" s="64">
        <f>IF(ISNUMBER(Data!D66),VLOOKUP(Results!J67,Data!A:D,4,FALSE))</f>
        <v>48.5</v>
      </c>
      <c r="L67" s="1">
        <f>IF(ISNUMBER(Data!D66),LOG(VLOOKUP($J67,Data!$A:$D,4,FALSE)))</f>
        <v>1.6857417386022637</v>
      </c>
      <c r="M67" s="2">
        <f>IF(ISNUMBER(Data!C66),VLOOKUP($J67,Data!$A:$D,3,FALSE))</f>
        <v>0.53100000000000003</v>
      </c>
      <c r="N67" s="1">
        <f>IF(ISNUMBER(Data!D66),IF(AND($J67&lt;=Data!$H$3,$J67&gt;=Data!$H$2,Data!E66&lt;&gt;1),LOG(VLOOKUP($J67,Data!$A:$D,4,FALSE))))</f>
        <v>1.6857417386022637</v>
      </c>
      <c r="O67" s="2">
        <f>IF(AND($J67&lt;=Data!$H$3,$J67&gt;=Data!$H$2,Data!E66&lt;&gt;1),VLOOKUP($J67,Data!$A:$D,3,FALSE))</f>
        <v>0.53100000000000003</v>
      </c>
      <c r="P67" s="1">
        <f t="shared" ref="P67:P130" si="13">IF(COUNT($N67:$O67)=2,$C$16*$N67+$C$15)</f>
        <v>0.62739854015968732</v>
      </c>
      <c r="Q67" s="1">
        <f t="shared" ref="Q67:Q130" si="14">IF(COUNT($N67:$O67)=2,($O67-P67))</f>
        <v>-9.6398540159687296E-2</v>
      </c>
      <c r="R67" s="1">
        <f t="shared" ref="R67:R130" si="15">IF(COUNT($N67:$O67)=2,$C$44*$N67+$C$43)</f>
        <v>0.53133649186102838</v>
      </c>
      <c r="S67" s="1">
        <f t="shared" ref="S67:S130" si="16">IF(COUNT($N67:$O67)=2,($O67-R67))</f>
        <v>-3.3649186102835404E-4</v>
      </c>
      <c r="T67" s="1">
        <f t="shared" ref="T67:T130" si="17">IF(COUNT($N67:$O67)=2,$C$49*$N67+$C$48)</f>
        <v>0.58661121017940698</v>
      </c>
      <c r="U67" s="1">
        <f t="shared" ref="U67:U130" si="18">IF(COUNT($N67:$O67)=2,($O67-T67))</f>
        <v>-5.5611210179406956E-2</v>
      </c>
      <c r="W67" s="1">
        <f t="shared" ref="W67:W130" si="19">IF(COUNT($N67:$O67)=2,($N67-$D$63)^2)</f>
        <v>2.7563810975874715E-2</v>
      </c>
      <c r="X67" s="1">
        <f t="shared" ref="X67:X130" si="20">IF(COUNT($N67:$O67)=2,($N67)^2)</f>
        <v>2.8417252092657828</v>
      </c>
      <c r="Y67" s="1">
        <f t="shared" ref="Y67:Y130" si="21">IF(COUNT($N67:$O67)=2,($O67-$C$64)^2)</f>
        <v>4.4618064341392497E-2</v>
      </c>
      <c r="Z67" s="1">
        <f t="shared" ref="Z67:Z130" si="22">IF(COUNT($N67:$O67)=2,($O67)^2)</f>
        <v>0.28196100000000002</v>
      </c>
      <c r="AA67" s="1">
        <f t="shared" ref="AA67:AA130" si="23">IF(COUNT($N67:$O67)=2,($O67-$C$64)*($N67-$D$63))</f>
        <v>-3.5069130180481502E-2</v>
      </c>
      <c r="AB67" s="1">
        <f t="shared" ref="AB67:AB130" si="24">IF(COUNT($N67:$O67)=2,($O67-$C$15-($C$16*$N67))^2)</f>
        <v>9.2926785449188223E-3</v>
      </c>
    </row>
    <row r="68" spans="2:28" x14ac:dyDescent="0.25">
      <c r="J68">
        <v>66</v>
      </c>
      <c r="K68" s="64">
        <f>IF(ISNUMBER(Data!D67),VLOOKUP(Results!J68,Data!A:D,4,FALSE))</f>
        <v>50.4</v>
      </c>
      <c r="L68" s="1">
        <f>IF(ISNUMBER(Data!D67),LOG(VLOOKUP($J68,Data!$A:$D,4,FALSE)))</f>
        <v>1.7024305364455252</v>
      </c>
      <c r="M68" s="2">
        <f>IF(ISNUMBER(Data!C67),VLOOKUP($J68,Data!$A:$D,3,FALSE))</f>
        <v>0.48499999999999999</v>
      </c>
      <c r="N68" s="1">
        <f>IF(ISNUMBER(Data!D67),IF(AND($J68&lt;=Data!$H$3,$J68&gt;=Data!$H$2,Data!E67&lt;&gt;1),LOG(VLOOKUP($J68,Data!$A:$D,4,FALSE))))</f>
        <v>1.7024305364455252</v>
      </c>
      <c r="O68" s="2">
        <f>IF(AND($J68&lt;=Data!$H$3,$J68&gt;=Data!$H$2,Data!E67&lt;&gt;1),VLOOKUP($J68,Data!$A:$D,3,FALSE))</f>
        <v>0.48499999999999999</v>
      </c>
      <c r="P68" s="1">
        <f t="shared" si="13"/>
        <v>0.61585561516268905</v>
      </c>
      <c r="Q68" s="1">
        <f t="shared" si="14"/>
        <v>-0.13085561516268907</v>
      </c>
      <c r="R68" s="1">
        <f t="shared" si="15"/>
        <v>0.51013734434432978</v>
      </c>
      <c r="S68" s="1">
        <f t="shared" si="16"/>
        <v>-2.5137344344329793E-2</v>
      </c>
      <c r="T68" s="1">
        <f t="shared" si="17"/>
        <v>0.57096831499387446</v>
      </c>
      <c r="U68" s="1">
        <f t="shared" si="18"/>
        <v>-8.5968314993874473E-2</v>
      </c>
      <c r="W68" s="1">
        <f t="shared" si="19"/>
        <v>3.3383793053537975E-2</v>
      </c>
      <c r="X68" s="1">
        <f t="shared" si="20"/>
        <v>2.8982697314221988</v>
      </c>
      <c r="Y68" s="1">
        <f t="shared" si="21"/>
        <v>6.6167213766679861E-2</v>
      </c>
      <c r="Z68" s="1">
        <f t="shared" si="22"/>
        <v>0.23522499999999999</v>
      </c>
      <c r="AA68" s="1">
        <f t="shared" si="23"/>
        <v>-4.6999069898414472E-2</v>
      </c>
      <c r="AB68" s="1">
        <f t="shared" si="24"/>
        <v>1.7123192019605809E-2</v>
      </c>
    </row>
    <row r="69" spans="2:28" x14ac:dyDescent="0.25">
      <c r="J69">
        <v>67</v>
      </c>
      <c r="K69" s="64">
        <f>IF(ISNUMBER(Data!D68),VLOOKUP(Results!J69,Data!A:D,4,FALSE))</f>
        <v>51.8</v>
      </c>
      <c r="L69" s="1">
        <f>IF(ISNUMBER(Data!D68),LOG(VLOOKUP($J69,Data!$A:$D,4,FALSE)))</f>
        <v>1.7143297597452329</v>
      </c>
      <c r="M69" s="2">
        <f>IF(ISNUMBER(Data!C68),VLOOKUP($J69,Data!$A:$D,3,FALSE))</f>
        <v>0.52200000000000002</v>
      </c>
      <c r="N69" s="1">
        <f>IF(ISNUMBER(Data!D68),IF(AND($J69&lt;=Data!$H$3,$J69&gt;=Data!$H$2,Data!E68&lt;&gt;1),LOG(VLOOKUP($J69,Data!$A:$D,4,FALSE))))</f>
        <v>1.7143297597452329</v>
      </c>
      <c r="O69" s="2">
        <f>IF(AND($J69&lt;=Data!$H$3,$J69&gt;=Data!$H$2,Data!E68&lt;&gt;1),VLOOKUP($J69,Data!$A:$D,3,FALSE))</f>
        <v>0.52200000000000002</v>
      </c>
      <c r="P69" s="1">
        <f t="shared" si="13"/>
        <v>0.60762543325497775</v>
      </c>
      <c r="Q69" s="1">
        <f t="shared" si="14"/>
        <v>-8.5625433254977734E-2</v>
      </c>
      <c r="R69" s="1">
        <f t="shared" si="15"/>
        <v>0.49502221188040041</v>
      </c>
      <c r="S69" s="1">
        <f t="shared" si="16"/>
        <v>2.6977788119599611E-2</v>
      </c>
      <c r="T69" s="1">
        <f t="shared" si="17"/>
        <v>0.55981482721034714</v>
      </c>
      <c r="U69" s="1">
        <f t="shared" si="18"/>
        <v>-3.7814827210347124E-2</v>
      </c>
      <c r="W69" s="1">
        <f t="shared" si="19"/>
        <v>3.787365403569095E-2</v>
      </c>
      <c r="X69" s="1">
        <f t="shared" si="20"/>
        <v>2.938926525148148</v>
      </c>
      <c r="Y69" s="1">
        <f t="shared" si="21"/>
        <v>4.8501202272426977E-2</v>
      </c>
      <c r="Z69" s="1">
        <f t="shared" si="22"/>
        <v>0.272484</v>
      </c>
      <c r="AA69" s="1">
        <f t="shared" si="23"/>
        <v>-4.2859278519137102E-2</v>
      </c>
      <c r="AB69" s="1">
        <f t="shared" si="24"/>
        <v>7.3317148201026468E-3</v>
      </c>
    </row>
    <row r="70" spans="2:28" x14ac:dyDescent="0.25">
      <c r="J70">
        <v>68</v>
      </c>
      <c r="K70" s="64">
        <f>IF(ISNUMBER(Data!D69),VLOOKUP(Results!J70,Data!A:D,4,FALSE))</f>
        <v>52.2</v>
      </c>
      <c r="L70" s="1">
        <f>IF(ISNUMBER(Data!D69),LOG(VLOOKUP($J70,Data!$A:$D,4,FALSE)))</f>
        <v>1.7176705030022621</v>
      </c>
      <c r="M70" s="2">
        <f>IF(ISNUMBER(Data!C69),VLOOKUP($J70,Data!$A:$D,3,FALSE))</f>
        <v>0.53400000000000003</v>
      </c>
      <c r="N70" s="1">
        <f>IF(ISNUMBER(Data!D69),IF(AND($J70&lt;=Data!$H$3,$J70&gt;=Data!$H$2,Data!E69&lt;&gt;1),LOG(VLOOKUP($J70,Data!$A:$D,4,FALSE))))</f>
        <v>1.7176705030022621</v>
      </c>
      <c r="O70" s="2">
        <f>IF(AND($J70&lt;=Data!$H$3,$J70&gt;=Data!$H$2,Data!E69&lt;&gt;1),VLOOKUP($J70,Data!$A:$D,3,FALSE))</f>
        <v>0.53400000000000003</v>
      </c>
      <c r="P70" s="1">
        <f t="shared" si="13"/>
        <v>0.60531478456642129</v>
      </c>
      <c r="Q70" s="1">
        <f t="shared" si="14"/>
        <v>-7.1314784566421263E-2</v>
      </c>
      <c r="R70" s="1">
        <f t="shared" si="15"/>
        <v>0.49077859231077525</v>
      </c>
      <c r="S70" s="1">
        <f t="shared" si="16"/>
        <v>4.3221407689224778E-2</v>
      </c>
      <c r="T70" s="1">
        <f t="shared" si="17"/>
        <v>0.55668345147542087</v>
      </c>
      <c r="U70" s="1">
        <f t="shared" si="18"/>
        <v>-2.2683451475420835E-2</v>
      </c>
      <c r="W70" s="1">
        <f t="shared" si="19"/>
        <v>3.9185109024698551E-2</v>
      </c>
      <c r="X70" s="1">
        <f t="shared" si="20"/>
        <v>2.9503919568840442</v>
      </c>
      <c r="Y70" s="1">
        <f t="shared" si="21"/>
        <v>4.3359685031047666E-2</v>
      </c>
      <c r="Z70" s="1">
        <f t="shared" si="22"/>
        <v>0.28515600000000002</v>
      </c>
      <c r="AA70" s="1">
        <f t="shared" si="23"/>
        <v>-4.1219582545413934E-2</v>
      </c>
      <c r="AB70" s="1">
        <f t="shared" si="24"/>
        <v>5.0857984977550766E-3</v>
      </c>
    </row>
    <row r="71" spans="2:28" x14ac:dyDescent="0.25">
      <c r="J71">
        <v>69</v>
      </c>
      <c r="K71" s="64">
        <f>IF(ISNUMBER(Data!D70),VLOOKUP(Results!J71,Data!A:D,4,FALSE))</f>
        <v>52.5</v>
      </c>
      <c r="L71" s="1">
        <f>IF(ISNUMBER(Data!D70),LOG(VLOOKUP($J71,Data!$A:$D,4,FALSE)))</f>
        <v>1.7201593034059568</v>
      </c>
      <c r="M71" s="2">
        <f>IF(ISNUMBER(Data!C70),VLOOKUP($J71,Data!$A:$D,3,FALSE))</f>
        <v>0.60299999999999998</v>
      </c>
      <c r="N71" s="1">
        <f>IF(ISNUMBER(Data!D70),IF(AND($J71&lt;=Data!$H$3,$J71&gt;=Data!$H$2,Data!E70&lt;&gt;1),LOG(VLOOKUP($J71,Data!$A:$D,4,FALSE))))</f>
        <v>1.7201593034059568</v>
      </c>
      <c r="O71" s="2">
        <f>IF(AND($J71&lt;=Data!$H$3,$J71&gt;=Data!$H$2,Data!E70&lt;&gt;1),VLOOKUP($J71,Data!$A:$D,3,FALSE))</f>
        <v>0.60299999999999998</v>
      </c>
      <c r="P71" s="1">
        <f t="shared" si="13"/>
        <v>0.60359338817453279</v>
      </c>
      <c r="Q71" s="1">
        <f t="shared" si="14"/>
        <v>-5.9338817453280512E-4</v>
      </c>
      <c r="R71" s="1">
        <f t="shared" si="15"/>
        <v>0.48761716346532724</v>
      </c>
      <c r="S71" s="1">
        <f t="shared" si="16"/>
        <v>0.11538283653467274</v>
      </c>
      <c r="T71" s="1">
        <f t="shared" si="17"/>
        <v>0.5543506265339031</v>
      </c>
      <c r="U71" s="1">
        <f t="shared" si="18"/>
        <v>4.8649373466096879E-2</v>
      </c>
      <c r="W71" s="1">
        <f t="shared" si="19"/>
        <v>4.0176630629525589E-2</v>
      </c>
      <c r="X71" s="1">
        <f t="shared" si="20"/>
        <v>2.9589480290940666</v>
      </c>
      <c r="Y71" s="1">
        <f t="shared" si="21"/>
        <v>1.9384960893116657E-2</v>
      </c>
      <c r="Z71" s="1">
        <f t="shared" si="22"/>
        <v>0.36360899999999996</v>
      </c>
      <c r="AA71" s="1">
        <f t="shared" si="23"/>
        <v>-2.7907389945506303E-2</v>
      </c>
      <c r="AB71" s="1">
        <f t="shared" si="24"/>
        <v>3.521095256753748E-7</v>
      </c>
    </row>
    <row r="72" spans="2:28" x14ac:dyDescent="0.25">
      <c r="J72">
        <v>70</v>
      </c>
      <c r="K72" s="64">
        <f>IF(ISNUMBER(Data!D71),VLOOKUP(Results!J72,Data!A:D,4,FALSE))</f>
        <v>52.6</v>
      </c>
      <c r="L72" s="1">
        <f>IF(ISNUMBER(Data!D71),LOG(VLOOKUP($J72,Data!$A:$D,4,FALSE)))</f>
        <v>1.7209857441537391</v>
      </c>
      <c r="M72" s="2">
        <f>IF(ISNUMBER(Data!C71),VLOOKUP($J72,Data!$A:$D,3,FALSE))</f>
        <v>0.66400000000000003</v>
      </c>
      <c r="N72" s="1">
        <f>IF(ISNUMBER(Data!D71),IF(AND($J72&lt;=Data!$H$3,$J72&gt;=Data!$H$2,Data!E71&lt;&gt;1),LOG(VLOOKUP($J72,Data!$A:$D,4,FALSE))))</f>
        <v>1.7209857441537391</v>
      </c>
      <c r="O72" s="2">
        <f>IF(AND($J72&lt;=Data!$H$3,$J72&gt;=Data!$H$2,Data!E71&lt;&gt;1),VLOOKUP($J72,Data!$A:$D,3,FALSE))</f>
        <v>0.66400000000000003</v>
      </c>
      <c r="P72" s="1">
        <f t="shared" si="13"/>
        <v>0.60302177458943773</v>
      </c>
      <c r="Q72" s="1">
        <f t="shared" si="14"/>
        <v>6.0978225410562303E-2</v>
      </c>
      <c r="R72" s="1">
        <f t="shared" si="15"/>
        <v>0.48656736709948989</v>
      </c>
      <c r="S72" s="1">
        <f t="shared" si="16"/>
        <v>0.17743263290051015</v>
      </c>
      <c r="T72" s="1">
        <f t="shared" si="17"/>
        <v>0.55357597960510518</v>
      </c>
      <c r="U72" s="1">
        <f t="shared" si="18"/>
        <v>0.11042402039489485</v>
      </c>
      <c r="W72" s="1">
        <f t="shared" si="19"/>
        <v>4.0508619002732033E-2</v>
      </c>
      <c r="X72" s="1">
        <f t="shared" si="20"/>
        <v>2.9617919315803989</v>
      </c>
      <c r="Y72" s="1">
        <f t="shared" si="21"/>
        <v>6.119914916105155E-3</v>
      </c>
      <c r="Z72" s="1">
        <f t="shared" si="22"/>
        <v>0.44089600000000007</v>
      </c>
      <c r="AA72" s="1">
        <f t="shared" si="23"/>
        <v>-1.5745135809691845E-2</v>
      </c>
      <c r="AB72" s="1">
        <f t="shared" si="24"/>
        <v>3.7183439742213597E-3</v>
      </c>
    </row>
    <row r="73" spans="2:28" x14ac:dyDescent="0.25">
      <c r="J73">
        <v>71</v>
      </c>
      <c r="K73" s="64">
        <f>IF(ISNUMBER(Data!D72),VLOOKUP(Results!J73,Data!A:D,4,FALSE))</f>
        <v>54</v>
      </c>
      <c r="L73" s="1">
        <f>IF(ISNUMBER(Data!D72),LOG(VLOOKUP($J73,Data!$A:$D,4,FALSE)))</f>
        <v>1.7323937598229686</v>
      </c>
      <c r="M73" s="2">
        <f>IF(ISNUMBER(Data!C72),VLOOKUP($J73,Data!$A:$D,3,FALSE))</f>
        <v>1.099</v>
      </c>
      <c r="N73" s="1" t="b">
        <f>IF(ISNUMBER(Data!D72),IF(AND($J73&lt;=Data!$H$3,$J73&gt;=Data!$H$2,Data!E72&lt;&gt;1),LOG(VLOOKUP($J73,Data!$A:$D,4,FALSE))))</f>
        <v>0</v>
      </c>
      <c r="O73" s="2" t="b">
        <f>IF(AND($J73&lt;=Data!$H$3,$J73&gt;=Data!$H$2,Data!E72&lt;&gt;1),VLOOKUP($J73,Data!$A:$D,3,FALSE))</f>
        <v>0</v>
      </c>
      <c r="P73" s="1" t="b">
        <f t="shared" si="13"/>
        <v>0</v>
      </c>
      <c r="Q73" s="1" t="b">
        <f t="shared" si="14"/>
        <v>0</v>
      </c>
      <c r="R73" s="1" t="b">
        <f t="shared" si="15"/>
        <v>0</v>
      </c>
      <c r="S73" s="1" t="b">
        <f t="shared" si="16"/>
        <v>0</v>
      </c>
      <c r="T73" s="1" t="b">
        <f t="shared" si="17"/>
        <v>0</v>
      </c>
      <c r="U73" s="1" t="b">
        <f t="shared" si="18"/>
        <v>0</v>
      </c>
      <c r="W73" s="1" t="b">
        <f t="shared" si="19"/>
        <v>0</v>
      </c>
      <c r="X73" s="1" t="b">
        <f t="shared" si="20"/>
        <v>0</v>
      </c>
      <c r="Y73" s="1" t="b">
        <f t="shared" si="21"/>
        <v>0</v>
      </c>
      <c r="Z73" s="1" t="b">
        <f t="shared" si="22"/>
        <v>0</v>
      </c>
      <c r="AA73" s="1" t="b">
        <f t="shared" si="23"/>
        <v>0</v>
      </c>
      <c r="AB73" s="1" t="b">
        <f t="shared" si="24"/>
        <v>0</v>
      </c>
    </row>
    <row r="74" spans="2:28" x14ac:dyDescent="0.25">
      <c r="J74">
        <v>72</v>
      </c>
      <c r="K74" s="64">
        <f>IF(ISNUMBER(Data!D73),VLOOKUP(Results!J74,Data!A:D,4,FALSE))</f>
        <v>55.3</v>
      </c>
      <c r="L74" s="1">
        <f>IF(ISNUMBER(Data!D73),LOG(VLOOKUP($J74,Data!$A:$D,4,FALSE)))</f>
        <v>1.7427251313046983</v>
      </c>
      <c r="M74" s="2">
        <f>IF(ISNUMBER(Data!C73),VLOOKUP($J74,Data!$A:$D,3,FALSE))</f>
        <v>0.78100000000000003</v>
      </c>
      <c r="N74" s="1">
        <f>IF(ISNUMBER(Data!D73),IF(AND($J74&lt;=Data!$H$3,$J74&gt;=Data!$H$2,Data!E73&lt;&gt;1),LOG(VLOOKUP($J74,Data!$A:$D,4,FALSE))))</f>
        <v>1.7427251313046983</v>
      </c>
      <c r="O74" s="2">
        <f>IF(AND($J74&lt;=Data!$H$3,$J74&gt;=Data!$H$2,Data!E73&lt;&gt;1),VLOOKUP($J74,Data!$A:$D,3,FALSE))</f>
        <v>0.78100000000000003</v>
      </c>
      <c r="P74" s="1">
        <f t="shared" si="13"/>
        <v>0.58798557379648786</v>
      </c>
      <c r="Q74" s="1">
        <f t="shared" si="14"/>
        <v>0.19301442620351217</v>
      </c>
      <c r="R74" s="1">
        <f t="shared" si="15"/>
        <v>0.45895264736568464</v>
      </c>
      <c r="S74" s="1">
        <f t="shared" si="16"/>
        <v>0.32204735263431539</v>
      </c>
      <c r="T74" s="1">
        <f t="shared" si="17"/>
        <v>0.53319902029419386</v>
      </c>
      <c r="U74" s="1">
        <f t="shared" si="18"/>
        <v>0.24780097970580617</v>
      </c>
      <c r="W74" s="1">
        <f t="shared" si="19"/>
        <v>4.9732085507617083E-2</v>
      </c>
      <c r="X74" s="1">
        <f t="shared" si="20"/>
        <v>3.0370908832809778</v>
      </c>
      <c r="Y74" s="1">
        <f t="shared" si="21"/>
        <v>1.503121812656895E-3</v>
      </c>
      <c r="Z74" s="1">
        <f t="shared" si="22"/>
        <v>0.60996100000000009</v>
      </c>
      <c r="AA74" s="1">
        <f t="shared" si="23"/>
        <v>8.646003846599715E-3</v>
      </c>
      <c r="AB74" s="1">
        <f t="shared" si="24"/>
        <v>3.7254568722671084E-2</v>
      </c>
    </row>
    <row r="75" spans="2:28" x14ac:dyDescent="0.25">
      <c r="J75">
        <v>73</v>
      </c>
      <c r="K75" s="64">
        <f>IF(ISNUMBER(Data!D74),VLOOKUP(Results!J75,Data!A:D,4,FALSE))</f>
        <v>56</v>
      </c>
      <c r="L75" s="1">
        <f>IF(ISNUMBER(Data!D74),LOG(VLOOKUP($J75,Data!$A:$D,4,FALSE)))</f>
        <v>1.7481880270062005</v>
      </c>
      <c r="M75" s="2">
        <f>IF(ISNUMBER(Data!C74),VLOOKUP($J75,Data!$A:$D,3,FALSE))</f>
        <v>0.43099999999999999</v>
      </c>
      <c r="N75" s="1">
        <f>IF(ISNUMBER(Data!D74),IF(AND($J75&lt;=Data!$H$3,$J75&gt;=Data!$H$2,Data!E74&lt;&gt;1),LOG(VLOOKUP($J75,Data!$A:$D,4,FALSE))))</f>
        <v>1.7481880270062005</v>
      </c>
      <c r="O75" s="2">
        <f>IF(AND($J75&lt;=Data!$H$3,$J75&gt;=Data!$H$2,Data!E74&lt;&gt;1),VLOOKUP($J75,Data!$A:$D,3,FALSE))</f>
        <v>0.43099999999999999</v>
      </c>
      <c r="P75" s="1">
        <f t="shared" si="13"/>
        <v>0.58420712336877623</v>
      </c>
      <c r="Q75" s="1">
        <f t="shared" si="14"/>
        <v>-0.15320712336877623</v>
      </c>
      <c r="R75" s="1">
        <f t="shared" si="15"/>
        <v>0.45201333795992982</v>
      </c>
      <c r="S75" s="1">
        <f t="shared" si="16"/>
        <v>-2.1013337959929823E-2</v>
      </c>
      <c r="T75" s="1">
        <f t="shared" si="17"/>
        <v>0.52807848940451096</v>
      </c>
      <c r="U75" s="1">
        <f t="shared" si="18"/>
        <v>-9.707848940451097E-2</v>
      </c>
      <c r="W75" s="1">
        <f t="shared" si="19"/>
        <v>5.2198455805335428E-2</v>
      </c>
      <c r="X75" s="1">
        <f t="shared" si="20"/>
        <v>3.056161377767832</v>
      </c>
      <c r="Y75" s="1">
        <f t="shared" si="21"/>
        <v>9.6864041352886759E-2</v>
      </c>
      <c r="Z75" s="1">
        <f t="shared" si="22"/>
        <v>0.18576099999999998</v>
      </c>
      <c r="AA75" s="1">
        <f t="shared" si="23"/>
        <v>-7.1106633879581466E-2</v>
      </c>
      <c r="AB75" s="1">
        <f t="shared" si="24"/>
        <v>2.3472422650935403E-2</v>
      </c>
    </row>
    <row r="76" spans="2:28" x14ac:dyDescent="0.25">
      <c r="J76">
        <v>74</v>
      </c>
      <c r="K76" s="64">
        <f>IF(ISNUMBER(Data!D75),VLOOKUP(Results!J76,Data!A:D,4,FALSE))</f>
        <v>56</v>
      </c>
      <c r="L76" s="1">
        <f>IF(ISNUMBER(Data!D75),LOG(VLOOKUP($J76,Data!$A:$D,4,FALSE)))</f>
        <v>1.7481880270062005</v>
      </c>
      <c r="M76" s="2">
        <f>IF(ISNUMBER(Data!C75),VLOOKUP($J76,Data!$A:$D,3,FALSE))</f>
        <v>0.57199999999999995</v>
      </c>
      <c r="N76" s="1">
        <f>IF(ISNUMBER(Data!D75),IF(AND($J76&lt;=Data!$H$3,$J76&gt;=Data!$H$2,Data!E75&lt;&gt;1),LOG(VLOOKUP($J76,Data!$A:$D,4,FALSE))))</f>
        <v>1.7481880270062005</v>
      </c>
      <c r="O76" s="2">
        <f>IF(AND($J76&lt;=Data!$H$3,$J76&gt;=Data!$H$2,Data!E75&lt;&gt;1),VLOOKUP($J76,Data!$A:$D,3,FALSE))</f>
        <v>0.57199999999999995</v>
      </c>
      <c r="P76" s="1">
        <f t="shared" si="13"/>
        <v>0.58420712336877623</v>
      </c>
      <c r="Q76" s="1">
        <f t="shared" si="14"/>
        <v>-1.2207123368776274E-2</v>
      </c>
      <c r="R76" s="1">
        <f t="shared" si="15"/>
        <v>0.45201333795992982</v>
      </c>
      <c r="S76" s="1">
        <f t="shared" si="16"/>
        <v>0.11998666204007014</v>
      </c>
      <c r="T76" s="1">
        <f t="shared" si="17"/>
        <v>0.52807848940451096</v>
      </c>
      <c r="U76" s="1">
        <f t="shared" si="18"/>
        <v>4.3921510595488988E-2</v>
      </c>
      <c r="W76" s="1">
        <f t="shared" si="19"/>
        <v>5.2198455805335428E-2</v>
      </c>
      <c r="X76" s="1">
        <f t="shared" si="20"/>
        <v>3.056161377767832</v>
      </c>
      <c r="Y76" s="1">
        <f t="shared" si="21"/>
        <v>2.8978213766679882E-2</v>
      </c>
      <c r="Z76" s="1">
        <f t="shared" si="22"/>
        <v>0.32718399999999992</v>
      </c>
      <c r="AA76" s="1">
        <f t="shared" si="23"/>
        <v>-3.8892390137629788E-2</v>
      </c>
      <c r="AB76" s="1">
        <f t="shared" si="24"/>
        <v>1.4901386094052108E-4</v>
      </c>
    </row>
    <row r="77" spans="2:28" x14ac:dyDescent="0.25">
      <c r="J77">
        <v>75</v>
      </c>
      <c r="K77" s="64">
        <f>IF(ISNUMBER(Data!D76),VLOOKUP(Results!J77,Data!A:D,4,FALSE))</f>
        <v>57</v>
      </c>
      <c r="L77" s="1">
        <f>IF(ISNUMBER(Data!D76),LOG(VLOOKUP($J77,Data!$A:$D,4,FALSE)))</f>
        <v>1.7558748556724915</v>
      </c>
      <c r="M77" s="2">
        <f>IF(ISNUMBER(Data!C76),VLOOKUP($J77,Data!$A:$D,3,FALSE))</f>
        <v>0.72899999999999998</v>
      </c>
      <c r="N77" s="1">
        <f>IF(ISNUMBER(Data!D76),IF(AND($J77&lt;=Data!$H$3,$J77&gt;=Data!$H$2,Data!E76&lt;&gt;1),LOG(VLOOKUP($J77,Data!$A:$D,4,FALSE))))</f>
        <v>1.7558748556724915</v>
      </c>
      <c r="O77" s="2">
        <f>IF(AND($J77&lt;=Data!$H$3,$J77&gt;=Data!$H$2,Data!E76&lt;&gt;1),VLOOKUP($J77,Data!$A:$D,3,FALSE))</f>
        <v>0.72899999999999998</v>
      </c>
      <c r="P77" s="1">
        <f t="shared" si="13"/>
        <v>0.57889047398557336</v>
      </c>
      <c r="Q77" s="1">
        <f t="shared" si="14"/>
        <v>0.15010952601442662</v>
      </c>
      <c r="R77" s="1">
        <f t="shared" si="15"/>
        <v>0.4422490507798269</v>
      </c>
      <c r="S77" s="1">
        <f t="shared" si="16"/>
        <v>0.28675094922017308</v>
      </c>
      <c r="T77" s="1">
        <f t="shared" si="17"/>
        <v>0.52087340152069506</v>
      </c>
      <c r="U77" s="1">
        <f t="shared" si="18"/>
        <v>0.20812659847930493</v>
      </c>
      <c r="W77" s="1">
        <f t="shared" si="19"/>
        <v>5.5769959768060769E-2</v>
      </c>
      <c r="X77" s="1">
        <f t="shared" si="20"/>
        <v>3.0830965087828925</v>
      </c>
      <c r="Y77" s="1">
        <f t="shared" si="21"/>
        <v>1.7502985863390098E-4</v>
      </c>
      <c r="Z77" s="1">
        <f t="shared" si="22"/>
        <v>0.53144099999999994</v>
      </c>
      <c r="AA77" s="1">
        <f t="shared" si="23"/>
        <v>-3.12432523502628E-3</v>
      </c>
      <c r="AB77" s="1">
        <f t="shared" si="24"/>
        <v>2.2532869800275857E-2</v>
      </c>
    </row>
    <row r="78" spans="2:28" x14ac:dyDescent="0.25">
      <c r="J78">
        <v>76</v>
      </c>
      <c r="K78" s="64">
        <f>IF(ISNUMBER(Data!D77),VLOOKUP(Results!J78,Data!A:D,4,FALSE))</f>
        <v>57.2</v>
      </c>
      <c r="L78" s="1">
        <f>IF(ISNUMBER(Data!D77),LOG(VLOOKUP($J78,Data!$A:$D,4,FALSE)))</f>
        <v>1.7573960287930241</v>
      </c>
      <c r="M78" s="2">
        <f>IF(ISNUMBER(Data!C77),VLOOKUP($J78,Data!$A:$D,3,FALSE))</f>
        <v>0.505</v>
      </c>
      <c r="N78" s="1">
        <f>IF(ISNUMBER(Data!D77),IF(AND($J78&lt;=Data!$H$3,$J78&gt;=Data!$H$2,Data!E77&lt;&gt;1),LOG(VLOOKUP($J78,Data!$A:$D,4,FALSE))))</f>
        <v>1.7573960287930241</v>
      </c>
      <c r="O78" s="2">
        <f>IF(AND($J78&lt;=Data!$H$3,$J78&gt;=Data!$H$2,Data!E77&lt;&gt;1),VLOOKUP($J78,Data!$A:$D,3,FALSE))</f>
        <v>0.505</v>
      </c>
      <c r="P78" s="1">
        <f t="shared" si="13"/>
        <v>0.57783834384398558</v>
      </c>
      <c r="Q78" s="1">
        <f t="shared" si="14"/>
        <v>-7.2838343843985576E-2</v>
      </c>
      <c r="R78" s="1">
        <f t="shared" si="15"/>
        <v>0.44031676220616944</v>
      </c>
      <c r="S78" s="1">
        <f t="shared" si="16"/>
        <v>6.4683237793830561E-2</v>
      </c>
      <c r="T78" s="1">
        <f t="shared" si="17"/>
        <v>0.51944756175038775</v>
      </c>
      <c r="U78" s="1">
        <f t="shared" si="18"/>
        <v>-1.444756175038775E-2</v>
      </c>
      <c r="W78" s="1">
        <f t="shared" si="19"/>
        <v>5.6490744009150301E-2</v>
      </c>
      <c r="X78" s="1">
        <f t="shared" si="20"/>
        <v>3.0884408020174918</v>
      </c>
      <c r="Y78" s="1">
        <f t="shared" si="21"/>
        <v>5.6278018364381011E-2</v>
      </c>
      <c r="Z78" s="1">
        <f t="shared" si="22"/>
        <v>0.255025</v>
      </c>
      <c r="AA78" s="1">
        <f t="shared" si="23"/>
        <v>-5.638428086589832E-2</v>
      </c>
      <c r="AB78" s="1">
        <f t="shared" si="24"/>
        <v>5.3054243339346876E-3</v>
      </c>
    </row>
    <row r="79" spans="2:28" x14ac:dyDescent="0.25">
      <c r="J79">
        <v>77</v>
      </c>
      <c r="K79" s="64">
        <f>IF(ISNUMBER(Data!D78),VLOOKUP(Results!J79,Data!A:D,4,FALSE))</f>
        <v>62</v>
      </c>
      <c r="L79" s="1">
        <f>IF(ISNUMBER(Data!D78),LOG(VLOOKUP($J79,Data!$A:$D,4,FALSE)))</f>
        <v>1.7923916894982539</v>
      </c>
      <c r="M79" s="2">
        <f>IF(ISNUMBER(Data!C78),VLOOKUP($J79,Data!$A:$D,3,FALSE))</f>
        <v>0.55300000000000005</v>
      </c>
      <c r="N79" s="1">
        <f>IF(ISNUMBER(Data!D78),IF(AND($J79&lt;=Data!$H$3,$J79&gt;=Data!$H$2,Data!E78&lt;&gt;1),LOG(VLOOKUP($J79,Data!$A:$D,4,FALSE))))</f>
        <v>1.7923916894982539</v>
      </c>
      <c r="O79" s="2">
        <f>IF(AND($J79&lt;=Data!$H$3,$J79&gt;=Data!$H$2,Data!E78&lt;&gt;1),VLOOKUP($J79,Data!$A:$D,3,FALSE))</f>
        <v>0.55300000000000005</v>
      </c>
      <c r="P79" s="1">
        <f t="shared" si="13"/>
        <v>0.55363334774212603</v>
      </c>
      <c r="Q79" s="1">
        <f t="shared" si="14"/>
        <v>-6.3334774212597811E-4</v>
      </c>
      <c r="R79" s="1">
        <f t="shared" si="15"/>
        <v>0.39586310049236051</v>
      </c>
      <c r="S79" s="1">
        <f t="shared" si="16"/>
        <v>0.15713689950763954</v>
      </c>
      <c r="T79" s="1">
        <f t="shared" si="17"/>
        <v>0.48664511201723304</v>
      </c>
      <c r="U79" s="1">
        <f t="shared" si="18"/>
        <v>6.6354887982767008E-2</v>
      </c>
      <c r="W79" s="1">
        <f t="shared" si="19"/>
        <v>7.4350824658308889E-2</v>
      </c>
      <c r="X79" s="1">
        <f t="shared" si="20"/>
        <v>3.2126679685824051</v>
      </c>
      <c r="Y79" s="1">
        <f t="shared" si="21"/>
        <v>3.5807949398863753E-2</v>
      </c>
      <c r="Z79" s="1">
        <f t="shared" si="22"/>
        <v>0.30580900000000005</v>
      </c>
      <c r="AA79" s="1">
        <f t="shared" si="23"/>
        <v>-5.1597970571801717E-2</v>
      </c>
      <c r="AB79" s="1">
        <f t="shared" si="24"/>
        <v>4.0112936245621508E-7</v>
      </c>
    </row>
    <row r="80" spans="2:28" x14ac:dyDescent="0.25">
      <c r="J80">
        <v>78</v>
      </c>
      <c r="K80" s="64">
        <f>IF(ISNUMBER(Data!D79),VLOOKUP(Results!J80,Data!A:D,4,FALSE))</f>
        <v>62.5</v>
      </c>
      <c r="L80" s="1">
        <f>IF(ISNUMBER(Data!D79),LOG(VLOOKUP($J80,Data!$A:$D,4,FALSE)))</f>
        <v>1.7958800173440752</v>
      </c>
      <c r="M80" s="2">
        <f>IF(ISNUMBER(Data!C79),VLOOKUP($J80,Data!$A:$D,3,FALSE))</f>
        <v>0.58399999999999996</v>
      </c>
      <c r="N80" s="1">
        <f>IF(ISNUMBER(Data!D79),IF(AND($J80&lt;=Data!$H$3,$J80&gt;=Data!$H$2,Data!E79&lt;&gt;1),LOG(VLOOKUP($J80,Data!$A:$D,4,FALSE))))</f>
        <v>1.7958800173440752</v>
      </c>
      <c r="O80" s="2">
        <f>IF(AND($J80&lt;=Data!$H$3,$J80&gt;=Data!$H$2,Data!E79&lt;&gt;1),VLOOKUP($J80,Data!$A:$D,3,FALSE))</f>
        <v>0.58399999999999996</v>
      </c>
      <c r="P80" s="1">
        <f t="shared" si="13"/>
        <v>0.55122062112949499</v>
      </c>
      <c r="Q80" s="1">
        <f t="shared" si="14"/>
        <v>3.2779378870504972E-2</v>
      </c>
      <c r="R80" s="1">
        <f t="shared" si="15"/>
        <v>0.39143200981197124</v>
      </c>
      <c r="S80" s="1">
        <f t="shared" si="16"/>
        <v>0.19256799018802873</v>
      </c>
      <c r="T80" s="1">
        <f t="shared" si="17"/>
        <v>0.48337540095850695</v>
      </c>
      <c r="U80" s="1">
        <f t="shared" si="18"/>
        <v>0.10062459904149301</v>
      </c>
      <c r="W80" s="1">
        <f t="shared" si="19"/>
        <v>7.6265342049611343E-2</v>
      </c>
      <c r="X80" s="1">
        <f t="shared" si="20"/>
        <v>3.225185036695756</v>
      </c>
      <c r="Y80" s="1">
        <f t="shared" si="21"/>
        <v>2.5036696525300568E-2</v>
      </c>
      <c r="Z80" s="1">
        <f t="shared" si="22"/>
        <v>0.34105599999999997</v>
      </c>
      <c r="AA80" s="1">
        <f t="shared" si="23"/>
        <v>-4.3697050521681248E-2</v>
      </c>
      <c r="AB80" s="1">
        <f t="shared" si="24"/>
        <v>1.074487679136115E-3</v>
      </c>
    </row>
    <row r="81" spans="10:28" x14ac:dyDescent="0.25">
      <c r="J81">
        <v>79</v>
      </c>
      <c r="K81" s="64">
        <f>IF(ISNUMBER(Data!D80),VLOOKUP(Results!J81,Data!A:D,4,FALSE))</f>
        <v>63.8</v>
      </c>
      <c r="L81" s="1">
        <f>IF(ISNUMBER(Data!D80),LOG(VLOOKUP($J81,Data!$A:$D,4,FALSE)))</f>
        <v>1.8048206787211623</v>
      </c>
      <c r="M81" s="2">
        <f>IF(ISNUMBER(Data!C80),VLOOKUP($J81,Data!$A:$D,3,FALSE))</f>
        <v>0.40500000000000003</v>
      </c>
      <c r="N81" s="1">
        <f>IF(ISNUMBER(Data!D80),IF(AND($J81&lt;=Data!$H$3,$J81&gt;=Data!$H$2,Data!E80&lt;&gt;1),LOG(VLOOKUP($J81,Data!$A:$D,4,FALSE))))</f>
        <v>1.8048206787211623</v>
      </c>
      <c r="O81" s="2">
        <f>IF(AND($J81&lt;=Data!$H$3,$J81&gt;=Data!$H$2,Data!E80&lt;&gt;1),VLOOKUP($J81,Data!$A:$D,3,FALSE))</f>
        <v>0.40500000000000003</v>
      </c>
      <c r="P81" s="1">
        <f t="shared" si="13"/>
        <v>0.54503674948885772</v>
      </c>
      <c r="Q81" s="1">
        <f t="shared" si="14"/>
        <v>-0.14003674948885769</v>
      </c>
      <c r="R81" s="1">
        <f t="shared" si="15"/>
        <v>0.38007502645044999</v>
      </c>
      <c r="S81" s="1">
        <f t="shared" si="16"/>
        <v>2.4924973549550034E-2</v>
      </c>
      <c r="T81" s="1">
        <f t="shared" si="17"/>
        <v>0.47499505923919139</v>
      </c>
      <c r="U81" s="1">
        <f t="shared" si="18"/>
        <v>-6.999505923919136E-2</v>
      </c>
      <c r="W81" s="1">
        <f t="shared" si="19"/>
        <v>8.128341582714739E-2</v>
      </c>
      <c r="X81" s="1">
        <f t="shared" si="20"/>
        <v>3.2573776823395169</v>
      </c>
      <c r="Y81" s="1">
        <f t="shared" si="21"/>
        <v>0.11372399537587524</v>
      </c>
      <c r="Z81" s="1">
        <f t="shared" si="22"/>
        <v>0.16402500000000003</v>
      </c>
      <c r="AA81" s="1">
        <f t="shared" si="23"/>
        <v>-9.6145071666008206E-2</v>
      </c>
      <c r="AB81" s="1">
        <f t="shared" si="24"/>
        <v>1.9610291207405085E-2</v>
      </c>
    </row>
    <row r="82" spans="10:28" x14ac:dyDescent="0.25">
      <c r="J82">
        <v>80</v>
      </c>
      <c r="K82" s="64">
        <f>IF(ISNUMBER(Data!D81),VLOOKUP(Results!J82,Data!A:D,4,FALSE))</f>
        <v>65</v>
      </c>
      <c r="L82" s="1">
        <f>IF(ISNUMBER(Data!D81),LOG(VLOOKUP($J82,Data!$A:$D,4,FALSE)))</f>
        <v>1.8129133566428555</v>
      </c>
      <c r="M82" s="2">
        <f>IF(ISNUMBER(Data!C81),VLOOKUP($J82,Data!$A:$D,3,FALSE))</f>
        <v>0.65100000000000002</v>
      </c>
      <c r="N82" s="1">
        <f>IF(ISNUMBER(Data!D81),IF(AND($J82&lt;=Data!$H$3,$J82&gt;=Data!$H$2,Data!E81&lt;&gt;1),LOG(VLOOKUP($J82,Data!$A:$D,4,FALSE))))</f>
        <v>1.8129133566428555</v>
      </c>
      <c r="O82" s="2">
        <f>IF(AND($J82&lt;=Data!$H$3,$J82&gt;=Data!$H$2,Data!E81&lt;&gt;1),VLOOKUP($J82,Data!$A:$D,3,FALSE))</f>
        <v>0.65100000000000002</v>
      </c>
      <c r="P82" s="1">
        <f t="shared" si="13"/>
        <v>0.53943939159931475</v>
      </c>
      <c r="Q82" s="1">
        <f t="shared" si="14"/>
        <v>0.11156060840068527</v>
      </c>
      <c r="R82" s="1">
        <f t="shared" si="15"/>
        <v>0.36979520433993329</v>
      </c>
      <c r="S82" s="1">
        <f t="shared" si="16"/>
        <v>0.28120479566006673</v>
      </c>
      <c r="T82" s="1">
        <f t="shared" si="17"/>
        <v>0.46740955705453668</v>
      </c>
      <c r="U82" s="1">
        <f t="shared" si="18"/>
        <v>0.18359044294546334</v>
      </c>
      <c r="W82" s="1">
        <f t="shared" si="19"/>
        <v>8.5963392118836371E-2</v>
      </c>
      <c r="X82" s="1">
        <f t="shared" si="20"/>
        <v>3.2866548386940653</v>
      </c>
      <c r="Y82" s="1">
        <f t="shared" si="21"/>
        <v>8.3228919275994077E-3</v>
      </c>
      <c r="Z82" s="1">
        <f t="shared" si="22"/>
        <v>0.42380100000000004</v>
      </c>
      <c r="AA82" s="1">
        <f t="shared" si="23"/>
        <v>-2.6748159232644883E-2</v>
      </c>
      <c r="AB82" s="1">
        <f t="shared" si="24"/>
        <v>1.2445769346731049E-2</v>
      </c>
    </row>
    <row r="83" spans="10:28" x14ac:dyDescent="0.25">
      <c r="J83">
        <v>81</v>
      </c>
      <c r="K83" s="64">
        <f>IF(ISNUMBER(Data!D82),VLOOKUP(Results!J83,Data!A:D,4,FALSE))</f>
        <v>69.5</v>
      </c>
      <c r="L83" s="1">
        <f>IF(ISNUMBER(Data!D82),LOG(VLOOKUP($J83,Data!$A:$D,4,FALSE)))</f>
        <v>1.8419848045901139</v>
      </c>
      <c r="M83" s="2">
        <f>IF(ISNUMBER(Data!C82),VLOOKUP($J83,Data!$A:$D,3,FALSE))</f>
        <v>0.48799999999999999</v>
      </c>
      <c r="N83" s="1">
        <f>IF(ISNUMBER(Data!D82),IF(AND($J83&lt;=Data!$H$3,$J83&gt;=Data!$H$2,Data!E82&lt;&gt;1),LOG(VLOOKUP($J83,Data!$A:$D,4,FALSE))))</f>
        <v>1.8419848045901139</v>
      </c>
      <c r="O83" s="2">
        <f>IF(AND($J83&lt;=Data!$H$3,$J83&gt;=Data!$H$2,Data!E82&lt;&gt;1),VLOOKUP($J83,Data!$A:$D,3,FALSE))</f>
        <v>0.48799999999999999</v>
      </c>
      <c r="P83" s="1">
        <f t="shared" si="13"/>
        <v>0.51933191912820198</v>
      </c>
      <c r="Q83" s="1">
        <f t="shared" si="14"/>
        <v>-3.133191912820199E-2</v>
      </c>
      <c r="R83" s="1">
        <f t="shared" si="15"/>
        <v>0.33286684560816315</v>
      </c>
      <c r="S83" s="1">
        <f t="shared" si="16"/>
        <v>0.15513315439183684</v>
      </c>
      <c r="T83" s="1">
        <f t="shared" si="17"/>
        <v>0.44016004409370679</v>
      </c>
      <c r="U83" s="1">
        <f t="shared" si="18"/>
        <v>4.7839955906293197E-2</v>
      </c>
      <c r="W83" s="1">
        <f t="shared" si="19"/>
        <v>0.10385575590461503</v>
      </c>
      <c r="X83" s="1">
        <f t="shared" si="20"/>
        <v>3.3929080203408803</v>
      </c>
      <c r="Y83" s="1">
        <f t="shared" si="21"/>
        <v>6.4632834456335039E-2</v>
      </c>
      <c r="Z83" s="1">
        <f t="shared" si="22"/>
        <v>0.23814399999999999</v>
      </c>
      <c r="AA83" s="1">
        <f t="shared" si="23"/>
        <v>-8.1929798478456689E-2</v>
      </c>
      <c r="AB83" s="1">
        <f t="shared" si="24"/>
        <v>9.8168915625618984E-4</v>
      </c>
    </row>
    <row r="84" spans="10:28" x14ac:dyDescent="0.25">
      <c r="J84">
        <v>82</v>
      </c>
      <c r="K84" s="64">
        <f>IF(ISNUMBER(Data!D83),VLOOKUP(Results!J84,Data!A:D,4,FALSE))</f>
        <v>71.5</v>
      </c>
      <c r="L84" s="1">
        <f>IF(ISNUMBER(Data!D83),LOG(VLOOKUP($J84,Data!$A:$D,4,FALSE)))</f>
        <v>1.8543060418010806</v>
      </c>
      <c r="M84" s="2">
        <f>IF(ISNUMBER(Data!C83),VLOOKUP($J84,Data!$A:$D,3,FALSE))</f>
        <v>0.375</v>
      </c>
      <c r="N84" s="1">
        <f>IF(ISNUMBER(Data!D83),IF(AND($J84&lt;=Data!$H$3,$J84&gt;=Data!$H$2,Data!E83&lt;&gt;1),LOG(VLOOKUP($J84,Data!$A:$D,4,FALSE))))</f>
        <v>1.8543060418010806</v>
      </c>
      <c r="O84" s="2">
        <f>IF(AND($J84&lt;=Data!$H$3,$J84&gt;=Data!$H$2,Data!E83&lt;&gt;1),VLOOKUP($J84,Data!$A:$D,3,FALSE))</f>
        <v>0.375</v>
      </c>
      <c r="P84" s="1">
        <f t="shared" si="13"/>
        <v>0.51080984831566356</v>
      </c>
      <c r="Q84" s="1">
        <f t="shared" si="14"/>
        <v>-0.13580984831566356</v>
      </c>
      <c r="R84" s="1">
        <f t="shared" si="15"/>
        <v>0.31721564486400755</v>
      </c>
      <c r="S84" s="1">
        <f t="shared" si="16"/>
        <v>5.7784355135992449E-2</v>
      </c>
      <c r="T84" s="1">
        <f t="shared" si="17"/>
        <v>0.42861099040767048</v>
      </c>
      <c r="U84" s="1">
        <f t="shared" si="18"/>
        <v>-5.3610990407670478E-2</v>
      </c>
      <c r="W84" s="1">
        <f t="shared" si="19"/>
        <v>0.1119490150255731</v>
      </c>
      <c r="X84" s="1">
        <f t="shared" si="20"/>
        <v>3.4384508966599907</v>
      </c>
      <c r="Y84" s="1">
        <f t="shared" si="21"/>
        <v>0.13485778847932353</v>
      </c>
      <c r="Z84" s="1">
        <f t="shared" si="22"/>
        <v>0.140625</v>
      </c>
      <c r="AA84" s="1">
        <f t="shared" si="23"/>
        <v>-0.12287064982650393</v>
      </c>
      <c r="AB84" s="1">
        <f t="shared" si="24"/>
        <v>1.8444314899523546E-2</v>
      </c>
    </row>
    <row r="85" spans="10:28" x14ac:dyDescent="0.25">
      <c r="J85">
        <v>83</v>
      </c>
      <c r="K85" s="64">
        <f>IF(ISNUMBER(Data!D84),VLOOKUP(Results!J85,Data!A:D,4,FALSE))</f>
        <v>76</v>
      </c>
      <c r="L85" s="1">
        <f>IF(ISNUMBER(Data!D84),LOG(VLOOKUP($J85,Data!$A:$D,4,FALSE)))</f>
        <v>1.8808135922807914</v>
      </c>
      <c r="M85" s="2">
        <f>IF(ISNUMBER(Data!C84),VLOOKUP($J85,Data!$A:$D,3,FALSE))</f>
        <v>0.77100000000000002</v>
      </c>
      <c r="N85" s="1">
        <f>IF(ISNUMBER(Data!D84),IF(AND($J85&lt;=Data!$H$3,$J85&gt;=Data!$H$2,Data!E84&lt;&gt;1),LOG(VLOOKUP($J85,Data!$A:$D,4,FALSE))))</f>
        <v>1.8808135922807914</v>
      </c>
      <c r="O85" s="2">
        <f>IF(AND($J85&lt;=Data!$H$3,$J85&gt;=Data!$H$2,Data!E84&lt;&gt;1),VLOOKUP($J85,Data!$A:$D,3,FALSE))</f>
        <v>0.77100000000000002</v>
      </c>
      <c r="P85" s="1">
        <f t="shared" si="13"/>
        <v>0.49247571365149478</v>
      </c>
      <c r="Q85" s="1">
        <f t="shared" si="14"/>
        <v>0.27852428634850523</v>
      </c>
      <c r="R85" s="1">
        <f t="shared" si="15"/>
        <v>0.28354410793226759</v>
      </c>
      <c r="S85" s="1">
        <f t="shared" si="16"/>
        <v>0.48745589206773243</v>
      </c>
      <c r="T85" s="1">
        <f t="shared" si="17"/>
        <v>0.40376469304858587</v>
      </c>
      <c r="U85" s="1">
        <f t="shared" si="18"/>
        <v>0.36723530695141415</v>
      </c>
      <c r="W85" s="1">
        <f t="shared" si="19"/>
        <v>0.13038987276931177</v>
      </c>
      <c r="X85" s="1">
        <f t="shared" si="20"/>
        <v>3.537459768908175</v>
      </c>
      <c r="Y85" s="1">
        <f t="shared" si="21"/>
        <v>8.2771951380631844E-4</v>
      </c>
      <c r="Z85" s="1">
        <f t="shared" si="22"/>
        <v>0.594441</v>
      </c>
      <c r="AA85" s="1">
        <f t="shared" si="23"/>
        <v>1.0388755560406764E-2</v>
      </c>
      <c r="AB85" s="1">
        <f t="shared" si="24"/>
        <v>7.7575778085944083E-2</v>
      </c>
    </row>
    <row r="86" spans="10:28" x14ac:dyDescent="0.25">
      <c r="J86">
        <v>84</v>
      </c>
      <c r="K86" s="64">
        <f>IF(ISNUMBER(Data!D85),VLOOKUP(Results!J86,Data!A:D,4,FALSE))</f>
        <v>79.8</v>
      </c>
      <c r="L86" s="1">
        <f>IF(ISNUMBER(Data!D85),LOG(VLOOKUP($J86,Data!$A:$D,4,FALSE)))</f>
        <v>1.9020028913507294</v>
      </c>
      <c r="M86" s="2">
        <f>IF(ISNUMBER(Data!C85),VLOOKUP($J86,Data!$A:$D,3,FALSE))</f>
        <v>0.51300000000000001</v>
      </c>
      <c r="N86" s="1">
        <f>IF(ISNUMBER(Data!D85),IF(AND($J86&lt;=Data!$H$3,$J86&gt;=Data!$H$2,Data!E85&lt;&gt;1),LOG(VLOOKUP($J86,Data!$A:$D,4,FALSE))))</f>
        <v>1.9020028913507294</v>
      </c>
      <c r="O86" s="2">
        <f>IF(AND($J86&lt;=Data!$H$3,$J86&gt;=Data!$H$2,Data!E85&lt;&gt;1),VLOOKUP($J86,Data!$A:$D,3,FALSE))</f>
        <v>0.51300000000000001</v>
      </c>
      <c r="P86" s="1">
        <f t="shared" si="13"/>
        <v>0.47781998516821056</v>
      </c>
      <c r="Q86" s="1">
        <f t="shared" si="14"/>
        <v>3.5180014831789452E-2</v>
      </c>
      <c r="R86" s="1">
        <f t="shared" si="15"/>
        <v>0.25662814424346081</v>
      </c>
      <c r="S86" s="1">
        <f t="shared" si="16"/>
        <v>0.2563718557565392</v>
      </c>
      <c r="T86" s="1">
        <f t="shared" si="17"/>
        <v>0.38390334728126474</v>
      </c>
      <c r="U86" s="1">
        <f t="shared" si="18"/>
        <v>0.12909665271873527</v>
      </c>
      <c r="W86" s="1">
        <f t="shared" si="19"/>
        <v>0.14614157512319872</v>
      </c>
      <c r="X86" s="1">
        <f t="shared" si="20"/>
        <v>3.6176149987065345</v>
      </c>
      <c r="Y86" s="1">
        <f t="shared" si="21"/>
        <v>5.2546340203461467E-2</v>
      </c>
      <c r="Z86" s="1">
        <f t="shared" si="22"/>
        <v>0.26316899999999999</v>
      </c>
      <c r="AA86" s="1">
        <f t="shared" si="23"/>
        <v>-8.7631072824046391E-2</v>
      </c>
      <c r="AB86" s="1">
        <f t="shared" si="24"/>
        <v>1.237633443564918E-3</v>
      </c>
    </row>
    <row r="87" spans="10:28" x14ac:dyDescent="0.25">
      <c r="J87">
        <v>85</v>
      </c>
      <c r="K87" s="64">
        <f>IF(ISNUMBER(Data!D86),VLOOKUP(Results!J87,Data!A:D,4,FALSE))</f>
        <v>80.7</v>
      </c>
      <c r="L87" s="1">
        <f>IF(ISNUMBER(Data!D86),LOG(VLOOKUP($J87,Data!$A:$D,4,FALSE)))</f>
        <v>1.9068735347220704</v>
      </c>
      <c r="M87" s="2">
        <f>IF(ISNUMBER(Data!C86),VLOOKUP($J87,Data!$A:$D,3,FALSE))</f>
        <v>0.44600000000000001</v>
      </c>
      <c r="N87" s="1">
        <f>IF(ISNUMBER(Data!D86),IF(AND($J87&lt;=Data!$H$3,$J87&gt;=Data!$H$2,Data!E86&lt;&gt;1),LOG(VLOOKUP($J87,Data!$A:$D,4,FALSE))))</f>
        <v>1.9068735347220704</v>
      </c>
      <c r="O87" s="2">
        <f>IF(AND($J87&lt;=Data!$H$3,$J87&gt;=Data!$H$2,Data!E86&lt;&gt;1),VLOOKUP($J87,Data!$A:$D,3,FALSE))</f>
        <v>0.44600000000000001</v>
      </c>
      <c r="P87" s="1">
        <f t="shared" si="13"/>
        <v>0.47445117025113026</v>
      </c>
      <c r="Q87" s="1">
        <f t="shared" si="14"/>
        <v>-2.8451170251130253E-2</v>
      </c>
      <c r="R87" s="1">
        <f t="shared" si="15"/>
        <v>0.25044115053067051</v>
      </c>
      <c r="S87" s="1">
        <f t="shared" si="16"/>
        <v>0.1955588494693295</v>
      </c>
      <c r="T87" s="1">
        <f t="shared" si="17"/>
        <v>0.37933795171116014</v>
      </c>
      <c r="U87" s="1">
        <f t="shared" si="18"/>
        <v>6.666204828883987E-2</v>
      </c>
      <c r="W87" s="1">
        <f t="shared" si="19"/>
        <v>0.14988924295692341</v>
      </c>
      <c r="X87" s="1">
        <f t="shared" si="20"/>
        <v>3.6361666774234433</v>
      </c>
      <c r="Y87" s="1">
        <f t="shared" si="21"/>
        <v>8.7752144801162613E-2</v>
      </c>
      <c r="Z87" s="1">
        <f t="shared" si="22"/>
        <v>0.19891600000000001</v>
      </c>
      <c r="AA87" s="1">
        <f t="shared" si="23"/>
        <v>-0.11468697638394948</v>
      </c>
      <c r="AB87" s="1">
        <f t="shared" si="24"/>
        <v>8.0946908865880225E-4</v>
      </c>
    </row>
    <row r="88" spans="10:28" x14ac:dyDescent="0.25">
      <c r="J88">
        <v>86</v>
      </c>
      <c r="K88" s="64">
        <f>IF(ISNUMBER(Data!D87),VLOOKUP(Results!J88,Data!A:D,4,FALSE))</f>
        <v>91</v>
      </c>
      <c r="L88" s="1">
        <f>IF(ISNUMBER(Data!D87),LOG(VLOOKUP($J88,Data!$A:$D,4,FALSE)))</f>
        <v>1.9590413923210936</v>
      </c>
      <c r="M88" s="2">
        <f>IF(ISNUMBER(Data!C87),VLOOKUP($J88,Data!$A:$D,3,FALSE))</f>
        <v>0.49299999999999999</v>
      </c>
      <c r="N88" s="1">
        <f>IF(ISNUMBER(Data!D87),IF(AND($J88&lt;=Data!$H$3,$J88&gt;=Data!$H$2,Data!E87&lt;&gt;1),LOG(VLOOKUP($J88,Data!$A:$D,4,FALSE))))</f>
        <v>1.9590413923210936</v>
      </c>
      <c r="O88" s="2">
        <f>IF(AND($J88&lt;=Data!$H$3,$J88&gt;=Data!$H$2,Data!E87&lt;&gt;1),VLOOKUP($J88,Data!$A:$D,3,FALSE))</f>
        <v>0.49299999999999999</v>
      </c>
      <c r="P88" s="1">
        <f t="shared" si="13"/>
        <v>0.43836890278195173</v>
      </c>
      <c r="Q88" s="1">
        <f t="shared" si="14"/>
        <v>5.4631097218048263E-2</v>
      </c>
      <c r="R88" s="1">
        <f t="shared" si="15"/>
        <v>0.1841742978035672</v>
      </c>
      <c r="S88" s="1">
        <f t="shared" si="16"/>
        <v>0.30882570219643279</v>
      </c>
      <c r="T88" s="1">
        <f t="shared" si="17"/>
        <v>0.33043950281510615</v>
      </c>
      <c r="U88" s="1">
        <f t="shared" si="18"/>
        <v>0.16256049718489385</v>
      </c>
      <c r="W88" s="1">
        <f t="shared" si="19"/>
        <v>0.19300485568363565</v>
      </c>
      <c r="X88" s="1">
        <f t="shared" si="20"/>
        <v>3.8378431768273691</v>
      </c>
      <c r="Y88" s="1">
        <f t="shared" si="21"/>
        <v>6.2115535605760323E-2</v>
      </c>
      <c r="Z88" s="1">
        <f t="shared" si="22"/>
        <v>0.24304899999999999</v>
      </c>
      <c r="AA88" s="1">
        <f t="shared" si="23"/>
        <v>-0.10949246542708545</v>
      </c>
      <c r="AB88" s="1">
        <f t="shared" si="24"/>
        <v>2.9845567832478288E-3</v>
      </c>
    </row>
    <row r="89" spans="10:28" x14ac:dyDescent="0.25">
      <c r="J89">
        <v>87</v>
      </c>
      <c r="K89" s="64">
        <f>IF(ISNUMBER(Data!D88),VLOOKUP(Results!J89,Data!A:D,4,FALSE))</f>
        <v>93.3</v>
      </c>
      <c r="L89" s="1">
        <f>IF(ISNUMBER(Data!D88),LOG(VLOOKUP($J89,Data!$A:$D,4,FALSE)))</f>
        <v>1.9698816437464999</v>
      </c>
      <c r="M89" s="2">
        <f>IF(ISNUMBER(Data!C88),VLOOKUP($J89,Data!$A:$D,3,FALSE))</f>
        <v>0.438</v>
      </c>
      <c r="N89" s="1">
        <f>IF(ISNUMBER(Data!D88),IF(AND($J89&lt;=Data!$H$3,$J89&gt;=Data!$H$2,Data!E88&lt;&gt;1),LOG(VLOOKUP($J89,Data!$A:$D,4,FALSE))))</f>
        <v>1.9698816437464999</v>
      </c>
      <c r="O89" s="2">
        <f>IF(AND($J89&lt;=Data!$H$3,$J89&gt;=Data!$H$2,Data!E88&lt;&gt;1),VLOOKUP($J89,Data!$A:$D,3,FALSE))</f>
        <v>0.438</v>
      </c>
      <c r="P89" s="1">
        <f t="shared" si="13"/>
        <v>0.43087116625669375</v>
      </c>
      <c r="Q89" s="1">
        <f t="shared" si="14"/>
        <v>7.128833743306251E-3</v>
      </c>
      <c r="R89" s="1">
        <f t="shared" si="15"/>
        <v>0.17040433718426007</v>
      </c>
      <c r="S89" s="1">
        <f t="shared" si="16"/>
        <v>0.26759566281573993</v>
      </c>
      <c r="T89" s="1">
        <f t="shared" si="17"/>
        <v>0.32027862014248654</v>
      </c>
      <c r="U89" s="1">
        <f t="shared" si="18"/>
        <v>0.11772137985751346</v>
      </c>
      <c r="W89" s="1">
        <f t="shared" si="19"/>
        <v>0.20264711417123837</v>
      </c>
      <c r="X89" s="1">
        <f t="shared" si="20"/>
        <v>3.8804336903694123</v>
      </c>
      <c r="Y89" s="1">
        <f t="shared" si="21"/>
        <v>9.255582296208216E-2</v>
      </c>
      <c r="Z89" s="1">
        <f t="shared" si="22"/>
        <v>0.19184399999999999</v>
      </c>
      <c r="AA89" s="1">
        <f t="shared" si="23"/>
        <v>-0.13695316872204888</v>
      </c>
      <c r="AB89" s="1">
        <f t="shared" si="24"/>
        <v>5.0820270539701025E-5</v>
      </c>
    </row>
    <row r="90" spans="10:28" x14ac:dyDescent="0.25">
      <c r="J90">
        <v>88</v>
      </c>
      <c r="K90" s="64">
        <f>IF(ISNUMBER(Data!D89),VLOOKUP(Results!J90,Data!A:D,4,FALSE))</f>
        <v>95</v>
      </c>
      <c r="L90" s="1">
        <f>IF(ISNUMBER(Data!D89),LOG(VLOOKUP($J90,Data!$A:$D,4,FALSE)))</f>
        <v>1.9777236052888478</v>
      </c>
      <c r="M90" s="2">
        <f>IF(ISNUMBER(Data!C89),VLOOKUP($J90,Data!$A:$D,3,FALSE))</f>
        <v>0.35899999999999999</v>
      </c>
      <c r="N90" s="1">
        <f>IF(ISNUMBER(Data!D89),IF(AND($J90&lt;=Data!$H$3,$J90&gt;=Data!$H$2,Data!E89&lt;&gt;1),LOG(VLOOKUP($J90,Data!$A:$D,4,FALSE))))</f>
        <v>1.9777236052888478</v>
      </c>
      <c r="O90" s="2">
        <f>IF(AND($J90&lt;=Data!$H$3,$J90&gt;=Data!$H$2,Data!E89&lt;&gt;1),VLOOKUP($J90,Data!$A:$D,3,FALSE))</f>
        <v>0.35899999999999999</v>
      </c>
      <c r="P90" s="1">
        <f t="shared" si="13"/>
        <v>0.42544721812317277</v>
      </c>
      <c r="Q90" s="1">
        <f t="shared" si="14"/>
        <v>-6.644721812317278E-2</v>
      </c>
      <c r="R90" s="1">
        <f t="shared" si="15"/>
        <v>0.16044299059010525</v>
      </c>
      <c r="S90" s="1">
        <f t="shared" si="16"/>
        <v>0.19855700940989474</v>
      </c>
      <c r="T90" s="1">
        <f t="shared" si="17"/>
        <v>0.31292812170586859</v>
      </c>
      <c r="U90" s="1">
        <f t="shared" si="18"/>
        <v>4.6071878294131396E-2</v>
      </c>
      <c r="W90" s="1">
        <f t="shared" si="19"/>
        <v>0.20976893915177888</v>
      </c>
      <c r="X90" s="1">
        <f t="shared" si="20"/>
        <v>3.9113906589167184</v>
      </c>
      <c r="Y90" s="1">
        <f t="shared" si="21"/>
        <v>0.14686514480116261</v>
      </c>
      <c r="Z90" s="1">
        <f t="shared" si="22"/>
        <v>0.128881</v>
      </c>
      <c r="AA90" s="1">
        <f t="shared" si="23"/>
        <v>-0.17552135375307551</v>
      </c>
      <c r="AB90" s="1">
        <f t="shared" si="24"/>
        <v>4.4152327963085007E-3</v>
      </c>
    </row>
    <row r="91" spans="10:28" x14ac:dyDescent="0.25">
      <c r="J91">
        <v>89</v>
      </c>
      <c r="K91" s="64">
        <f>IF(ISNUMBER(Data!D90),VLOOKUP(Results!J91,Data!A:D,4,FALSE))</f>
        <v>96.1</v>
      </c>
      <c r="L91" s="1">
        <f>IF(ISNUMBER(Data!D90),LOG(VLOOKUP($J91,Data!$A:$D,4,FALSE)))</f>
        <v>1.9827233876685453</v>
      </c>
      <c r="M91" s="2">
        <f>IF(ISNUMBER(Data!C90),VLOOKUP($J91,Data!$A:$D,3,FALSE))</f>
        <v>0.45100000000000001</v>
      </c>
      <c r="N91" s="1">
        <f>IF(ISNUMBER(Data!D90),IF(AND($J91&lt;=Data!$H$3,$J91&gt;=Data!$H$2,Data!E90&lt;&gt;1),LOG(VLOOKUP($J91,Data!$A:$D,4,FALSE))))</f>
        <v>1.9827233876685453</v>
      </c>
      <c r="O91" s="2">
        <f>IF(AND($J91&lt;=Data!$H$3,$J91&gt;=Data!$H$2,Data!E90&lt;&gt;1),VLOOKUP($J91,Data!$A:$D,3,FALSE))</f>
        <v>0.45100000000000001</v>
      </c>
      <c r="P91" s="1">
        <f t="shared" si="13"/>
        <v>0.42198908329811324</v>
      </c>
      <c r="Q91" s="1">
        <f t="shared" si="14"/>
        <v>2.9010916701886769E-2</v>
      </c>
      <c r="R91" s="1">
        <f t="shared" si="15"/>
        <v>0.15409195648842511</v>
      </c>
      <c r="S91" s="1">
        <f t="shared" si="16"/>
        <v>0.2969080435115749</v>
      </c>
      <c r="T91" s="1">
        <f t="shared" si="17"/>
        <v>0.30824168039052502</v>
      </c>
      <c r="U91" s="1">
        <f t="shared" si="18"/>
        <v>0.14275831960947499</v>
      </c>
      <c r="W91" s="1">
        <f t="shared" si="19"/>
        <v>0.21437379155363279</v>
      </c>
      <c r="X91" s="1">
        <f t="shared" si="20"/>
        <v>3.9311920320078326</v>
      </c>
      <c r="Y91" s="1">
        <f t="shared" si="21"/>
        <v>8.48148459505879E-2</v>
      </c>
      <c r="Z91" s="1">
        <f t="shared" si="22"/>
        <v>0.203401</v>
      </c>
      <c r="AA91" s="1">
        <f t="shared" si="23"/>
        <v>-0.13484094373173455</v>
      </c>
      <c r="AB91" s="1">
        <f t="shared" si="24"/>
        <v>8.416332878838159E-4</v>
      </c>
    </row>
    <row r="92" spans="10:28" x14ac:dyDescent="0.25">
      <c r="J92">
        <v>90</v>
      </c>
      <c r="K92" s="64">
        <f>IF(ISNUMBER(Data!D91),VLOOKUP(Results!J92,Data!A:D,4,FALSE))</f>
        <v>103.5</v>
      </c>
      <c r="L92" s="1">
        <f>IF(ISNUMBER(Data!D91),LOG(VLOOKUP($J92,Data!$A:$D,4,FALSE)))</f>
        <v>2.0149403497929366</v>
      </c>
      <c r="M92" s="2">
        <f>IF(ISNUMBER(Data!C91),VLOOKUP($J92,Data!$A:$D,3,FALSE))</f>
        <v>0.29499999999999998</v>
      </c>
      <c r="N92" s="1">
        <f>IF(ISNUMBER(Data!D91),IF(AND($J92&lt;=Data!$H$3,$J92&gt;=Data!$H$2,Data!E91&lt;&gt;1),LOG(VLOOKUP($J92,Data!$A:$D,4,FALSE))))</f>
        <v>2.0149403497929366</v>
      </c>
      <c r="O92" s="2">
        <f>IF(AND($J92&lt;=Data!$H$3,$J92&gt;=Data!$H$2,Data!E91&lt;&gt;1),VLOOKUP($J92,Data!$A:$D,3,FALSE))</f>
        <v>0.29499999999999998</v>
      </c>
      <c r="P92" s="1">
        <f t="shared" si="13"/>
        <v>0.39970599371157722</v>
      </c>
      <c r="Q92" s="1">
        <f t="shared" si="14"/>
        <v>-0.10470599371157724</v>
      </c>
      <c r="R92" s="1">
        <f t="shared" si="15"/>
        <v>0.1131679702894659</v>
      </c>
      <c r="S92" s="1">
        <f t="shared" si="16"/>
        <v>0.18183202971053408</v>
      </c>
      <c r="T92" s="1">
        <f t="shared" si="17"/>
        <v>0.2780437855846023</v>
      </c>
      <c r="U92" s="1">
        <f t="shared" si="18"/>
        <v>1.6956214415397686E-2</v>
      </c>
      <c r="W92" s="1">
        <f t="shared" si="19"/>
        <v>0.24524496453849975</v>
      </c>
      <c r="X92" s="1">
        <f t="shared" si="20"/>
        <v>4.0599846132236816</v>
      </c>
      <c r="Y92" s="1">
        <f t="shared" si="21"/>
        <v>0.20001457008851894</v>
      </c>
      <c r="Z92" s="1">
        <f t="shared" si="22"/>
        <v>8.7024999999999991E-2</v>
      </c>
      <c r="AA92" s="1">
        <f t="shared" si="23"/>
        <v>-0.22147813921139509</v>
      </c>
      <c r="AB92" s="1">
        <f t="shared" si="24"/>
        <v>1.0963345119128864E-2</v>
      </c>
    </row>
    <row r="93" spans="10:28" x14ac:dyDescent="0.25">
      <c r="J93">
        <v>91</v>
      </c>
      <c r="K93" s="64">
        <f>IF(ISNUMBER(Data!D92),VLOOKUP(Results!J93,Data!A:D,4,FALSE))</f>
        <v>103.5</v>
      </c>
      <c r="L93" s="1">
        <f>IF(ISNUMBER(Data!D92),LOG(VLOOKUP($J93,Data!$A:$D,4,FALSE)))</f>
        <v>2.0149403497929366</v>
      </c>
      <c r="M93" s="2">
        <f>IF(ISNUMBER(Data!C92),VLOOKUP($J93,Data!$A:$D,3,FALSE))</f>
        <v>6.0999999999999999E-2</v>
      </c>
      <c r="N93" s="1">
        <f>IF(ISNUMBER(Data!D92),IF(AND($J93&lt;=Data!$H$3,$J93&gt;=Data!$H$2,Data!E92&lt;&gt;1),LOG(VLOOKUP($J93,Data!$A:$D,4,FALSE))))</f>
        <v>2.0149403497929366</v>
      </c>
      <c r="O93" s="2">
        <f>IF(AND($J93&lt;=Data!$H$3,$J93&gt;=Data!$H$2,Data!E92&lt;&gt;1),VLOOKUP($J93,Data!$A:$D,3,FALSE))</f>
        <v>6.0999999999999999E-2</v>
      </c>
      <c r="P93" s="1">
        <f t="shared" si="13"/>
        <v>0.39970599371157722</v>
      </c>
      <c r="Q93" s="1">
        <f t="shared" si="14"/>
        <v>-0.33870599371157722</v>
      </c>
      <c r="R93" s="1">
        <f t="shared" si="15"/>
        <v>0.1131679702894659</v>
      </c>
      <c r="S93" s="1">
        <f t="shared" si="16"/>
        <v>-5.2167970289465904E-2</v>
      </c>
      <c r="T93" s="1">
        <f t="shared" si="17"/>
        <v>0.2780437855846023</v>
      </c>
      <c r="U93" s="1">
        <f t="shared" si="18"/>
        <v>-0.2170437855846023</v>
      </c>
      <c r="W93" s="1">
        <f t="shared" si="19"/>
        <v>0.24524496453849975</v>
      </c>
      <c r="X93" s="1">
        <f t="shared" si="20"/>
        <v>4.0599846132236816</v>
      </c>
      <c r="Y93" s="1">
        <f t="shared" si="21"/>
        <v>0.46407415629541537</v>
      </c>
      <c r="Z93" s="1">
        <f t="shared" si="22"/>
        <v>3.7209999999999999E-3</v>
      </c>
      <c r="AA93" s="1">
        <f t="shared" si="23"/>
        <v>-0.33736011916630476</v>
      </c>
      <c r="AB93" s="1">
        <f t="shared" si="24"/>
        <v>0.11472175017614702</v>
      </c>
    </row>
    <row r="94" spans="10:28" x14ac:dyDescent="0.25">
      <c r="J94">
        <v>92</v>
      </c>
      <c r="K94" s="64">
        <f>IF(ISNUMBER(Data!D93),VLOOKUP(Results!J94,Data!A:D,4,FALSE))</f>
        <v>118.5</v>
      </c>
      <c r="L94" s="1">
        <f>IF(ISNUMBER(Data!D93),LOG(VLOOKUP($J94,Data!$A:$D,4,FALSE)))</f>
        <v>2.0737183503461227</v>
      </c>
      <c r="M94" s="2">
        <f>IF(ISNUMBER(Data!C93),VLOOKUP($J94,Data!$A:$D,3,FALSE))</f>
        <v>0.32100000000000001</v>
      </c>
      <c r="N94" s="1">
        <f>IF(ISNUMBER(Data!D93),IF(AND($J94&lt;=Data!$H$3,$J94&gt;=Data!$H$2,Data!E93&lt;&gt;1),LOG(VLOOKUP($J94,Data!$A:$D,4,FALSE))))</f>
        <v>2.0737183503461227</v>
      </c>
      <c r="O94" s="2">
        <f>IF(AND($J94&lt;=Data!$H$3,$J94&gt;=Data!$H$2,Data!E93&lt;&gt;1),VLOOKUP($J94,Data!$A:$D,3,FALSE))</f>
        <v>0.32100000000000001</v>
      </c>
      <c r="P94" s="1">
        <f t="shared" si="13"/>
        <v>0.35905177414279632</v>
      </c>
      <c r="Q94" s="1">
        <f t="shared" si="14"/>
        <v>-3.8051774142796313E-2</v>
      </c>
      <c r="R94" s="1">
        <f t="shared" si="15"/>
        <v>3.8504503443847593E-2</v>
      </c>
      <c r="S94" s="1">
        <f t="shared" si="16"/>
        <v>0.28249549655615241</v>
      </c>
      <c r="T94" s="1">
        <f t="shared" si="17"/>
        <v>0.22294945761058882</v>
      </c>
      <c r="U94" s="1">
        <f t="shared" si="18"/>
        <v>9.8050542389411188E-2</v>
      </c>
      <c r="W94" s="1">
        <f t="shared" si="19"/>
        <v>0.30691615192081206</v>
      </c>
      <c r="X94" s="1">
        <f t="shared" si="20"/>
        <v>4.3003077965622447</v>
      </c>
      <c r="Y94" s="1">
        <f t="shared" si="21"/>
        <v>0.1774346160655304</v>
      </c>
      <c r="Z94" s="1">
        <f t="shared" si="22"/>
        <v>0.10304100000000001</v>
      </c>
      <c r="AA94" s="1">
        <f t="shared" si="23"/>
        <v>-0.23336141407777614</v>
      </c>
      <c r="AB94" s="1">
        <f t="shared" si="24"/>
        <v>1.4479375154143864E-3</v>
      </c>
    </row>
    <row r="95" spans="10:28" x14ac:dyDescent="0.25">
      <c r="J95">
        <v>93</v>
      </c>
      <c r="K95" s="64">
        <f>IF(ISNUMBER(Data!D94),VLOOKUP(Results!J95,Data!A:D,4,FALSE))</f>
        <v>155.69999999999999</v>
      </c>
      <c r="L95" s="1">
        <f>IF(ISNUMBER(Data!D94),LOG(VLOOKUP($J95,Data!$A:$D,4,FALSE)))</f>
        <v>2.1922886125681202</v>
      </c>
      <c r="M95" s="2">
        <f>IF(ISNUMBER(Data!C94),VLOOKUP($J95,Data!$A:$D,3,FALSE))</f>
        <v>0.46800000000000003</v>
      </c>
      <c r="N95" s="1" t="b">
        <f>IF(ISNUMBER(Data!D94),IF(AND($J95&lt;=Data!$H$3,$J95&gt;=Data!$H$2,Data!E94&lt;&gt;1),LOG(VLOOKUP($J95,Data!$A:$D,4,FALSE))))</f>
        <v>0</v>
      </c>
      <c r="O95" s="2" t="b">
        <f>IF(AND($J95&lt;=Data!$H$3,$J95&gt;=Data!$H$2,Data!E94&lt;&gt;1),VLOOKUP($J95,Data!$A:$D,3,FALSE))</f>
        <v>0</v>
      </c>
      <c r="P95" s="1" t="b">
        <f t="shared" si="13"/>
        <v>0</v>
      </c>
      <c r="Q95" s="1" t="b">
        <f t="shared" si="14"/>
        <v>0</v>
      </c>
      <c r="R95" s="1" t="b">
        <f t="shared" si="15"/>
        <v>0</v>
      </c>
      <c r="S95" s="1" t="b">
        <f t="shared" si="16"/>
        <v>0</v>
      </c>
      <c r="T95" s="1" t="b">
        <f t="shared" si="17"/>
        <v>0</v>
      </c>
      <c r="U95" s="1" t="b">
        <f t="shared" si="18"/>
        <v>0</v>
      </c>
      <c r="W95" s="1" t="b">
        <f t="shared" si="19"/>
        <v>0</v>
      </c>
      <c r="X95" s="1" t="b">
        <f t="shared" si="20"/>
        <v>0</v>
      </c>
      <c r="Y95" s="1" t="b">
        <f t="shared" si="21"/>
        <v>0</v>
      </c>
      <c r="Z95" s="1" t="b">
        <f t="shared" si="22"/>
        <v>0</v>
      </c>
      <c r="AA95" s="1" t="b">
        <f t="shared" si="23"/>
        <v>0</v>
      </c>
      <c r="AB95" s="1" t="b">
        <f t="shared" si="24"/>
        <v>0</v>
      </c>
    </row>
    <row r="96" spans="10:28" x14ac:dyDescent="0.25">
      <c r="J96">
        <v>94</v>
      </c>
      <c r="K96" s="64">
        <f>IF(ISNUMBER(Data!D95),VLOOKUP(Results!J96,Data!A:D,4,FALSE))</f>
        <v>160</v>
      </c>
      <c r="L96" s="1">
        <f>IF(ISNUMBER(Data!D95),LOG(VLOOKUP($J96,Data!$A:$D,4,FALSE)))</f>
        <v>2.2041199826559246</v>
      </c>
      <c r="M96" s="2">
        <f>IF(ISNUMBER(Data!C95),VLOOKUP($J96,Data!$A:$D,3,FALSE))</f>
        <v>0.22</v>
      </c>
      <c r="N96" s="1" t="b">
        <f>IF(ISNUMBER(Data!D95),IF(AND($J96&lt;=Data!$H$3,$J96&gt;=Data!$H$2,Data!E95&lt;&gt;1),LOG(VLOOKUP($J96,Data!$A:$D,4,FALSE))))</f>
        <v>0</v>
      </c>
      <c r="O96" s="2" t="b">
        <f>IF(AND($J96&lt;=Data!$H$3,$J96&gt;=Data!$H$2,Data!E95&lt;&gt;1),VLOOKUP($J96,Data!$A:$D,3,FALSE))</f>
        <v>0</v>
      </c>
      <c r="P96" s="1" t="b">
        <f t="shared" si="13"/>
        <v>0</v>
      </c>
      <c r="Q96" s="1" t="b">
        <f t="shared" si="14"/>
        <v>0</v>
      </c>
      <c r="R96" s="1" t="b">
        <f t="shared" si="15"/>
        <v>0</v>
      </c>
      <c r="S96" s="1" t="b">
        <f t="shared" si="16"/>
        <v>0</v>
      </c>
      <c r="T96" s="1" t="b">
        <f t="shared" si="17"/>
        <v>0</v>
      </c>
      <c r="U96" s="1" t="b">
        <f t="shared" si="18"/>
        <v>0</v>
      </c>
      <c r="W96" s="1" t="b">
        <f t="shared" si="19"/>
        <v>0</v>
      </c>
      <c r="X96" s="1" t="b">
        <f t="shared" si="20"/>
        <v>0</v>
      </c>
      <c r="Y96" s="1" t="b">
        <f t="shared" si="21"/>
        <v>0</v>
      </c>
      <c r="Z96" s="1" t="b">
        <f t="shared" si="22"/>
        <v>0</v>
      </c>
      <c r="AA96" s="1" t="b">
        <f t="shared" si="23"/>
        <v>0</v>
      </c>
      <c r="AB96" s="1" t="b">
        <f t="shared" si="24"/>
        <v>0</v>
      </c>
    </row>
    <row r="97" spans="10:28" x14ac:dyDescent="0.25">
      <c r="J97">
        <v>95</v>
      </c>
      <c r="K97" s="64">
        <f>IF(ISNUMBER(Data!D96),VLOOKUP(Results!J97,Data!A:D,4,FALSE))</f>
        <v>163.9</v>
      </c>
      <c r="L97" s="1">
        <f>IF(ISNUMBER(Data!D96),LOG(VLOOKUP($J97,Data!$A:$D,4,FALSE)))</f>
        <v>2.2145789535704989</v>
      </c>
      <c r="M97" s="2">
        <f>IF(ISNUMBER(Data!C96),VLOOKUP($J97,Data!$A:$D,3,FALSE))</f>
        <v>0.31</v>
      </c>
      <c r="N97" s="1" t="b">
        <f>IF(ISNUMBER(Data!D96),IF(AND($J97&lt;=Data!$H$3,$J97&gt;=Data!$H$2,Data!E96&lt;&gt;1),LOG(VLOOKUP($J97,Data!$A:$D,4,FALSE))))</f>
        <v>0</v>
      </c>
      <c r="O97" s="2" t="b">
        <f>IF(AND($J97&lt;=Data!$H$3,$J97&gt;=Data!$H$2,Data!E96&lt;&gt;1),VLOOKUP($J97,Data!$A:$D,3,FALSE))</f>
        <v>0</v>
      </c>
      <c r="P97" s="1" t="b">
        <f t="shared" si="13"/>
        <v>0</v>
      </c>
      <c r="Q97" s="1" t="b">
        <f t="shared" si="14"/>
        <v>0</v>
      </c>
      <c r="R97" s="1" t="b">
        <f t="shared" si="15"/>
        <v>0</v>
      </c>
      <c r="S97" s="1" t="b">
        <f t="shared" si="16"/>
        <v>0</v>
      </c>
      <c r="T97" s="1" t="b">
        <f t="shared" si="17"/>
        <v>0</v>
      </c>
      <c r="U97" s="1" t="b">
        <f t="shared" si="18"/>
        <v>0</v>
      </c>
      <c r="W97" s="1" t="b">
        <f t="shared" si="19"/>
        <v>0</v>
      </c>
      <c r="X97" s="1" t="b">
        <f t="shared" si="20"/>
        <v>0</v>
      </c>
      <c r="Y97" s="1" t="b">
        <f t="shared" si="21"/>
        <v>0</v>
      </c>
      <c r="Z97" s="1" t="b">
        <f t="shared" si="22"/>
        <v>0</v>
      </c>
      <c r="AA97" s="1" t="b">
        <f t="shared" si="23"/>
        <v>0</v>
      </c>
      <c r="AB97" s="1" t="b">
        <f t="shared" si="24"/>
        <v>0</v>
      </c>
    </row>
    <row r="98" spans="10:28" x14ac:dyDescent="0.25">
      <c r="J98">
        <v>96</v>
      </c>
      <c r="K98" s="64">
        <f>IF(ISNUMBER(Data!D97),VLOOKUP(Results!J98,Data!A:D,4,FALSE))</f>
        <v>169.7</v>
      </c>
      <c r="L98" s="1">
        <f>IF(ISNUMBER(Data!D97),LOG(VLOOKUP($J98,Data!$A:$D,4,FALSE)))</f>
        <v>2.2296818423176759</v>
      </c>
      <c r="M98" s="2">
        <f>IF(ISNUMBER(Data!C97),VLOOKUP($J98,Data!$A:$D,3,FALSE))</f>
        <v>0.55200000000000005</v>
      </c>
      <c r="N98" s="1" t="b">
        <f>IF(ISNUMBER(Data!D97),IF(AND($J98&lt;=Data!$H$3,$J98&gt;=Data!$H$2,Data!E97&lt;&gt;1),LOG(VLOOKUP($J98,Data!$A:$D,4,FALSE))))</f>
        <v>0</v>
      </c>
      <c r="O98" s="2" t="b">
        <f>IF(AND($J98&lt;=Data!$H$3,$J98&gt;=Data!$H$2,Data!E97&lt;&gt;1),VLOOKUP($J98,Data!$A:$D,3,FALSE))</f>
        <v>0</v>
      </c>
      <c r="P98" s="1" t="b">
        <f t="shared" si="13"/>
        <v>0</v>
      </c>
      <c r="Q98" s="1" t="b">
        <f t="shared" si="14"/>
        <v>0</v>
      </c>
      <c r="R98" s="1" t="b">
        <f t="shared" si="15"/>
        <v>0</v>
      </c>
      <c r="S98" s="1" t="b">
        <f t="shared" si="16"/>
        <v>0</v>
      </c>
      <c r="T98" s="1" t="b">
        <f t="shared" si="17"/>
        <v>0</v>
      </c>
      <c r="U98" s="1" t="b">
        <f t="shared" si="18"/>
        <v>0</v>
      </c>
      <c r="W98" s="1" t="b">
        <f t="shared" si="19"/>
        <v>0</v>
      </c>
      <c r="X98" s="1" t="b">
        <f t="shared" si="20"/>
        <v>0</v>
      </c>
      <c r="Y98" s="1" t="b">
        <f t="shared" si="21"/>
        <v>0</v>
      </c>
      <c r="Z98" s="1" t="b">
        <f t="shared" si="22"/>
        <v>0</v>
      </c>
      <c r="AA98" s="1" t="b">
        <f t="shared" si="23"/>
        <v>0</v>
      </c>
      <c r="AB98" s="1" t="b">
        <f t="shared" si="24"/>
        <v>0</v>
      </c>
    </row>
    <row r="99" spans="10:28" x14ac:dyDescent="0.25">
      <c r="J99">
        <v>97</v>
      </c>
      <c r="K99" s="64">
        <f>IF(ISNUMBER(Data!D98),VLOOKUP(Results!J99,Data!A:D,4,FALSE))</f>
        <v>180.8</v>
      </c>
      <c r="L99" s="1">
        <f>IF(ISNUMBER(Data!D98),LOG(VLOOKUP($J99,Data!$A:$D,4,FALSE)))</f>
        <v>2.2571984261393445</v>
      </c>
      <c r="M99" s="2">
        <f>IF(ISNUMBER(Data!C98),VLOOKUP($J99,Data!$A:$D,3,FALSE))</f>
        <v>0.69499999999999995</v>
      </c>
      <c r="N99" s="1" t="b">
        <f>IF(ISNUMBER(Data!D98),IF(AND($J99&lt;=Data!$H$3,$J99&gt;=Data!$H$2,Data!E98&lt;&gt;1),LOG(VLOOKUP($J99,Data!$A:$D,4,FALSE))))</f>
        <v>0</v>
      </c>
      <c r="O99" s="2" t="b">
        <f>IF(AND($J99&lt;=Data!$H$3,$J99&gt;=Data!$H$2,Data!E98&lt;&gt;1),VLOOKUP($J99,Data!$A:$D,3,FALSE))</f>
        <v>0</v>
      </c>
      <c r="P99" s="1" t="b">
        <f t="shared" si="13"/>
        <v>0</v>
      </c>
      <c r="Q99" s="1" t="b">
        <f t="shared" si="14"/>
        <v>0</v>
      </c>
      <c r="R99" s="1" t="b">
        <f t="shared" si="15"/>
        <v>0</v>
      </c>
      <c r="S99" s="1" t="b">
        <f t="shared" si="16"/>
        <v>0</v>
      </c>
      <c r="T99" s="1" t="b">
        <f t="shared" si="17"/>
        <v>0</v>
      </c>
      <c r="U99" s="1" t="b">
        <f t="shared" si="18"/>
        <v>0</v>
      </c>
      <c r="W99" s="1" t="b">
        <f t="shared" si="19"/>
        <v>0</v>
      </c>
      <c r="X99" s="1" t="b">
        <f t="shared" si="20"/>
        <v>0</v>
      </c>
      <c r="Y99" s="1" t="b">
        <f t="shared" si="21"/>
        <v>0</v>
      </c>
      <c r="Z99" s="1" t="b">
        <f t="shared" si="22"/>
        <v>0</v>
      </c>
      <c r="AA99" s="1" t="b">
        <f t="shared" si="23"/>
        <v>0</v>
      </c>
      <c r="AB99" s="1" t="b">
        <f t="shared" si="24"/>
        <v>0</v>
      </c>
    </row>
    <row r="100" spans="10:28" x14ac:dyDescent="0.25">
      <c r="J100">
        <v>98</v>
      </c>
      <c r="K100" s="64">
        <f>IF(ISNUMBER(Data!D99),VLOOKUP(Results!J100,Data!A:D,4,FALSE))</f>
        <v>201.5</v>
      </c>
      <c r="L100" s="1">
        <f>IF(ISNUMBER(Data!D99),LOG(VLOOKUP($J100,Data!$A:$D,4,FALSE)))</f>
        <v>2.3042750504771283</v>
      </c>
      <c r="M100" s="2">
        <f>IF(ISNUMBER(Data!C99),VLOOKUP($J100,Data!$A:$D,3,FALSE))</f>
        <v>0.45300000000000001</v>
      </c>
      <c r="N100" s="1" t="b">
        <f>IF(ISNUMBER(Data!D99),IF(AND($J100&lt;=Data!$H$3,$J100&gt;=Data!$H$2,Data!E99&lt;&gt;1),LOG(VLOOKUP($J100,Data!$A:$D,4,FALSE))))</f>
        <v>0</v>
      </c>
      <c r="O100" s="2" t="b">
        <f>IF(AND($J100&lt;=Data!$H$3,$J100&gt;=Data!$H$2,Data!E99&lt;&gt;1),VLOOKUP($J100,Data!$A:$D,3,FALSE))</f>
        <v>0</v>
      </c>
      <c r="P100" s="1" t="b">
        <f t="shared" si="13"/>
        <v>0</v>
      </c>
      <c r="Q100" s="1" t="b">
        <f t="shared" si="14"/>
        <v>0</v>
      </c>
      <c r="R100" s="1" t="b">
        <f t="shared" si="15"/>
        <v>0</v>
      </c>
      <c r="S100" s="1" t="b">
        <f t="shared" si="16"/>
        <v>0</v>
      </c>
      <c r="T100" s="1" t="b">
        <f t="shared" si="17"/>
        <v>0</v>
      </c>
      <c r="U100" s="1" t="b">
        <f t="shared" si="18"/>
        <v>0</v>
      </c>
      <c r="W100" s="1" t="b">
        <f t="shared" si="19"/>
        <v>0</v>
      </c>
      <c r="X100" s="1" t="b">
        <f t="shared" si="20"/>
        <v>0</v>
      </c>
      <c r="Y100" s="1" t="b">
        <f t="shared" si="21"/>
        <v>0</v>
      </c>
      <c r="Z100" s="1" t="b">
        <f t="shared" si="22"/>
        <v>0</v>
      </c>
      <c r="AA100" s="1" t="b">
        <f t="shared" si="23"/>
        <v>0</v>
      </c>
      <c r="AB100" s="1" t="b">
        <f t="shared" si="24"/>
        <v>0</v>
      </c>
    </row>
    <row r="101" spans="10:28" x14ac:dyDescent="0.25">
      <c r="J101">
        <v>99</v>
      </c>
      <c r="K101" s="64" t="b">
        <f>IF(ISNUMBER(Data!D100),VLOOKUP(Results!J101,Data!A:D,4,FALSE))</f>
        <v>0</v>
      </c>
      <c r="L101" s="1" t="b">
        <f>IF(ISNUMBER(Data!D100),LOG(VLOOKUP($J101,Data!$A:$D,4,FALSE)))</f>
        <v>0</v>
      </c>
      <c r="M101" s="2" t="b">
        <f>IF(ISNUMBER(Data!C100),VLOOKUP($J101,Data!$A:$D,3,FALSE))</f>
        <v>0</v>
      </c>
      <c r="N101" s="1" t="b">
        <f>IF(ISNUMBER(Data!D100),IF(AND($J101&lt;=Data!$H$3,$J101&gt;=Data!$H$2,Data!E100&lt;&gt;1),LOG(VLOOKUP($J101,Data!$A:$D,4,FALSE))))</f>
        <v>0</v>
      </c>
      <c r="O101" s="2" t="b">
        <f>IF(AND($J101&lt;=Data!$H$3,$J101&gt;=Data!$H$2,Data!E100&lt;&gt;1),VLOOKUP($J101,Data!$A:$D,3,FALSE))</f>
        <v>0</v>
      </c>
      <c r="P101" s="1" t="b">
        <f t="shared" si="13"/>
        <v>0</v>
      </c>
      <c r="Q101" s="1" t="b">
        <f t="shared" si="14"/>
        <v>0</v>
      </c>
      <c r="R101" s="1" t="b">
        <f t="shared" si="15"/>
        <v>0</v>
      </c>
      <c r="S101" s="1" t="b">
        <f t="shared" si="16"/>
        <v>0</v>
      </c>
      <c r="T101" s="1" t="b">
        <f t="shared" si="17"/>
        <v>0</v>
      </c>
      <c r="U101" s="1" t="b">
        <f t="shared" si="18"/>
        <v>0</v>
      </c>
      <c r="W101" s="1" t="b">
        <f t="shared" si="19"/>
        <v>0</v>
      </c>
      <c r="X101" s="1" t="b">
        <f t="shared" si="20"/>
        <v>0</v>
      </c>
      <c r="Y101" s="1" t="b">
        <f t="shared" si="21"/>
        <v>0</v>
      </c>
      <c r="Z101" s="1" t="b">
        <f t="shared" si="22"/>
        <v>0</v>
      </c>
      <c r="AA101" s="1" t="b">
        <f t="shared" si="23"/>
        <v>0</v>
      </c>
      <c r="AB101" s="1" t="b">
        <f t="shared" si="24"/>
        <v>0</v>
      </c>
    </row>
    <row r="102" spans="10:28" x14ac:dyDescent="0.25">
      <c r="J102">
        <v>100</v>
      </c>
      <c r="K102" s="64" t="b">
        <f>IF(ISNUMBER(Data!D101),VLOOKUP(Results!J102,Data!A:D,4,FALSE))</f>
        <v>0</v>
      </c>
      <c r="L102" s="1" t="b">
        <f>IF(ISNUMBER(Data!D101),LOG(VLOOKUP($J102,Data!$A:$D,4,FALSE)))</f>
        <v>0</v>
      </c>
      <c r="M102" s="2" t="b">
        <f>IF(ISNUMBER(Data!C101),VLOOKUP($J102,Data!$A:$D,3,FALSE))</f>
        <v>0</v>
      </c>
      <c r="N102" s="1" t="b">
        <f>IF(ISNUMBER(Data!D101),IF(AND($J102&lt;=Data!$H$3,$J102&gt;=Data!$H$2,Data!E101&lt;&gt;1),LOG(VLOOKUP($J102,Data!$A:$D,4,FALSE))))</f>
        <v>0</v>
      </c>
      <c r="O102" s="2" t="b">
        <f>IF(AND($J102&lt;=Data!$H$3,$J102&gt;=Data!$H$2,Data!E101&lt;&gt;1),VLOOKUP($J102,Data!$A:$D,3,FALSE))</f>
        <v>0</v>
      </c>
      <c r="P102" s="1" t="b">
        <f t="shared" si="13"/>
        <v>0</v>
      </c>
      <c r="Q102" s="1" t="b">
        <f t="shared" si="14"/>
        <v>0</v>
      </c>
      <c r="R102" s="1" t="b">
        <f t="shared" si="15"/>
        <v>0</v>
      </c>
      <c r="S102" s="1" t="b">
        <f t="shared" si="16"/>
        <v>0</v>
      </c>
      <c r="T102" s="1" t="b">
        <f t="shared" si="17"/>
        <v>0</v>
      </c>
      <c r="U102" s="1" t="b">
        <f t="shared" si="18"/>
        <v>0</v>
      </c>
      <c r="W102" s="1" t="b">
        <f t="shared" si="19"/>
        <v>0</v>
      </c>
      <c r="X102" s="1" t="b">
        <f t="shared" si="20"/>
        <v>0</v>
      </c>
      <c r="Y102" s="1" t="b">
        <f t="shared" si="21"/>
        <v>0</v>
      </c>
      <c r="Z102" s="1" t="b">
        <f t="shared" si="22"/>
        <v>0</v>
      </c>
      <c r="AA102" s="1" t="b">
        <f t="shared" si="23"/>
        <v>0</v>
      </c>
      <c r="AB102" s="1" t="b">
        <f t="shared" si="24"/>
        <v>0</v>
      </c>
    </row>
    <row r="103" spans="10:28" x14ac:dyDescent="0.25">
      <c r="J103">
        <v>101</v>
      </c>
      <c r="K103" s="64" t="b">
        <f>IF(ISNUMBER(Data!D102),VLOOKUP(Results!J103,Data!A:D,4,FALSE))</f>
        <v>0</v>
      </c>
      <c r="L103" s="1" t="b">
        <f>IF(ISNUMBER(Data!D102),LOG(VLOOKUP($J103,Data!$A:$D,4,FALSE)))</f>
        <v>0</v>
      </c>
      <c r="M103" s="2" t="b">
        <f>IF(ISNUMBER(Data!C102),VLOOKUP($J103,Data!$A:$D,3,FALSE))</f>
        <v>0</v>
      </c>
      <c r="N103" s="1" t="b">
        <f>IF(ISNUMBER(Data!D102),IF(AND($J103&lt;=Data!$H$3,$J103&gt;=Data!$H$2,Data!E102&lt;&gt;1),LOG(VLOOKUP($J103,Data!$A:$D,4,FALSE))))</f>
        <v>0</v>
      </c>
      <c r="O103" s="2" t="b">
        <f>IF(AND($J103&lt;=Data!$H$3,$J103&gt;=Data!$H$2,Data!E102&lt;&gt;1),VLOOKUP($J103,Data!$A:$D,3,FALSE))</f>
        <v>0</v>
      </c>
      <c r="P103" s="1" t="b">
        <f t="shared" si="13"/>
        <v>0</v>
      </c>
      <c r="Q103" s="1" t="b">
        <f t="shared" si="14"/>
        <v>0</v>
      </c>
      <c r="R103" s="1" t="b">
        <f t="shared" si="15"/>
        <v>0</v>
      </c>
      <c r="S103" s="1" t="b">
        <f t="shared" si="16"/>
        <v>0</v>
      </c>
      <c r="T103" s="1" t="b">
        <f t="shared" si="17"/>
        <v>0</v>
      </c>
      <c r="U103" s="1" t="b">
        <f t="shared" si="18"/>
        <v>0</v>
      </c>
      <c r="W103" s="1" t="b">
        <f t="shared" si="19"/>
        <v>0</v>
      </c>
      <c r="X103" s="1" t="b">
        <f t="shared" si="20"/>
        <v>0</v>
      </c>
      <c r="Y103" s="1" t="b">
        <f t="shared" si="21"/>
        <v>0</v>
      </c>
      <c r="Z103" s="1" t="b">
        <f t="shared" si="22"/>
        <v>0</v>
      </c>
      <c r="AA103" s="1" t="b">
        <f t="shared" si="23"/>
        <v>0</v>
      </c>
      <c r="AB103" s="1" t="b">
        <f t="shared" si="24"/>
        <v>0</v>
      </c>
    </row>
    <row r="104" spans="10:28" x14ac:dyDescent="0.25">
      <c r="J104">
        <v>102</v>
      </c>
      <c r="K104" s="64" t="b">
        <f>IF(ISNUMBER(Data!D103),VLOOKUP(Results!J104,Data!A:D,4,FALSE))</f>
        <v>0</v>
      </c>
      <c r="L104" s="1" t="b">
        <f>IF(ISNUMBER(Data!D103),LOG(VLOOKUP($J104,Data!$A:$D,4,FALSE)))</f>
        <v>0</v>
      </c>
      <c r="M104" s="2" t="b">
        <f>IF(ISNUMBER(Data!C103),VLOOKUP($J104,Data!$A:$D,3,FALSE))</f>
        <v>0</v>
      </c>
      <c r="N104" s="1" t="b">
        <f>IF(ISNUMBER(Data!D103),IF(AND($J104&lt;=Data!$H$3,$J104&gt;=Data!$H$2,Data!E103&lt;&gt;1),LOG(VLOOKUP($J104,Data!$A:$D,4,FALSE))))</f>
        <v>0</v>
      </c>
      <c r="O104" s="2" t="b">
        <f>IF(AND($J104&lt;=Data!$H$3,$J104&gt;=Data!$H$2,Data!E103&lt;&gt;1),VLOOKUP($J104,Data!$A:$D,3,FALSE))</f>
        <v>0</v>
      </c>
      <c r="P104" s="1" t="b">
        <f t="shared" si="13"/>
        <v>0</v>
      </c>
      <c r="Q104" s="1" t="b">
        <f t="shared" si="14"/>
        <v>0</v>
      </c>
      <c r="R104" s="1" t="b">
        <f t="shared" si="15"/>
        <v>0</v>
      </c>
      <c r="S104" s="1" t="b">
        <f t="shared" si="16"/>
        <v>0</v>
      </c>
      <c r="T104" s="1" t="b">
        <f t="shared" si="17"/>
        <v>0</v>
      </c>
      <c r="U104" s="1" t="b">
        <f t="shared" si="18"/>
        <v>0</v>
      </c>
      <c r="W104" s="1" t="b">
        <f t="shared" si="19"/>
        <v>0</v>
      </c>
      <c r="X104" s="1" t="b">
        <f t="shared" si="20"/>
        <v>0</v>
      </c>
      <c r="Y104" s="1" t="b">
        <f t="shared" si="21"/>
        <v>0</v>
      </c>
      <c r="Z104" s="1" t="b">
        <f t="shared" si="22"/>
        <v>0</v>
      </c>
      <c r="AA104" s="1" t="b">
        <f t="shared" si="23"/>
        <v>0</v>
      </c>
      <c r="AB104" s="1" t="b">
        <f t="shared" si="24"/>
        <v>0</v>
      </c>
    </row>
    <row r="105" spans="10:28" x14ac:dyDescent="0.25">
      <c r="J105">
        <v>103</v>
      </c>
      <c r="K105" s="64" t="b">
        <f>IF(ISNUMBER(Data!D104),VLOOKUP(Results!J105,Data!A:D,4,FALSE))</f>
        <v>0</v>
      </c>
      <c r="L105" s="1" t="b">
        <f>IF(ISNUMBER(Data!D104),LOG(VLOOKUP($J105,Data!$A:$D,4,FALSE)))</f>
        <v>0</v>
      </c>
      <c r="M105" s="2" t="b">
        <f>IF(ISNUMBER(Data!C104),VLOOKUP($J105,Data!$A:$D,3,FALSE))</f>
        <v>0</v>
      </c>
      <c r="N105" s="1" t="b">
        <f>IF(ISNUMBER(Data!D104),IF(AND($J105&lt;=Data!$H$3,$J105&gt;=Data!$H$2,Data!E104&lt;&gt;1),LOG(VLOOKUP($J105,Data!$A:$D,4,FALSE))))</f>
        <v>0</v>
      </c>
      <c r="O105" s="2" t="b">
        <f>IF(AND($J105&lt;=Data!$H$3,$J105&gt;=Data!$H$2,Data!E104&lt;&gt;1),VLOOKUP($J105,Data!$A:$D,3,FALSE))</f>
        <v>0</v>
      </c>
      <c r="P105" s="1" t="b">
        <f t="shared" si="13"/>
        <v>0</v>
      </c>
      <c r="Q105" s="1" t="b">
        <f t="shared" si="14"/>
        <v>0</v>
      </c>
      <c r="R105" s="1" t="b">
        <f t="shared" si="15"/>
        <v>0</v>
      </c>
      <c r="S105" s="1" t="b">
        <f t="shared" si="16"/>
        <v>0</v>
      </c>
      <c r="T105" s="1" t="b">
        <f t="shared" si="17"/>
        <v>0</v>
      </c>
      <c r="U105" s="1" t="b">
        <f t="shared" si="18"/>
        <v>0</v>
      </c>
      <c r="W105" s="1" t="b">
        <f t="shared" si="19"/>
        <v>0</v>
      </c>
      <c r="X105" s="1" t="b">
        <f t="shared" si="20"/>
        <v>0</v>
      </c>
      <c r="Y105" s="1" t="b">
        <f t="shared" si="21"/>
        <v>0</v>
      </c>
      <c r="Z105" s="1" t="b">
        <f t="shared" si="22"/>
        <v>0</v>
      </c>
      <c r="AA105" s="1" t="b">
        <f t="shared" si="23"/>
        <v>0</v>
      </c>
      <c r="AB105" s="1" t="b">
        <f t="shared" si="24"/>
        <v>0</v>
      </c>
    </row>
    <row r="106" spans="10:28" x14ac:dyDescent="0.25">
      <c r="J106">
        <v>104</v>
      </c>
      <c r="K106" s="64" t="b">
        <f>IF(ISNUMBER(Data!D105),VLOOKUP(Results!J106,Data!A:D,4,FALSE))</f>
        <v>0</v>
      </c>
      <c r="L106" s="1" t="b">
        <f>IF(ISNUMBER(Data!D105),LOG(VLOOKUP($J106,Data!$A:$D,4,FALSE)))</f>
        <v>0</v>
      </c>
      <c r="M106" s="2" t="b">
        <f>IF(ISNUMBER(Data!C105),VLOOKUP($J106,Data!$A:$D,3,FALSE))</f>
        <v>0</v>
      </c>
      <c r="N106" s="1" t="b">
        <f>IF(ISNUMBER(Data!D105),IF(AND($J106&lt;=Data!$H$3,$J106&gt;=Data!$H$2,Data!E105&lt;&gt;1),LOG(VLOOKUP($J106,Data!$A:$D,4,FALSE))))</f>
        <v>0</v>
      </c>
      <c r="O106" s="2" t="b">
        <f>IF(AND($J106&lt;=Data!$H$3,$J106&gt;=Data!$H$2,Data!E105&lt;&gt;1),VLOOKUP($J106,Data!$A:$D,3,FALSE))</f>
        <v>0</v>
      </c>
      <c r="P106" s="1" t="b">
        <f t="shared" si="13"/>
        <v>0</v>
      </c>
      <c r="Q106" s="1" t="b">
        <f t="shared" si="14"/>
        <v>0</v>
      </c>
      <c r="R106" s="1" t="b">
        <f t="shared" si="15"/>
        <v>0</v>
      </c>
      <c r="S106" s="1" t="b">
        <f t="shared" si="16"/>
        <v>0</v>
      </c>
      <c r="T106" s="1" t="b">
        <f t="shared" si="17"/>
        <v>0</v>
      </c>
      <c r="U106" s="1" t="b">
        <f t="shared" si="18"/>
        <v>0</v>
      </c>
      <c r="W106" s="1" t="b">
        <f t="shared" si="19"/>
        <v>0</v>
      </c>
      <c r="X106" s="1" t="b">
        <f t="shared" si="20"/>
        <v>0</v>
      </c>
      <c r="Y106" s="1" t="b">
        <f t="shared" si="21"/>
        <v>0</v>
      </c>
      <c r="Z106" s="1" t="b">
        <f t="shared" si="22"/>
        <v>0</v>
      </c>
      <c r="AA106" s="1" t="b">
        <f t="shared" si="23"/>
        <v>0</v>
      </c>
      <c r="AB106" s="1" t="b">
        <f t="shared" si="24"/>
        <v>0</v>
      </c>
    </row>
    <row r="107" spans="10:28" x14ac:dyDescent="0.25">
      <c r="J107">
        <v>105</v>
      </c>
      <c r="K107" s="64" t="b">
        <f>IF(ISNUMBER(Data!D106),VLOOKUP(Results!J107,Data!A:D,4,FALSE))</f>
        <v>0</v>
      </c>
      <c r="L107" s="1" t="b">
        <f>IF(ISNUMBER(Data!D106),LOG(VLOOKUP($J107,Data!$A:$D,4,FALSE)))</f>
        <v>0</v>
      </c>
      <c r="M107" s="2" t="b">
        <f>IF(ISNUMBER(Data!C106),VLOOKUP($J107,Data!$A:$D,3,FALSE))</f>
        <v>0</v>
      </c>
      <c r="N107" s="1" t="b">
        <f>IF(ISNUMBER(Data!D106),IF(AND($J107&lt;=Data!$H$3,$J107&gt;=Data!$H$2,Data!E106&lt;&gt;1),LOG(VLOOKUP($J107,Data!$A:$D,4,FALSE))))</f>
        <v>0</v>
      </c>
      <c r="O107" s="2" t="b">
        <f>IF(AND($J107&lt;=Data!$H$3,$J107&gt;=Data!$H$2,Data!E106&lt;&gt;1),VLOOKUP($J107,Data!$A:$D,3,FALSE))</f>
        <v>0</v>
      </c>
      <c r="P107" s="1" t="b">
        <f t="shared" si="13"/>
        <v>0</v>
      </c>
      <c r="Q107" s="1" t="b">
        <f t="shared" si="14"/>
        <v>0</v>
      </c>
      <c r="R107" s="1" t="b">
        <f t="shared" si="15"/>
        <v>0</v>
      </c>
      <c r="S107" s="1" t="b">
        <f t="shared" si="16"/>
        <v>0</v>
      </c>
      <c r="T107" s="1" t="b">
        <f t="shared" si="17"/>
        <v>0</v>
      </c>
      <c r="U107" s="1" t="b">
        <f t="shared" si="18"/>
        <v>0</v>
      </c>
      <c r="W107" s="1" t="b">
        <f t="shared" si="19"/>
        <v>0</v>
      </c>
      <c r="X107" s="1" t="b">
        <f t="shared" si="20"/>
        <v>0</v>
      </c>
      <c r="Y107" s="1" t="b">
        <f t="shared" si="21"/>
        <v>0</v>
      </c>
      <c r="Z107" s="1" t="b">
        <f t="shared" si="22"/>
        <v>0</v>
      </c>
      <c r="AA107" s="1" t="b">
        <f t="shared" si="23"/>
        <v>0</v>
      </c>
      <c r="AB107" s="1" t="b">
        <f t="shared" si="24"/>
        <v>0</v>
      </c>
    </row>
    <row r="108" spans="10:28" x14ac:dyDescent="0.25">
      <c r="J108">
        <v>106</v>
      </c>
      <c r="K108" s="64" t="b">
        <f>IF(ISNUMBER(Data!D107),VLOOKUP(Results!J108,Data!A:D,4,FALSE))</f>
        <v>0</v>
      </c>
      <c r="L108" s="1" t="b">
        <f>IF(ISNUMBER(Data!D107),LOG(VLOOKUP($J108,Data!$A:$D,4,FALSE)))</f>
        <v>0</v>
      </c>
      <c r="M108" s="2" t="b">
        <f>IF(ISNUMBER(Data!C107),VLOOKUP($J108,Data!$A:$D,3,FALSE))</f>
        <v>0</v>
      </c>
      <c r="N108" s="1" t="b">
        <f>IF(ISNUMBER(Data!D107),IF(AND($J108&lt;=Data!$H$3,$J108&gt;=Data!$H$2,Data!E107&lt;&gt;1),LOG(VLOOKUP($J108,Data!$A:$D,4,FALSE))))</f>
        <v>0</v>
      </c>
      <c r="O108" s="2" t="b">
        <f>IF(AND($J108&lt;=Data!$H$3,$J108&gt;=Data!$H$2,Data!E107&lt;&gt;1),VLOOKUP($J108,Data!$A:$D,3,FALSE))</f>
        <v>0</v>
      </c>
      <c r="P108" s="1" t="b">
        <f t="shared" si="13"/>
        <v>0</v>
      </c>
      <c r="Q108" s="1" t="b">
        <f t="shared" si="14"/>
        <v>0</v>
      </c>
      <c r="R108" s="1" t="b">
        <f t="shared" si="15"/>
        <v>0</v>
      </c>
      <c r="S108" s="1" t="b">
        <f t="shared" si="16"/>
        <v>0</v>
      </c>
      <c r="T108" s="1" t="b">
        <f t="shared" si="17"/>
        <v>0</v>
      </c>
      <c r="U108" s="1" t="b">
        <f t="shared" si="18"/>
        <v>0</v>
      </c>
      <c r="W108" s="1" t="b">
        <f t="shared" si="19"/>
        <v>0</v>
      </c>
      <c r="X108" s="1" t="b">
        <f t="shared" si="20"/>
        <v>0</v>
      </c>
      <c r="Y108" s="1" t="b">
        <f t="shared" si="21"/>
        <v>0</v>
      </c>
      <c r="Z108" s="1" t="b">
        <f t="shared" si="22"/>
        <v>0</v>
      </c>
      <c r="AA108" s="1" t="b">
        <f t="shared" si="23"/>
        <v>0</v>
      </c>
      <c r="AB108" s="1" t="b">
        <f t="shared" si="24"/>
        <v>0</v>
      </c>
    </row>
    <row r="109" spans="10:28" x14ac:dyDescent="0.25">
      <c r="J109">
        <v>107</v>
      </c>
      <c r="K109" s="64" t="b">
        <f>IF(ISNUMBER(Data!D108),VLOOKUP(Results!J109,Data!A:D,4,FALSE))</f>
        <v>0</v>
      </c>
      <c r="L109" s="1" t="b">
        <f>IF(ISNUMBER(Data!D108),LOG(VLOOKUP($J109,Data!$A:$D,4,FALSE)))</f>
        <v>0</v>
      </c>
      <c r="M109" s="2" t="b">
        <f>IF(ISNUMBER(Data!C108),VLOOKUP($J109,Data!$A:$D,3,FALSE))</f>
        <v>0</v>
      </c>
      <c r="N109" s="1" t="b">
        <f>IF(ISNUMBER(Data!D108),IF(AND($J109&lt;=Data!$H$3,$J109&gt;=Data!$H$2,Data!E108&lt;&gt;1),LOG(VLOOKUP($J109,Data!$A:$D,4,FALSE))))</f>
        <v>0</v>
      </c>
      <c r="O109" s="2" t="b">
        <f>IF(AND($J109&lt;=Data!$H$3,$J109&gt;=Data!$H$2,Data!E108&lt;&gt;1),VLOOKUP($J109,Data!$A:$D,3,FALSE))</f>
        <v>0</v>
      </c>
      <c r="P109" s="1" t="b">
        <f t="shared" si="13"/>
        <v>0</v>
      </c>
      <c r="Q109" s="1" t="b">
        <f t="shared" si="14"/>
        <v>0</v>
      </c>
      <c r="R109" s="1" t="b">
        <f t="shared" si="15"/>
        <v>0</v>
      </c>
      <c r="S109" s="1" t="b">
        <f t="shared" si="16"/>
        <v>0</v>
      </c>
      <c r="T109" s="1" t="b">
        <f t="shared" si="17"/>
        <v>0</v>
      </c>
      <c r="U109" s="1" t="b">
        <f t="shared" si="18"/>
        <v>0</v>
      </c>
      <c r="W109" s="1" t="b">
        <f t="shared" si="19"/>
        <v>0</v>
      </c>
      <c r="X109" s="1" t="b">
        <f t="shared" si="20"/>
        <v>0</v>
      </c>
      <c r="Y109" s="1" t="b">
        <f t="shared" si="21"/>
        <v>0</v>
      </c>
      <c r="Z109" s="1" t="b">
        <f t="shared" si="22"/>
        <v>0</v>
      </c>
      <c r="AA109" s="1" t="b">
        <f t="shared" si="23"/>
        <v>0</v>
      </c>
      <c r="AB109" s="1" t="b">
        <f t="shared" si="24"/>
        <v>0</v>
      </c>
    </row>
    <row r="110" spans="10:28" x14ac:dyDescent="0.25">
      <c r="J110">
        <v>108</v>
      </c>
      <c r="K110" s="64" t="b">
        <f>IF(ISNUMBER(Data!D109),VLOOKUP(Results!J110,Data!A:D,4,FALSE))</f>
        <v>0</v>
      </c>
      <c r="L110" s="1" t="b">
        <f>IF(ISNUMBER(Data!D109),LOG(VLOOKUP($J110,Data!$A:$D,4,FALSE)))</f>
        <v>0</v>
      </c>
      <c r="M110" s="2" t="b">
        <f>IF(ISNUMBER(Data!C109),VLOOKUP($J110,Data!$A:$D,3,FALSE))</f>
        <v>0</v>
      </c>
      <c r="N110" s="1" t="b">
        <f>IF(ISNUMBER(Data!D109),IF(AND($J110&lt;=Data!$H$3,$J110&gt;=Data!$H$2,Data!E109&lt;&gt;1),LOG(VLOOKUP($J110,Data!$A:$D,4,FALSE))))</f>
        <v>0</v>
      </c>
      <c r="O110" s="2" t="b">
        <f>IF(AND($J110&lt;=Data!$H$3,$J110&gt;=Data!$H$2,Data!E109&lt;&gt;1),VLOOKUP($J110,Data!$A:$D,3,FALSE))</f>
        <v>0</v>
      </c>
      <c r="P110" s="1" t="b">
        <f t="shared" si="13"/>
        <v>0</v>
      </c>
      <c r="Q110" s="1" t="b">
        <f t="shared" si="14"/>
        <v>0</v>
      </c>
      <c r="R110" s="1" t="b">
        <f t="shared" si="15"/>
        <v>0</v>
      </c>
      <c r="S110" s="1" t="b">
        <f t="shared" si="16"/>
        <v>0</v>
      </c>
      <c r="T110" s="1" t="b">
        <f t="shared" si="17"/>
        <v>0</v>
      </c>
      <c r="U110" s="1" t="b">
        <f t="shared" si="18"/>
        <v>0</v>
      </c>
      <c r="W110" s="1" t="b">
        <f t="shared" si="19"/>
        <v>0</v>
      </c>
      <c r="X110" s="1" t="b">
        <f t="shared" si="20"/>
        <v>0</v>
      </c>
      <c r="Y110" s="1" t="b">
        <f t="shared" si="21"/>
        <v>0</v>
      </c>
      <c r="Z110" s="1" t="b">
        <f t="shared" si="22"/>
        <v>0</v>
      </c>
      <c r="AA110" s="1" t="b">
        <f t="shared" si="23"/>
        <v>0</v>
      </c>
      <c r="AB110" s="1" t="b">
        <f t="shared" si="24"/>
        <v>0</v>
      </c>
    </row>
    <row r="111" spans="10:28" x14ac:dyDescent="0.25">
      <c r="J111">
        <v>109</v>
      </c>
      <c r="K111" s="64" t="b">
        <f>IF(ISNUMBER(Data!D110),VLOOKUP(Results!J111,Data!A:D,4,FALSE))</f>
        <v>0</v>
      </c>
      <c r="L111" s="1" t="b">
        <f>IF(ISNUMBER(Data!D110),LOG(VLOOKUP($J111,Data!$A:$D,4,FALSE)))</f>
        <v>0</v>
      </c>
      <c r="M111" s="2" t="b">
        <f>IF(ISNUMBER(Data!C110),VLOOKUP($J111,Data!$A:$D,3,FALSE))</f>
        <v>0</v>
      </c>
      <c r="N111" s="1" t="b">
        <f>IF(ISNUMBER(Data!D110),IF(AND($J111&lt;=Data!$H$3,$J111&gt;=Data!$H$2,Data!E110&lt;&gt;1),LOG(VLOOKUP($J111,Data!$A:$D,4,FALSE))))</f>
        <v>0</v>
      </c>
      <c r="O111" s="2" t="b">
        <f>IF(AND($J111&lt;=Data!$H$3,$J111&gt;=Data!$H$2,Data!E110&lt;&gt;1),VLOOKUP($J111,Data!$A:$D,3,FALSE))</f>
        <v>0</v>
      </c>
      <c r="P111" s="1" t="b">
        <f t="shared" si="13"/>
        <v>0</v>
      </c>
      <c r="Q111" s="1" t="b">
        <f t="shared" si="14"/>
        <v>0</v>
      </c>
      <c r="R111" s="1" t="b">
        <f t="shared" si="15"/>
        <v>0</v>
      </c>
      <c r="S111" s="1" t="b">
        <f t="shared" si="16"/>
        <v>0</v>
      </c>
      <c r="T111" s="1" t="b">
        <f t="shared" si="17"/>
        <v>0</v>
      </c>
      <c r="U111" s="1" t="b">
        <f t="shared" si="18"/>
        <v>0</v>
      </c>
      <c r="W111" s="1" t="b">
        <f t="shared" si="19"/>
        <v>0</v>
      </c>
      <c r="X111" s="1" t="b">
        <f t="shared" si="20"/>
        <v>0</v>
      </c>
      <c r="Y111" s="1" t="b">
        <f t="shared" si="21"/>
        <v>0</v>
      </c>
      <c r="Z111" s="1" t="b">
        <f t="shared" si="22"/>
        <v>0</v>
      </c>
      <c r="AA111" s="1" t="b">
        <f t="shared" si="23"/>
        <v>0</v>
      </c>
      <c r="AB111" s="1" t="b">
        <f t="shared" si="24"/>
        <v>0</v>
      </c>
    </row>
    <row r="112" spans="10:28" x14ac:dyDescent="0.25">
      <c r="J112">
        <v>110</v>
      </c>
      <c r="K112" s="64" t="b">
        <f>IF(ISNUMBER(Data!D111),VLOOKUP(Results!J112,Data!A:D,4,FALSE))</f>
        <v>0</v>
      </c>
      <c r="L112" s="1" t="b">
        <f>IF(ISNUMBER(Data!D111),LOG(VLOOKUP($J112,Data!$A:$D,4,FALSE)))</f>
        <v>0</v>
      </c>
      <c r="M112" s="2" t="b">
        <f>IF(ISNUMBER(Data!C111),VLOOKUP($J112,Data!$A:$D,3,FALSE))</f>
        <v>0</v>
      </c>
      <c r="N112" s="1" t="b">
        <f>IF(ISNUMBER(Data!D111),IF(AND($J112&lt;=Data!$H$3,$J112&gt;=Data!$H$2,Data!E111&lt;&gt;1),LOG(VLOOKUP($J112,Data!$A:$D,4,FALSE))))</f>
        <v>0</v>
      </c>
      <c r="O112" s="2" t="b">
        <f>IF(AND($J112&lt;=Data!$H$3,$J112&gt;=Data!$H$2,Data!E111&lt;&gt;1),VLOOKUP($J112,Data!$A:$D,3,FALSE))</f>
        <v>0</v>
      </c>
      <c r="P112" s="1" t="b">
        <f t="shared" si="13"/>
        <v>0</v>
      </c>
      <c r="Q112" s="1" t="b">
        <f t="shared" si="14"/>
        <v>0</v>
      </c>
      <c r="R112" s="1" t="b">
        <f t="shared" si="15"/>
        <v>0</v>
      </c>
      <c r="S112" s="1" t="b">
        <f t="shared" si="16"/>
        <v>0</v>
      </c>
      <c r="T112" s="1" t="b">
        <f t="shared" si="17"/>
        <v>0</v>
      </c>
      <c r="U112" s="1" t="b">
        <f t="shared" si="18"/>
        <v>0</v>
      </c>
      <c r="W112" s="1" t="b">
        <f t="shared" si="19"/>
        <v>0</v>
      </c>
      <c r="X112" s="1" t="b">
        <f t="shared" si="20"/>
        <v>0</v>
      </c>
      <c r="Y112" s="1" t="b">
        <f t="shared" si="21"/>
        <v>0</v>
      </c>
      <c r="Z112" s="1" t="b">
        <f t="shared" si="22"/>
        <v>0</v>
      </c>
      <c r="AA112" s="1" t="b">
        <f t="shared" si="23"/>
        <v>0</v>
      </c>
      <c r="AB112" s="1" t="b">
        <f t="shared" si="24"/>
        <v>0</v>
      </c>
    </row>
    <row r="113" spans="10:28" x14ac:dyDescent="0.25">
      <c r="J113">
        <v>111</v>
      </c>
      <c r="K113" s="64" t="b">
        <f>IF(ISNUMBER(Data!D112),VLOOKUP(Results!J113,Data!A:D,4,FALSE))</f>
        <v>0</v>
      </c>
      <c r="L113" s="1" t="b">
        <f>IF(ISNUMBER(Data!D112),LOG(VLOOKUP($J113,Data!$A:$D,4,FALSE)))</f>
        <v>0</v>
      </c>
      <c r="M113" s="2" t="b">
        <f>IF(ISNUMBER(Data!C112),VLOOKUP($J113,Data!$A:$D,3,FALSE))</f>
        <v>0</v>
      </c>
      <c r="N113" s="1" t="b">
        <f>IF(ISNUMBER(Data!D112),IF(AND($J113&lt;=Data!$H$3,$J113&gt;=Data!$H$2,Data!E112&lt;&gt;1),LOG(VLOOKUP($J113,Data!$A:$D,4,FALSE))))</f>
        <v>0</v>
      </c>
      <c r="O113" s="2" t="b">
        <f>IF(AND($J113&lt;=Data!$H$3,$J113&gt;=Data!$H$2,Data!E112&lt;&gt;1),VLOOKUP($J113,Data!$A:$D,3,FALSE))</f>
        <v>0</v>
      </c>
      <c r="P113" s="1" t="b">
        <f t="shared" si="13"/>
        <v>0</v>
      </c>
      <c r="Q113" s="1" t="b">
        <f t="shared" si="14"/>
        <v>0</v>
      </c>
      <c r="R113" s="1" t="b">
        <f t="shared" si="15"/>
        <v>0</v>
      </c>
      <c r="S113" s="1" t="b">
        <f t="shared" si="16"/>
        <v>0</v>
      </c>
      <c r="T113" s="1" t="b">
        <f t="shared" si="17"/>
        <v>0</v>
      </c>
      <c r="U113" s="1" t="b">
        <f t="shared" si="18"/>
        <v>0</v>
      </c>
      <c r="W113" s="1" t="b">
        <f t="shared" si="19"/>
        <v>0</v>
      </c>
      <c r="X113" s="1" t="b">
        <f t="shared" si="20"/>
        <v>0</v>
      </c>
      <c r="Y113" s="1" t="b">
        <f t="shared" si="21"/>
        <v>0</v>
      </c>
      <c r="Z113" s="1" t="b">
        <f t="shared" si="22"/>
        <v>0</v>
      </c>
      <c r="AA113" s="1" t="b">
        <f t="shared" si="23"/>
        <v>0</v>
      </c>
      <c r="AB113" s="1" t="b">
        <f t="shared" si="24"/>
        <v>0</v>
      </c>
    </row>
    <row r="114" spans="10:28" x14ac:dyDescent="0.25">
      <c r="J114">
        <v>112</v>
      </c>
      <c r="K114" s="64" t="b">
        <f>IF(ISNUMBER(Data!D113),VLOOKUP(Results!J114,Data!A:D,4,FALSE))</f>
        <v>0</v>
      </c>
      <c r="L114" s="1" t="b">
        <f>IF(ISNUMBER(Data!D113),LOG(VLOOKUP($J114,Data!$A:$D,4,FALSE)))</f>
        <v>0</v>
      </c>
      <c r="M114" s="2" t="b">
        <f>IF(ISNUMBER(Data!C113),VLOOKUP($J114,Data!$A:$D,3,FALSE))</f>
        <v>0</v>
      </c>
      <c r="N114" s="1" t="b">
        <f>IF(ISNUMBER(Data!D113),IF(AND($J114&lt;=Data!$H$3,$J114&gt;=Data!$H$2,Data!E113&lt;&gt;1),LOG(VLOOKUP($J114,Data!$A:$D,4,FALSE))))</f>
        <v>0</v>
      </c>
      <c r="O114" s="2" t="b">
        <f>IF(AND($J114&lt;=Data!$H$3,$J114&gt;=Data!$H$2,Data!E113&lt;&gt;1),VLOOKUP($J114,Data!$A:$D,3,FALSE))</f>
        <v>0</v>
      </c>
      <c r="P114" s="1" t="b">
        <f t="shared" si="13"/>
        <v>0</v>
      </c>
      <c r="Q114" s="1" t="b">
        <f t="shared" si="14"/>
        <v>0</v>
      </c>
      <c r="R114" s="1" t="b">
        <f t="shared" si="15"/>
        <v>0</v>
      </c>
      <c r="S114" s="1" t="b">
        <f t="shared" si="16"/>
        <v>0</v>
      </c>
      <c r="T114" s="1" t="b">
        <f t="shared" si="17"/>
        <v>0</v>
      </c>
      <c r="U114" s="1" t="b">
        <f t="shared" si="18"/>
        <v>0</v>
      </c>
      <c r="W114" s="1" t="b">
        <f t="shared" si="19"/>
        <v>0</v>
      </c>
      <c r="X114" s="1" t="b">
        <f t="shared" si="20"/>
        <v>0</v>
      </c>
      <c r="Y114" s="1" t="b">
        <f t="shared" si="21"/>
        <v>0</v>
      </c>
      <c r="Z114" s="1" t="b">
        <f t="shared" si="22"/>
        <v>0</v>
      </c>
      <c r="AA114" s="1" t="b">
        <f t="shared" si="23"/>
        <v>0</v>
      </c>
      <c r="AB114" s="1" t="b">
        <f t="shared" si="24"/>
        <v>0</v>
      </c>
    </row>
    <row r="115" spans="10:28" x14ac:dyDescent="0.25">
      <c r="J115">
        <v>113</v>
      </c>
      <c r="K115" s="64" t="b">
        <f>IF(ISNUMBER(Data!D114),VLOOKUP(Results!J115,Data!A:D,4,FALSE))</f>
        <v>0</v>
      </c>
      <c r="L115" s="1" t="b">
        <f>IF(ISNUMBER(Data!D114),LOG(VLOOKUP($J115,Data!$A:$D,4,FALSE)))</f>
        <v>0</v>
      </c>
      <c r="M115" s="2" t="b">
        <f>IF(ISNUMBER(Data!C114),VLOOKUP($J115,Data!$A:$D,3,FALSE))</f>
        <v>0</v>
      </c>
      <c r="N115" s="1" t="b">
        <f>IF(ISNUMBER(Data!D114),IF(AND($J115&lt;=Data!$H$3,$J115&gt;=Data!$H$2,Data!E114&lt;&gt;1),LOG(VLOOKUP($J115,Data!$A:$D,4,FALSE))))</f>
        <v>0</v>
      </c>
      <c r="O115" s="2" t="b">
        <f>IF(AND($J115&lt;=Data!$H$3,$J115&gt;=Data!$H$2,Data!E114&lt;&gt;1),VLOOKUP($J115,Data!$A:$D,3,FALSE))</f>
        <v>0</v>
      </c>
      <c r="P115" s="1" t="b">
        <f t="shared" si="13"/>
        <v>0</v>
      </c>
      <c r="Q115" s="1" t="b">
        <f t="shared" si="14"/>
        <v>0</v>
      </c>
      <c r="R115" s="1" t="b">
        <f t="shared" si="15"/>
        <v>0</v>
      </c>
      <c r="S115" s="1" t="b">
        <f t="shared" si="16"/>
        <v>0</v>
      </c>
      <c r="T115" s="1" t="b">
        <f t="shared" si="17"/>
        <v>0</v>
      </c>
      <c r="U115" s="1" t="b">
        <f t="shared" si="18"/>
        <v>0</v>
      </c>
      <c r="W115" s="1" t="b">
        <f t="shared" si="19"/>
        <v>0</v>
      </c>
      <c r="X115" s="1" t="b">
        <f t="shared" si="20"/>
        <v>0</v>
      </c>
      <c r="Y115" s="1" t="b">
        <f t="shared" si="21"/>
        <v>0</v>
      </c>
      <c r="Z115" s="1" t="b">
        <f t="shared" si="22"/>
        <v>0</v>
      </c>
      <c r="AA115" s="1" t="b">
        <f t="shared" si="23"/>
        <v>0</v>
      </c>
      <c r="AB115" s="1" t="b">
        <f t="shared" si="24"/>
        <v>0</v>
      </c>
    </row>
    <row r="116" spans="10:28" x14ac:dyDescent="0.25">
      <c r="J116">
        <v>114</v>
      </c>
      <c r="K116" s="64" t="b">
        <f>IF(ISNUMBER(Data!D115),VLOOKUP(Results!J116,Data!A:D,4,FALSE))</f>
        <v>0</v>
      </c>
      <c r="L116" s="1" t="b">
        <f>IF(ISNUMBER(Data!D115),LOG(VLOOKUP($J116,Data!$A:$D,4,FALSE)))</f>
        <v>0</v>
      </c>
      <c r="M116" s="2" t="b">
        <f>IF(ISNUMBER(Data!C115),VLOOKUP($J116,Data!$A:$D,3,FALSE))</f>
        <v>0</v>
      </c>
      <c r="N116" s="1" t="b">
        <f>IF(ISNUMBER(Data!D115),IF(AND($J116&lt;=Data!$H$3,$J116&gt;=Data!$H$2,Data!E115&lt;&gt;1),LOG(VLOOKUP($J116,Data!$A:$D,4,FALSE))))</f>
        <v>0</v>
      </c>
      <c r="O116" s="2" t="b">
        <f>IF(AND($J116&lt;=Data!$H$3,$J116&gt;=Data!$H$2,Data!E115&lt;&gt;1),VLOOKUP($J116,Data!$A:$D,3,FALSE))</f>
        <v>0</v>
      </c>
      <c r="P116" s="1" t="b">
        <f t="shared" si="13"/>
        <v>0</v>
      </c>
      <c r="Q116" s="1" t="b">
        <f t="shared" si="14"/>
        <v>0</v>
      </c>
      <c r="R116" s="1" t="b">
        <f t="shared" si="15"/>
        <v>0</v>
      </c>
      <c r="S116" s="1" t="b">
        <f t="shared" si="16"/>
        <v>0</v>
      </c>
      <c r="T116" s="1" t="b">
        <f t="shared" si="17"/>
        <v>0</v>
      </c>
      <c r="U116" s="1" t="b">
        <f t="shared" si="18"/>
        <v>0</v>
      </c>
      <c r="W116" s="1" t="b">
        <f t="shared" si="19"/>
        <v>0</v>
      </c>
      <c r="X116" s="1" t="b">
        <f t="shared" si="20"/>
        <v>0</v>
      </c>
      <c r="Y116" s="1" t="b">
        <f t="shared" si="21"/>
        <v>0</v>
      </c>
      <c r="Z116" s="1" t="b">
        <f t="shared" si="22"/>
        <v>0</v>
      </c>
      <c r="AA116" s="1" t="b">
        <f t="shared" si="23"/>
        <v>0</v>
      </c>
      <c r="AB116" s="1" t="b">
        <f t="shared" si="24"/>
        <v>0</v>
      </c>
    </row>
    <row r="117" spans="10:28" x14ac:dyDescent="0.25">
      <c r="J117">
        <v>115</v>
      </c>
      <c r="K117" s="64" t="b">
        <f>IF(ISNUMBER(Data!D116),VLOOKUP(Results!J117,Data!A:D,4,FALSE))</f>
        <v>0</v>
      </c>
      <c r="L117" s="1" t="b">
        <f>IF(ISNUMBER(Data!D116),LOG(VLOOKUP($J117,Data!$A:$D,4,FALSE)))</f>
        <v>0</v>
      </c>
      <c r="M117" s="2" t="b">
        <f>IF(ISNUMBER(Data!C116),VLOOKUP($J117,Data!$A:$D,3,FALSE))</f>
        <v>0</v>
      </c>
      <c r="N117" s="1" t="b">
        <f>IF(ISNUMBER(Data!D116),IF(AND($J117&lt;=Data!$H$3,$J117&gt;=Data!$H$2,Data!E116&lt;&gt;1),LOG(VLOOKUP($J117,Data!$A:$D,4,FALSE))))</f>
        <v>0</v>
      </c>
      <c r="O117" s="2" t="b">
        <f>IF(AND($J117&lt;=Data!$H$3,$J117&gt;=Data!$H$2,Data!E116&lt;&gt;1),VLOOKUP($J117,Data!$A:$D,3,FALSE))</f>
        <v>0</v>
      </c>
      <c r="P117" s="1" t="b">
        <f t="shared" si="13"/>
        <v>0</v>
      </c>
      <c r="Q117" s="1" t="b">
        <f t="shared" si="14"/>
        <v>0</v>
      </c>
      <c r="R117" s="1" t="b">
        <f t="shared" si="15"/>
        <v>0</v>
      </c>
      <c r="S117" s="1" t="b">
        <f t="shared" si="16"/>
        <v>0</v>
      </c>
      <c r="T117" s="1" t="b">
        <f t="shared" si="17"/>
        <v>0</v>
      </c>
      <c r="U117" s="1" t="b">
        <f t="shared" si="18"/>
        <v>0</v>
      </c>
      <c r="W117" s="1" t="b">
        <f t="shared" si="19"/>
        <v>0</v>
      </c>
      <c r="X117" s="1" t="b">
        <f t="shared" si="20"/>
        <v>0</v>
      </c>
      <c r="Y117" s="1" t="b">
        <f t="shared" si="21"/>
        <v>0</v>
      </c>
      <c r="Z117" s="1" t="b">
        <f t="shared" si="22"/>
        <v>0</v>
      </c>
      <c r="AA117" s="1" t="b">
        <f t="shared" si="23"/>
        <v>0</v>
      </c>
      <c r="AB117" s="1" t="b">
        <f t="shared" si="24"/>
        <v>0</v>
      </c>
    </row>
    <row r="118" spans="10:28" x14ac:dyDescent="0.25">
      <c r="J118">
        <v>116</v>
      </c>
      <c r="K118" s="64" t="b">
        <f>IF(ISNUMBER(Data!D117),VLOOKUP(Results!J118,Data!A:D,4,FALSE))</f>
        <v>0</v>
      </c>
      <c r="L118" s="1" t="b">
        <f>IF(ISNUMBER(Data!D117),LOG(VLOOKUP($J118,Data!$A:$D,4,FALSE)))</f>
        <v>0</v>
      </c>
      <c r="M118" s="2" t="b">
        <f>IF(ISNUMBER(Data!C117),VLOOKUP($J118,Data!$A:$D,3,FALSE))</f>
        <v>0</v>
      </c>
      <c r="N118" s="1" t="b">
        <f>IF(ISNUMBER(Data!D117),IF(AND($J118&lt;=Data!$H$3,$J118&gt;=Data!$H$2,Data!E117&lt;&gt;1),LOG(VLOOKUP($J118,Data!$A:$D,4,FALSE))))</f>
        <v>0</v>
      </c>
      <c r="O118" s="2" t="b">
        <f>IF(AND($J118&lt;=Data!$H$3,$J118&gt;=Data!$H$2,Data!E117&lt;&gt;1),VLOOKUP($J118,Data!$A:$D,3,FALSE))</f>
        <v>0</v>
      </c>
      <c r="P118" s="1" t="b">
        <f t="shared" si="13"/>
        <v>0</v>
      </c>
      <c r="Q118" s="1" t="b">
        <f t="shared" si="14"/>
        <v>0</v>
      </c>
      <c r="R118" s="1" t="b">
        <f t="shared" si="15"/>
        <v>0</v>
      </c>
      <c r="S118" s="1" t="b">
        <f t="shared" si="16"/>
        <v>0</v>
      </c>
      <c r="T118" s="1" t="b">
        <f t="shared" si="17"/>
        <v>0</v>
      </c>
      <c r="U118" s="1" t="b">
        <f t="shared" si="18"/>
        <v>0</v>
      </c>
      <c r="W118" s="1" t="b">
        <f t="shared" si="19"/>
        <v>0</v>
      </c>
      <c r="X118" s="1" t="b">
        <f t="shared" si="20"/>
        <v>0</v>
      </c>
      <c r="Y118" s="1" t="b">
        <f t="shared" si="21"/>
        <v>0</v>
      </c>
      <c r="Z118" s="1" t="b">
        <f t="shared" si="22"/>
        <v>0</v>
      </c>
      <c r="AA118" s="1" t="b">
        <f t="shared" si="23"/>
        <v>0</v>
      </c>
      <c r="AB118" s="1" t="b">
        <f t="shared" si="24"/>
        <v>0</v>
      </c>
    </row>
    <row r="119" spans="10:28" x14ac:dyDescent="0.25">
      <c r="J119">
        <v>117</v>
      </c>
      <c r="K119" s="64" t="b">
        <f>IF(ISNUMBER(Data!D118),VLOOKUP(Results!J119,Data!A:D,4,FALSE))</f>
        <v>0</v>
      </c>
      <c r="L119" s="1" t="b">
        <f>IF(ISNUMBER(Data!D118),LOG(VLOOKUP($J119,Data!$A:$D,4,FALSE)))</f>
        <v>0</v>
      </c>
      <c r="M119" s="2" t="b">
        <f>IF(ISNUMBER(Data!C118),VLOOKUP($J119,Data!$A:$D,3,FALSE))</f>
        <v>0</v>
      </c>
      <c r="N119" s="1" t="b">
        <f>IF(ISNUMBER(Data!D118),IF(AND($J119&lt;=Data!$H$3,$J119&gt;=Data!$H$2,Data!E118&lt;&gt;1),LOG(VLOOKUP($J119,Data!$A:$D,4,FALSE))))</f>
        <v>0</v>
      </c>
      <c r="O119" s="2" t="b">
        <f>IF(AND($J119&lt;=Data!$H$3,$J119&gt;=Data!$H$2,Data!E118&lt;&gt;1),VLOOKUP($J119,Data!$A:$D,3,FALSE))</f>
        <v>0</v>
      </c>
      <c r="P119" s="1" t="b">
        <f t="shared" si="13"/>
        <v>0</v>
      </c>
      <c r="Q119" s="1" t="b">
        <f t="shared" si="14"/>
        <v>0</v>
      </c>
      <c r="R119" s="1" t="b">
        <f t="shared" si="15"/>
        <v>0</v>
      </c>
      <c r="S119" s="1" t="b">
        <f t="shared" si="16"/>
        <v>0</v>
      </c>
      <c r="T119" s="1" t="b">
        <f t="shared" si="17"/>
        <v>0</v>
      </c>
      <c r="U119" s="1" t="b">
        <f t="shared" si="18"/>
        <v>0</v>
      </c>
      <c r="W119" s="1" t="b">
        <f t="shared" si="19"/>
        <v>0</v>
      </c>
      <c r="X119" s="1" t="b">
        <f t="shared" si="20"/>
        <v>0</v>
      </c>
      <c r="Y119" s="1" t="b">
        <f t="shared" si="21"/>
        <v>0</v>
      </c>
      <c r="Z119" s="1" t="b">
        <f t="shared" si="22"/>
        <v>0</v>
      </c>
      <c r="AA119" s="1" t="b">
        <f t="shared" si="23"/>
        <v>0</v>
      </c>
      <c r="AB119" s="1" t="b">
        <f t="shared" si="24"/>
        <v>0</v>
      </c>
    </row>
    <row r="120" spans="10:28" x14ac:dyDescent="0.25">
      <c r="J120">
        <v>118</v>
      </c>
      <c r="K120" s="64" t="b">
        <f>IF(ISNUMBER(Data!D119),VLOOKUP(Results!J120,Data!A:D,4,FALSE))</f>
        <v>0</v>
      </c>
      <c r="L120" s="1" t="b">
        <f>IF(ISNUMBER(Data!D119),LOG(VLOOKUP($J120,Data!$A:$D,4,FALSE)))</f>
        <v>0</v>
      </c>
      <c r="M120" s="2" t="b">
        <f>IF(ISNUMBER(Data!C119),VLOOKUP($J120,Data!$A:$D,3,FALSE))</f>
        <v>0</v>
      </c>
      <c r="N120" s="1" t="b">
        <f>IF(ISNUMBER(Data!D119),IF(AND($J120&lt;=Data!$H$3,$J120&gt;=Data!$H$2,Data!E119&lt;&gt;1),LOG(VLOOKUP($J120,Data!$A:$D,4,FALSE))))</f>
        <v>0</v>
      </c>
      <c r="O120" s="2" t="b">
        <f>IF(AND($J120&lt;=Data!$H$3,$J120&gt;=Data!$H$2,Data!E119&lt;&gt;1),VLOOKUP($J120,Data!$A:$D,3,FALSE))</f>
        <v>0</v>
      </c>
      <c r="P120" s="1" t="b">
        <f t="shared" si="13"/>
        <v>0</v>
      </c>
      <c r="Q120" s="1" t="b">
        <f t="shared" si="14"/>
        <v>0</v>
      </c>
      <c r="R120" s="1" t="b">
        <f t="shared" si="15"/>
        <v>0</v>
      </c>
      <c r="S120" s="1" t="b">
        <f t="shared" si="16"/>
        <v>0</v>
      </c>
      <c r="T120" s="1" t="b">
        <f t="shared" si="17"/>
        <v>0</v>
      </c>
      <c r="U120" s="1" t="b">
        <f t="shared" si="18"/>
        <v>0</v>
      </c>
      <c r="W120" s="1" t="b">
        <f t="shared" si="19"/>
        <v>0</v>
      </c>
      <c r="X120" s="1" t="b">
        <f t="shared" si="20"/>
        <v>0</v>
      </c>
      <c r="Y120" s="1" t="b">
        <f t="shared" si="21"/>
        <v>0</v>
      </c>
      <c r="Z120" s="1" t="b">
        <f t="shared" si="22"/>
        <v>0</v>
      </c>
      <c r="AA120" s="1" t="b">
        <f t="shared" si="23"/>
        <v>0</v>
      </c>
      <c r="AB120" s="1" t="b">
        <f t="shared" si="24"/>
        <v>0</v>
      </c>
    </row>
    <row r="121" spans="10:28" x14ac:dyDescent="0.25">
      <c r="J121">
        <v>119</v>
      </c>
      <c r="K121" s="64" t="b">
        <f>IF(ISNUMBER(Data!D120),VLOOKUP(Results!J121,Data!A:D,4,FALSE))</f>
        <v>0</v>
      </c>
      <c r="L121" s="1" t="b">
        <f>IF(ISNUMBER(Data!D120),LOG(VLOOKUP($J121,Data!$A:$D,4,FALSE)))</f>
        <v>0</v>
      </c>
      <c r="M121" s="2" t="b">
        <f>IF(ISNUMBER(Data!C120),VLOOKUP($J121,Data!$A:$D,3,FALSE))</f>
        <v>0</v>
      </c>
      <c r="N121" s="1" t="b">
        <f>IF(ISNUMBER(Data!D120),IF(AND($J121&lt;=Data!$H$3,$J121&gt;=Data!$H$2,Data!E120&lt;&gt;1),LOG(VLOOKUP($J121,Data!$A:$D,4,FALSE))))</f>
        <v>0</v>
      </c>
      <c r="O121" s="2" t="b">
        <f>IF(AND($J121&lt;=Data!$H$3,$J121&gt;=Data!$H$2,Data!E120&lt;&gt;1),VLOOKUP($J121,Data!$A:$D,3,FALSE))</f>
        <v>0</v>
      </c>
      <c r="P121" s="1" t="b">
        <f t="shared" si="13"/>
        <v>0</v>
      </c>
      <c r="Q121" s="1" t="b">
        <f t="shared" si="14"/>
        <v>0</v>
      </c>
      <c r="R121" s="1" t="b">
        <f t="shared" si="15"/>
        <v>0</v>
      </c>
      <c r="S121" s="1" t="b">
        <f t="shared" si="16"/>
        <v>0</v>
      </c>
      <c r="T121" s="1" t="b">
        <f t="shared" si="17"/>
        <v>0</v>
      </c>
      <c r="U121" s="1" t="b">
        <f t="shared" si="18"/>
        <v>0</v>
      </c>
      <c r="W121" s="1" t="b">
        <f t="shared" si="19"/>
        <v>0</v>
      </c>
      <c r="X121" s="1" t="b">
        <f t="shared" si="20"/>
        <v>0</v>
      </c>
      <c r="Y121" s="1" t="b">
        <f t="shared" si="21"/>
        <v>0</v>
      </c>
      <c r="Z121" s="1" t="b">
        <f t="shared" si="22"/>
        <v>0</v>
      </c>
      <c r="AA121" s="1" t="b">
        <f t="shared" si="23"/>
        <v>0</v>
      </c>
      <c r="AB121" s="1" t="b">
        <f t="shared" si="24"/>
        <v>0</v>
      </c>
    </row>
    <row r="122" spans="10:28" x14ac:dyDescent="0.25">
      <c r="J122">
        <v>120</v>
      </c>
      <c r="K122" s="64" t="b">
        <f>IF(ISNUMBER(Data!D121),VLOOKUP(Results!J122,Data!A:D,4,FALSE))</f>
        <v>0</v>
      </c>
      <c r="L122" s="1" t="b">
        <f>IF(ISNUMBER(Data!D121),LOG(VLOOKUP($J122,Data!$A:$D,4,FALSE)))</f>
        <v>0</v>
      </c>
      <c r="M122" s="2" t="b">
        <f>IF(ISNUMBER(Data!C121),VLOOKUP($J122,Data!$A:$D,3,FALSE))</f>
        <v>0</v>
      </c>
      <c r="N122" s="1" t="b">
        <f>IF(ISNUMBER(Data!D121),IF(AND($J122&lt;=Data!$H$3,$J122&gt;=Data!$H$2,Data!E121&lt;&gt;1),LOG(VLOOKUP($J122,Data!$A:$D,4,FALSE))))</f>
        <v>0</v>
      </c>
      <c r="O122" s="2" t="b">
        <f>IF(AND($J122&lt;=Data!$H$3,$J122&gt;=Data!$H$2,Data!E121&lt;&gt;1),VLOOKUP($J122,Data!$A:$D,3,FALSE))</f>
        <v>0</v>
      </c>
      <c r="P122" s="1" t="b">
        <f t="shared" si="13"/>
        <v>0</v>
      </c>
      <c r="Q122" s="1" t="b">
        <f t="shared" si="14"/>
        <v>0</v>
      </c>
      <c r="R122" s="1" t="b">
        <f t="shared" si="15"/>
        <v>0</v>
      </c>
      <c r="S122" s="1" t="b">
        <f t="shared" si="16"/>
        <v>0</v>
      </c>
      <c r="T122" s="1" t="b">
        <f t="shared" si="17"/>
        <v>0</v>
      </c>
      <c r="U122" s="1" t="b">
        <f t="shared" si="18"/>
        <v>0</v>
      </c>
      <c r="W122" s="1" t="b">
        <f t="shared" si="19"/>
        <v>0</v>
      </c>
      <c r="X122" s="1" t="b">
        <f t="shared" si="20"/>
        <v>0</v>
      </c>
      <c r="Y122" s="1" t="b">
        <f t="shared" si="21"/>
        <v>0</v>
      </c>
      <c r="Z122" s="1" t="b">
        <f t="shared" si="22"/>
        <v>0</v>
      </c>
      <c r="AA122" s="1" t="b">
        <f t="shared" si="23"/>
        <v>0</v>
      </c>
      <c r="AB122" s="1" t="b">
        <f t="shared" si="24"/>
        <v>0</v>
      </c>
    </row>
    <row r="123" spans="10:28" x14ac:dyDescent="0.25">
      <c r="J123">
        <v>121</v>
      </c>
      <c r="K123" s="64" t="b">
        <f>IF(ISNUMBER(Data!D122),VLOOKUP(Results!J123,Data!A:D,4,FALSE))</f>
        <v>0</v>
      </c>
      <c r="L123" s="1" t="b">
        <f>IF(ISNUMBER(Data!D122),LOG(VLOOKUP($J123,Data!$A:$D,4,FALSE)))</f>
        <v>0</v>
      </c>
      <c r="M123" s="2" t="b">
        <f>IF(ISNUMBER(Data!C122),VLOOKUP($J123,Data!$A:$D,3,FALSE))</f>
        <v>0</v>
      </c>
      <c r="N123" s="1" t="b">
        <f>IF(ISNUMBER(Data!D122),IF(AND($J123&lt;=Data!$H$3,$J123&gt;=Data!$H$2,Data!E122&lt;&gt;1),LOG(VLOOKUP($J123,Data!$A:$D,4,FALSE))))</f>
        <v>0</v>
      </c>
      <c r="O123" s="2" t="b">
        <f>IF(AND($J123&lt;=Data!$H$3,$J123&gt;=Data!$H$2,Data!E122&lt;&gt;1),VLOOKUP($J123,Data!$A:$D,3,FALSE))</f>
        <v>0</v>
      </c>
      <c r="P123" s="1" t="b">
        <f t="shared" si="13"/>
        <v>0</v>
      </c>
      <c r="Q123" s="1" t="b">
        <f t="shared" si="14"/>
        <v>0</v>
      </c>
      <c r="R123" s="1" t="b">
        <f t="shared" si="15"/>
        <v>0</v>
      </c>
      <c r="S123" s="1" t="b">
        <f t="shared" si="16"/>
        <v>0</v>
      </c>
      <c r="T123" s="1" t="b">
        <f t="shared" si="17"/>
        <v>0</v>
      </c>
      <c r="U123" s="1" t="b">
        <f t="shared" si="18"/>
        <v>0</v>
      </c>
      <c r="W123" s="1" t="b">
        <f t="shared" si="19"/>
        <v>0</v>
      </c>
      <c r="X123" s="1" t="b">
        <f t="shared" si="20"/>
        <v>0</v>
      </c>
      <c r="Y123" s="1" t="b">
        <f t="shared" si="21"/>
        <v>0</v>
      </c>
      <c r="Z123" s="1" t="b">
        <f t="shared" si="22"/>
        <v>0</v>
      </c>
      <c r="AA123" s="1" t="b">
        <f t="shared" si="23"/>
        <v>0</v>
      </c>
      <c r="AB123" s="1" t="b">
        <f t="shared" si="24"/>
        <v>0</v>
      </c>
    </row>
    <row r="124" spans="10:28" x14ac:dyDescent="0.25">
      <c r="J124">
        <v>122</v>
      </c>
      <c r="K124" s="64" t="b">
        <f>IF(ISNUMBER(Data!D123),VLOOKUP(Results!J124,Data!A:D,4,FALSE))</f>
        <v>0</v>
      </c>
      <c r="L124" s="1" t="b">
        <f>IF(ISNUMBER(Data!D123),LOG(VLOOKUP($J124,Data!$A:$D,4,FALSE)))</f>
        <v>0</v>
      </c>
      <c r="M124" s="2" t="b">
        <f>IF(ISNUMBER(Data!C123),VLOOKUP($J124,Data!$A:$D,3,FALSE))</f>
        <v>0</v>
      </c>
      <c r="N124" s="1" t="b">
        <f>IF(ISNUMBER(Data!D123),IF(AND($J124&lt;=Data!$H$3,$J124&gt;=Data!$H$2,Data!E123&lt;&gt;1),LOG(VLOOKUP($J124,Data!$A:$D,4,FALSE))))</f>
        <v>0</v>
      </c>
      <c r="O124" s="2" t="b">
        <f>IF(AND($J124&lt;=Data!$H$3,$J124&gt;=Data!$H$2,Data!E123&lt;&gt;1),VLOOKUP($J124,Data!$A:$D,3,FALSE))</f>
        <v>0</v>
      </c>
      <c r="P124" s="1" t="b">
        <f t="shared" si="13"/>
        <v>0</v>
      </c>
      <c r="Q124" s="1" t="b">
        <f t="shared" si="14"/>
        <v>0</v>
      </c>
      <c r="R124" s="1" t="b">
        <f t="shared" si="15"/>
        <v>0</v>
      </c>
      <c r="S124" s="1" t="b">
        <f t="shared" si="16"/>
        <v>0</v>
      </c>
      <c r="T124" s="1" t="b">
        <f t="shared" si="17"/>
        <v>0</v>
      </c>
      <c r="U124" s="1" t="b">
        <f t="shared" si="18"/>
        <v>0</v>
      </c>
      <c r="W124" s="1" t="b">
        <f t="shared" si="19"/>
        <v>0</v>
      </c>
      <c r="X124" s="1" t="b">
        <f t="shared" si="20"/>
        <v>0</v>
      </c>
      <c r="Y124" s="1" t="b">
        <f t="shared" si="21"/>
        <v>0</v>
      </c>
      <c r="Z124" s="1" t="b">
        <f t="shared" si="22"/>
        <v>0</v>
      </c>
      <c r="AA124" s="1" t="b">
        <f t="shared" si="23"/>
        <v>0</v>
      </c>
      <c r="AB124" s="1" t="b">
        <f t="shared" si="24"/>
        <v>0</v>
      </c>
    </row>
    <row r="125" spans="10:28" x14ac:dyDescent="0.25">
      <c r="J125">
        <v>123</v>
      </c>
      <c r="K125" s="64" t="b">
        <f>IF(ISNUMBER(Data!D124),VLOOKUP(Results!J125,Data!A:D,4,FALSE))</f>
        <v>0</v>
      </c>
      <c r="L125" s="1" t="b">
        <f>IF(ISNUMBER(Data!D124),LOG(VLOOKUP($J125,Data!$A:$D,4,FALSE)))</f>
        <v>0</v>
      </c>
      <c r="M125" s="2" t="b">
        <f>IF(ISNUMBER(Data!C124),VLOOKUP($J125,Data!$A:$D,3,FALSE))</f>
        <v>0</v>
      </c>
      <c r="N125" s="1" t="b">
        <f>IF(ISNUMBER(Data!D124),IF(AND($J125&lt;=Data!$H$3,$J125&gt;=Data!$H$2,Data!E124&lt;&gt;1),LOG(VLOOKUP($J125,Data!$A:$D,4,FALSE))))</f>
        <v>0</v>
      </c>
      <c r="O125" s="2" t="b">
        <f>IF(AND($J125&lt;=Data!$H$3,$J125&gt;=Data!$H$2,Data!E124&lt;&gt;1),VLOOKUP($J125,Data!$A:$D,3,FALSE))</f>
        <v>0</v>
      </c>
      <c r="P125" s="1" t="b">
        <f t="shared" si="13"/>
        <v>0</v>
      </c>
      <c r="Q125" s="1" t="b">
        <f t="shared" si="14"/>
        <v>0</v>
      </c>
      <c r="R125" s="1" t="b">
        <f t="shared" si="15"/>
        <v>0</v>
      </c>
      <c r="S125" s="1" t="b">
        <f t="shared" si="16"/>
        <v>0</v>
      </c>
      <c r="T125" s="1" t="b">
        <f t="shared" si="17"/>
        <v>0</v>
      </c>
      <c r="U125" s="1" t="b">
        <f t="shared" si="18"/>
        <v>0</v>
      </c>
      <c r="W125" s="1" t="b">
        <f t="shared" si="19"/>
        <v>0</v>
      </c>
      <c r="X125" s="1" t="b">
        <f t="shared" si="20"/>
        <v>0</v>
      </c>
      <c r="Y125" s="1" t="b">
        <f t="shared" si="21"/>
        <v>0</v>
      </c>
      <c r="Z125" s="1" t="b">
        <f t="shared" si="22"/>
        <v>0</v>
      </c>
      <c r="AA125" s="1" t="b">
        <f t="shared" si="23"/>
        <v>0</v>
      </c>
      <c r="AB125" s="1" t="b">
        <f t="shared" si="24"/>
        <v>0</v>
      </c>
    </row>
    <row r="126" spans="10:28" x14ac:dyDescent="0.25">
      <c r="J126">
        <v>124</v>
      </c>
      <c r="K126" s="64" t="b">
        <f>IF(ISNUMBER(Data!D125),VLOOKUP(Results!J126,Data!A:D,4,FALSE))</f>
        <v>0</v>
      </c>
      <c r="L126" s="1" t="b">
        <f>IF(ISNUMBER(Data!D125),LOG(VLOOKUP($J126,Data!$A:$D,4,FALSE)))</f>
        <v>0</v>
      </c>
      <c r="M126" s="2" t="b">
        <f>IF(ISNUMBER(Data!C125),VLOOKUP($J126,Data!$A:$D,3,FALSE))</f>
        <v>0</v>
      </c>
      <c r="N126" s="1" t="b">
        <f>IF(ISNUMBER(Data!D125),IF(AND($J126&lt;=Data!$H$3,$J126&gt;=Data!$H$2,Data!E125&lt;&gt;1),LOG(VLOOKUP($J126,Data!$A:$D,4,FALSE))))</f>
        <v>0</v>
      </c>
      <c r="O126" s="2" t="b">
        <f>IF(AND($J126&lt;=Data!$H$3,$J126&gt;=Data!$H$2,Data!E125&lt;&gt;1),VLOOKUP($J126,Data!$A:$D,3,FALSE))</f>
        <v>0</v>
      </c>
      <c r="P126" s="1" t="b">
        <f t="shared" si="13"/>
        <v>0</v>
      </c>
      <c r="Q126" s="1" t="b">
        <f t="shared" si="14"/>
        <v>0</v>
      </c>
      <c r="R126" s="1" t="b">
        <f t="shared" si="15"/>
        <v>0</v>
      </c>
      <c r="S126" s="1" t="b">
        <f t="shared" si="16"/>
        <v>0</v>
      </c>
      <c r="T126" s="1" t="b">
        <f t="shared" si="17"/>
        <v>0</v>
      </c>
      <c r="U126" s="1" t="b">
        <f t="shared" si="18"/>
        <v>0</v>
      </c>
      <c r="W126" s="1" t="b">
        <f t="shared" si="19"/>
        <v>0</v>
      </c>
      <c r="X126" s="1" t="b">
        <f t="shared" si="20"/>
        <v>0</v>
      </c>
      <c r="Y126" s="1" t="b">
        <f t="shared" si="21"/>
        <v>0</v>
      </c>
      <c r="Z126" s="1" t="b">
        <f t="shared" si="22"/>
        <v>0</v>
      </c>
      <c r="AA126" s="1" t="b">
        <f t="shared" si="23"/>
        <v>0</v>
      </c>
      <c r="AB126" s="1" t="b">
        <f t="shared" si="24"/>
        <v>0</v>
      </c>
    </row>
    <row r="127" spans="10:28" x14ac:dyDescent="0.25">
      <c r="J127">
        <v>125</v>
      </c>
      <c r="K127" s="64" t="b">
        <f>IF(ISNUMBER(Data!D126),VLOOKUP(Results!J127,Data!A:D,4,FALSE))</f>
        <v>0</v>
      </c>
      <c r="L127" s="1" t="b">
        <f>IF(ISNUMBER(Data!D126),LOG(VLOOKUP($J127,Data!$A:$D,4,FALSE)))</f>
        <v>0</v>
      </c>
      <c r="M127" s="2" t="b">
        <f>IF(ISNUMBER(Data!C126),VLOOKUP($J127,Data!$A:$D,3,FALSE))</f>
        <v>0</v>
      </c>
      <c r="N127" s="1" t="b">
        <f>IF(ISNUMBER(Data!D126),IF(AND($J127&lt;=Data!$H$3,$J127&gt;=Data!$H$2,Data!E126&lt;&gt;1),LOG(VLOOKUP($J127,Data!$A:$D,4,FALSE))))</f>
        <v>0</v>
      </c>
      <c r="O127" s="2" t="b">
        <f>IF(AND($J127&lt;=Data!$H$3,$J127&gt;=Data!$H$2,Data!E126&lt;&gt;1),VLOOKUP($J127,Data!$A:$D,3,FALSE))</f>
        <v>0</v>
      </c>
      <c r="P127" s="1" t="b">
        <f t="shared" si="13"/>
        <v>0</v>
      </c>
      <c r="Q127" s="1" t="b">
        <f t="shared" si="14"/>
        <v>0</v>
      </c>
      <c r="R127" s="1" t="b">
        <f t="shared" si="15"/>
        <v>0</v>
      </c>
      <c r="S127" s="1" t="b">
        <f t="shared" si="16"/>
        <v>0</v>
      </c>
      <c r="T127" s="1" t="b">
        <f t="shared" si="17"/>
        <v>0</v>
      </c>
      <c r="U127" s="1" t="b">
        <f t="shared" si="18"/>
        <v>0</v>
      </c>
      <c r="W127" s="1" t="b">
        <f t="shared" si="19"/>
        <v>0</v>
      </c>
      <c r="X127" s="1" t="b">
        <f t="shared" si="20"/>
        <v>0</v>
      </c>
      <c r="Y127" s="1" t="b">
        <f t="shared" si="21"/>
        <v>0</v>
      </c>
      <c r="Z127" s="1" t="b">
        <f t="shared" si="22"/>
        <v>0</v>
      </c>
      <c r="AA127" s="1" t="b">
        <f t="shared" si="23"/>
        <v>0</v>
      </c>
      <c r="AB127" s="1" t="b">
        <f t="shared" si="24"/>
        <v>0</v>
      </c>
    </row>
    <row r="128" spans="10:28" x14ac:dyDescent="0.25">
      <c r="J128">
        <v>126</v>
      </c>
      <c r="K128" s="64" t="b">
        <f>IF(ISNUMBER(Data!D127),VLOOKUP(Results!J128,Data!A:D,4,FALSE))</f>
        <v>0</v>
      </c>
      <c r="L128" s="1" t="b">
        <f>IF(ISNUMBER(Data!D127),LOG(VLOOKUP($J128,Data!$A:$D,4,FALSE)))</f>
        <v>0</v>
      </c>
      <c r="M128" s="2" t="b">
        <f>IF(ISNUMBER(Data!C127),VLOOKUP($J128,Data!$A:$D,3,FALSE))</f>
        <v>0</v>
      </c>
      <c r="N128" s="1" t="b">
        <f>IF(ISNUMBER(Data!D127),IF(AND($J128&lt;=Data!$H$3,$J128&gt;=Data!$H$2,Data!E127&lt;&gt;1),LOG(VLOOKUP($J128,Data!$A:$D,4,FALSE))))</f>
        <v>0</v>
      </c>
      <c r="O128" s="2" t="b">
        <f>IF(AND($J128&lt;=Data!$H$3,$J128&gt;=Data!$H$2,Data!E127&lt;&gt;1),VLOOKUP($J128,Data!$A:$D,3,FALSE))</f>
        <v>0</v>
      </c>
      <c r="P128" s="1" t="b">
        <f t="shared" si="13"/>
        <v>0</v>
      </c>
      <c r="Q128" s="1" t="b">
        <f t="shared" si="14"/>
        <v>0</v>
      </c>
      <c r="R128" s="1" t="b">
        <f t="shared" si="15"/>
        <v>0</v>
      </c>
      <c r="S128" s="1" t="b">
        <f t="shared" si="16"/>
        <v>0</v>
      </c>
      <c r="T128" s="1" t="b">
        <f t="shared" si="17"/>
        <v>0</v>
      </c>
      <c r="U128" s="1" t="b">
        <f t="shared" si="18"/>
        <v>0</v>
      </c>
      <c r="W128" s="1" t="b">
        <f t="shared" si="19"/>
        <v>0</v>
      </c>
      <c r="X128" s="1" t="b">
        <f t="shared" si="20"/>
        <v>0</v>
      </c>
      <c r="Y128" s="1" t="b">
        <f t="shared" si="21"/>
        <v>0</v>
      </c>
      <c r="Z128" s="1" t="b">
        <f t="shared" si="22"/>
        <v>0</v>
      </c>
      <c r="AA128" s="1" t="b">
        <f t="shared" si="23"/>
        <v>0</v>
      </c>
      <c r="AB128" s="1" t="b">
        <f t="shared" si="24"/>
        <v>0</v>
      </c>
    </row>
    <row r="129" spans="10:28" x14ac:dyDescent="0.25">
      <c r="J129">
        <v>127</v>
      </c>
      <c r="K129" s="64" t="b">
        <f>IF(ISNUMBER(Data!D128),VLOOKUP(Results!J129,Data!A:D,4,FALSE))</f>
        <v>0</v>
      </c>
      <c r="L129" s="1" t="b">
        <f>IF(ISNUMBER(Data!D128),LOG(VLOOKUP($J129,Data!$A:$D,4,FALSE)))</f>
        <v>0</v>
      </c>
      <c r="M129" s="2" t="b">
        <f>IF(ISNUMBER(Data!C128),VLOOKUP($J129,Data!$A:$D,3,FALSE))</f>
        <v>0</v>
      </c>
      <c r="N129" s="1" t="b">
        <f>IF(ISNUMBER(Data!D128),IF(AND($J129&lt;=Data!$H$3,$J129&gt;=Data!$H$2,Data!E128&lt;&gt;1),LOG(VLOOKUP($J129,Data!$A:$D,4,FALSE))))</f>
        <v>0</v>
      </c>
      <c r="O129" s="2" t="b">
        <f>IF(AND($J129&lt;=Data!$H$3,$J129&gt;=Data!$H$2,Data!E128&lt;&gt;1),VLOOKUP($J129,Data!$A:$D,3,FALSE))</f>
        <v>0</v>
      </c>
      <c r="P129" s="1" t="b">
        <f t="shared" si="13"/>
        <v>0</v>
      </c>
      <c r="Q129" s="1" t="b">
        <f t="shared" si="14"/>
        <v>0</v>
      </c>
      <c r="R129" s="1" t="b">
        <f t="shared" si="15"/>
        <v>0</v>
      </c>
      <c r="S129" s="1" t="b">
        <f t="shared" si="16"/>
        <v>0</v>
      </c>
      <c r="T129" s="1" t="b">
        <f t="shared" si="17"/>
        <v>0</v>
      </c>
      <c r="U129" s="1" t="b">
        <f t="shared" si="18"/>
        <v>0</v>
      </c>
      <c r="W129" s="1" t="b">
        <f t="shared" si="19"/>
        <v>0</v>
      </c>
      <c r="X129" s="1" t="b">
        <f t="shared" si="20"/>
        <v>0</v>
      </c>
      <c r="Y129" s="1" t="b">
        <f t="shared" si="21"/>
        <v>0</v>
      </c>
      <c r="Z129" s="1" t="b">
        <f t="shared" si="22"/>
        <v>0</v>
      </c>
      <c r="AA129" s="1" t="b">
        <f t="shared" si="23"/>
        <v>0</v>
      </c>
      <c r="AB129" s="1" t="b">
        <f t="shared" si="24"/>
        <v>0</v>
      </c>
    </row>
    <row r="130" spans="10:28" x14ac:dyDescent="0.25">
      <c r="J130">
        <v>128</v>
      </c>
      <c r="K130" s="64" t="b">
        <f>IF(ISNUMBER(Data!D129),VLOOKUP(Results!J130,Data!A:D,4,FALSE))</f>
        <v>0</v>
      </c>
      <c r="L130" s="1" t="b">
        <f>IF(ISNUMBER(Data!D129),LOG(VLOOKUP($J130,Data!$A:$D,4,FALSE)))</f>
        <v>0</v>
      </c>
      <c r="M130" s="2" t="b">
        <f>IF(ISNUMBER(Data!C129),VLOOKUP($J130,Data!$A:$D,3,FALSE))</f>
        <v>0</v>
      </c>
      <c r="N130" s="1" t="b">
        <f>IF(ISNUMBER(Data!D129),IF(AND($J130&lt;=Data!$H$3,$J130&gt;=Data!$H$2,Data!E129&lt;&gt;1),LOG(VLOOKUP($J130,Data!$A:$D,4,FALSE))))</f>
        <v>0</v>
      </c>
      <c r="O130" s="2" t="b">
        <f>IF(AND($J130&lt;=Data!$H$3,$J130&gt;=Data!$H$2,Data!E129&lt;&gt;1),VLOOKUP($J130,Data!$A:$D,3,FALSE))</f>
        <v>0</v>
      </c>
      <c r="P130" s="1" t="b">
        <f t="shared" si="13"/>
        <v>0</v>
      </c>
      <c r="Q130" s="1" t="b">
        <f t="shared" si="14"/>
        <v>0</v>
      </c>
      <c r="R130" s="1" t="b">
        <f t="shared" si="15"/>
        <v>0</v>
      </c>
      <c r="S130" s="1" t="b">
        <f t="shared" si="16"/>
        <v>0</v>
      </c>
      <c r="T130" s="1" t="b">
        <f t="shared" si="17"/>
        <v>0</v>
      </c>
      <c r="U130" s="1" t="b">
        <f t="shared" si="18"/>
        <v>0</v>
      </c>
      <c r="W130" s="1" t="b">
        <f t="shared" si="19"/>
        <v>0</v>
      </c>
      <c r="X130" s="1" t="b">
        <f t="shared" si="20"/>
        <v>0</v>
      </c>
      <c r="Y130" s="1" t="b">
        <f t="shared" si="21"/>
        <v>0</v>
      </c>
      <c r="Z130" s="1" t="b">
        <f t="shared" si="22"/>
        <v>0</v>
      </c>
      <c r="AA130" s="1" t="b">
        <f t="shared" si="23"/>
        <v>0</v>
      </c>
      <c r="AB130" s="1" t="b">
        <f t="shared" si="24"/>
        <v>0</v>
      </c>
    </row>
    <row r="131" spans="10:28" x14ac:dyDescent="0.25">
      <c r="J131">
        <v>129</v>
      </c>
      <c r="K131" s="64" t="b">
        <f>IF(ISNUMBER(Data!D130),VLOOKUP(Results!J131,Data!A:D,4,FALSE))</f>
        <v>0</v>
      </c>
      <c r="L131" s="1" t="b">
        <f>IF(ISNUMBER(Data!D130),LOG(VLOOKUP($J131,Data!$A:$D,4,FALSE)))</f>
        <v>0</v>
      </c>
      <c r="M131" s="2" t="b">
        <f>IF(ISNUMBER(Data!C130),VLOOKUP($J131,Data!$A:$D,3,FALSE))</f>
        <v>0</v>
      </c>
      <c r="N131" s="1" t="b">
        <f>IF(ISNUMBER(Data!D130),IF(AND($J131&lt;=Data!$H$3,$J131&gt;=Data!$H$2,Data!E130&lt;&gt;1),LOG(VLOOKUP($J131,Data!$A:$D,4,FALSE))))</f>
        <v>0</v>
      </c>
      <c r="O131" s="2" t="b">
        <f>IF(AND($J131&lt;=Data!$H$3,$J131&gt;=Data!$H$2,Data!E130&lt;&gt;1),VLOOKUP($J131,Data!$A:$D,3,FALSE))</f>
        <v>0</v>
      </c>
      <c r="P131" s="1" t="b">
        <f t="shared" ref="P131:P194" si="25">IF(COUNT($N131:$O131)=2,$C$16*$N131+$C$15)</f>
        <v>0</v>
      </c>
      <c r="Q131" s="1" t="b">
        <f t="shared" ref="Q131:Q194" si="26">IF(COUNT($N131:$O131)=2,($O131-P131))</f>
        <v>0</v>
      </c>
      <c r="R131" s="1" t="b">
        <f t="shared" ref="R131:R194" si="27">IF(COUNT($N131:$O131)=2,$C$44*$N131+$C$43)</f>
        <v>0</v>
      </c>
      <c r="S131" s="1" t="b">
        <f t="shared" ref="S131:S194" si="28">IF(COUNT($N131:$O131)=2,($O131-R131))</f>
        <v>0</v>
      </c>
      <c r="T131" s="1" t="b">
        <f t="shared" ref="T131:T194" si="29">IF(COUNT($N131:$O131)=2,$C$49*$N131+$C$48)</f>
        <v>0</v>
      </c>
      <c r="U131" s="1" t="b">
        <f t="shared" ref="U131:U194" si="30">IF(COUNT($N131:$O131)=2,($O131-T131))</f>
        <v>0</v>
      </c>
      <c r="W131" s="1" t="b">
        <f t="shared" ref="W131:W194" si="31">IF(COUNT($N131:$O131)=2,($N131-$D$63)^2)</f>
        <v>0</v>
      </c>
      <c r="X131" s="1" t="b">
        <f t="shared" ref="X131:X194" si="32">IF(COUNT($N131:$O131)=2,($N131)^2)</f>
        <v>0</v>
      </c>
      <c r="Y131" s="1" t="b">
        <f t="shared" ref="Y131:Y194" si="33">IF(COUNT($N131:$O131)=2,($O131-$C$64)^2)</f>
        <v>0</v>
      </c>
      <c r="Z131" s="1" t="b">
        <f t="shared" ref="Z131:Z194" si="34">IF(COUNT($N131:$O131)=2,($O131)^2)</f>
        <v>0</v>
      </c>
      <c r="AA131" s="1" t="b">
        <f t="shared" ref="AA131:AA194" si="35">IF(COUNT($N131:$O131)=2,($O131-$C$64)*($N131-$D$63))</f>
        <v>0</v>
      </c>
      <c r="AB131" s="1" t="b">
        <f t="shared" ref="AB131:AB194" si="36">IF(COUNT($N131:$O131)=2,($O131-$C$15-($C$16*$N131))^2)</f>
        <v>0</v>
      </c>
    </row>
    <row r="132" spans="10:28" x14ac:dyDescent="0.25">
      <c r="J132">
        <v>130</v>
      </c>
      <c r="K132" s="64" t="b">
        <f>IF(ISNUMBER(Data!D131),VLOOKUP(Results!J132,Data!A:D,4,FALSE))</f>
        <v>0</v>
      </c>
      <c r="L132" s="1" t="b">
        <f>IF(ISNUMBER(Data!D131),LOG(VLOOKUP($J132,Data!$A:$D,4,FALSE)))</f>
        <v>0</v>
      </c>
      <c r="M132" s="2" t="b">
        <f>IF(ISNUMBER(Data!C131),VLOOKUP($J132,Data!$A:$D,3,FALSE))</f>
        <v>0</v>
      </c>
      <c r="N132" s="1" t="b">
        <f>IF(ISNUMBER(Data!D131),IF(AND($J132&lt;=Data!$H$3,$J132&gt;=Data!$H$2,Data!E131&lt;&gt;1),LOG(VLOOKUP($J132,Data!$A:$D,4,FALSE))))</f>
        <v>0</v>
      </c>
      <c r="O132" s="2" t="b">
        <f>IF(AND($J132&lt;=Data!$H$3,$J132&gt;=Data!$H$2,Data!E131&lt;&gt;1),VLOOKUP($J132,Data!$A:$D,3,FALSE))</f>
        <v>0</v>
      </c>
      <c r="P132" s="1" t="b">
        <f t="shared" si="25"/>
        <v>0</v>
      </c>
      <c r="Q132" s="1" t="b">
        <f t="shared" si="26"/>
        <v>0</v>
      </c>
      <c r="R132" s="1" t="b">
        <f t="shared" si="27"/>
        <v>0</v>
      </c>
      <c r="S132" s="1" t="b">
        <f t="shared" si="28"/>
        <v>0</v>
      </c>
      <c r="T132" s="1" t="b">
        <f t="shared" si="29"/>
        <v>0</v>
      </c>
      <c r="U132" s="1" t="b">
        <f t="shared" si="30"/>
        <v>0</v>
      </c>
      <c r="W132" s="1" t="b">
        <f t="shared" si="31"/>
        <v>0</v>
      </c>
      <c r="X132" s="1" t="b">
        <f t="shared" si="32"/>
        <v>0</v>
      </c>
      <c r="Y132" s="1" t="b">
        <f t="shared" si="33"/>
        <v>0</v>
      </c>
      <c r="Z132" s="1" t="b">
        <f t="shared" si="34"/>
        <v>0</v>
      </c>
      <c r="AA132" s="1" t="b">
        <f t="shared" si="35"/>
        <v>0</v>
      </c>
      <c r="AB132" s="1" t="b">
        <f t="shared" si="36"/>
        <v>0</v>
      </c>
    </row>
    <row r="133" spans="10:28" x14ac:dyDescent="0.25">
      <c r="J133">
        <v>131</v>
      </c>
      <c r="K133" s="64" t="b">
        <f>IF(ISNUMBER(Data!D132),VLOOKUP(Results!J133,Data!A:D,4,FALSE))</f>
        <v>0</v>
      </c>
      <c r="L133" s="1" t="b">
        <f>IF(ISNUMBER(Data!D132),LOG(VLOOKUP($J133,Data!$A:$D,4,FALSE)))</f>
        <v>0</v>
      </c>
      <c r="M133" s="2" t="b">
        <f>IF(ISNUMBER(Data!C132),VLOOKUP($J133,Data!$A:$D,3,FALSE))</f>
        <v>0</v>
      </c>
      <c r="N133" s="1" t="b">
        <f>IF(ISNUMBER(Data!D132),IF(AND($J133&lt;=Data!$H$3,$J133&gt;=Data!$H$2,Data!E132&lt;&gt;1),LOG(VLOOKUP($J133,Data!$A:$D,4,FALSE))))</f>
        <v>0</v>
      </c>
      <c r="O133" s="2" t="b">
        <f>IF(AND($J133&lt;=Data!$H$3,$J133&gt;=Data!$H$2,Data!E132&lt;&gt;1),VLOOKUP($J133,Data!$A:$D,3,FALSE))</f>
        <v>0</v>
      </c>
      <c r="P133" s="1" t="b">
        <f t="shared" si="25"/>
        <v>0</v>
      </c>
      <c r="Q133" s="1" t="b">
        <f t="shared" si="26"/>
        <v>0</v>
      </c>
      <c r="R133" s="1" t="b">
        <f t="shared" si="27"/>
        <v>0</v>
      </c>
      <c r="S133" s="1" t="b">
        <f t="shared" si="28"/>
        <v>0</v>
      </c>
      <c r="T133" s="1" t="b">
        <f t="shared" si="29"/>
        <v>0</v>
      </c>
      <c r="U133" s="1" t="b">
        <f t="shared" si="30"/>
        <v>0</v>
      </c>
      <c r="W133" s="1" t="b">
        <f t="shared" si="31"/>
        <v>0</v>
      </c>
      <c r="X133" s="1" t="b">
        <f t="shared" si="32"/>
        <v>0</v>
      </c>
      <c r="Y133" s="1" t="b">
        <f t="shared" si="33"/>
        <v>0</v>
      </c>
      <c r="Z133" s="1" t="b">
        <f t="shared" si="34"/>
        <v>0</v>
      </c>
      <c r="AA133" s="1" t="b">
        <f t="shared" si="35"/>
        <v>0</v>
      </c>
      <c r="AB133" s="1" t="b">
        <f t="shared" si="36"/>
        <v>0</v>
      </c>
    </row>
    <row r="134" spans="10:28" x14ac:dyDescent="0.25">
      <c r="J134">
        <v>132</v>
      </c>
      <c r="K134" s="64" t="b">
        <f>IF(ISNUMBER(Data!D133),VLOOKUP(Results!J134,Data!A:D,4,FALSE))</f>
        <v>0</v>
      </c>
      <c r="L134" s="1" t="b">
        <f>IF(ISNUMBER(Data!D133),LOG(VLOOKUP($J134,Data!$A:$D,4,FALSE)))</f>
        <v>0</v>
      </c>
      <c r="M134" s="2" t="b">
        <f>IF(ISNUMBER(Data!C133),VLOOKUP($J134,Data!$A:$D,3,FALSE))</f>
        <v>0</v>
      </c>
      <c r="N134" s="1" t="b">
        <f>IF(ISNUMBER(Data!D133),IF(AND($J134&lt;=Data!$H$3,$J134&gt;=Data!$H$2,Data!E133&lt;&gt;1),LOG(VLOOKUP($J134,Data!$A:$D,4,FALSE))))</f>
        <v>0</v>
      </c>
      <c r="O134" s="2" t="b">
        <f>IF(AND($J134&lt;=Data!$H$3,$J134&gt;=Data!$H$2,Data!E133&lt;&gt;1),VLOOKUP($J134,Data!$A:$D,3,FALSE))</f>
        <v>0</v>
      </c>
      <c r="P134" s="1" t="b">
        <f t="shared" si="25"/>
        <v>0</v>
      </c>
      <c r="Q134" s="1" t="b">
        <f t="shared" si="26"/>
        <v>0</v>
      </c>
      <c r="R134" s="1" t="b">
        <f t="shared" si="27"/>
        <v>0</v>
      </c>
      <c r="S134" s="1" t="b">
        <f t="shared" si="28"/>
        <v>0</v>
      </c>
      <c r="T134" s="1" t="b">
        <f t="shared" si="29"/>
        <v>0</v>
      </c>
      <c r="U134" s="1" t="b">
        <f t="shared" si="30"/>
        <v>0</v>
      </c>
      <c r="W134" s="1" t="b">
        <f t="shared" si="31"/>
        <v>0</v>
      </c>
      <c r="X134" s="1" t="b">
        <f t="shared" si="32"/>
        <v>0</v>
      </c>
      <c r="Y134" s="1" t="b">
        <f t="shared" si="33"/>
        <v>0</v>
      </c>
      <c r="Z134" s="1" t="b">
        <f t="shared" si="34"/>
        <v>0</v>
      </c>
      <c r="AA134" s="1" t="b">
        <f t="shared" si="35"/>
        <v>0</v>
      </c>
      <c r="AB134" s="1" t="b">
        <f t="shared" si="36"/>
        <v>0</v>
      </c>
    </row>
    <row r="135" spans="10:28" x14ac:dyDescent="0.25">
      <c r="J135">
        <v>133</v>
      </c>
      <c r="K135" s="64" t="b">
        <f>IF(ISNUMBER(Data!D134),VLOOKUP(Results!J135,Data!A:D,4,FALSE))</f>
        <v>0</v>
      </c>
      <c r="L135" s="1" t="b">
        <f>IF(ISNUMBER(Data!D134),LOG(VLOOKUP($J135,Data!$A:$D,4,FALSE)))</f>
        <v>0</v>
      </c>
      <c r="M135" s="2" t="b">
        <f>IF(ISNUMBER(Data!C134),VLOOKUP($J135,Data!$A:$D,3,FALSE))</f>
        <v>0</v>
      </c>
      <c r="N135" s="1" t="b">
        <f>IF(ISNUMBER(Data!D134),IF(AND($J135&lt;=Data!$H$3,$J135&gt;=Data!$H$2,Data!E134&lt;&gt;1),LOG(VLOOKUP($J135,Data!$A:$D,4,FALSE))))</f>
        <v>0</v>
      </c>
      <c r="O135" s="2" t="b">
        <f>IF(AND($J135&lt;=Data!$H$3,$J135&gt;=Data!$H$2,Data!E134&lt;&gt;1),VLOOKUP($J135,Data!$A:$D,3,FALSE))</f>
        <v>0</v>
      </c>
      <c r="P135" s="1" t="b">
        <f t="shared" si="25"/>
        <v>0</v>
      </c>
      <c r="Q135" s="1" t="b">
        <f t="shared" si="26"/>
        <v>0</v>
      </c>
      <c r="R135" s="1" t="b">
        <f t="shared" si="27"/>
        <v>0</v>
      </c>
      <c r="S135" s="1" t="b">
        <f t="shared" si="28"/>
        <v>0</v>
      </c>
      <c r="T135" s="1" t="b">
        <f t="shared" si="29"/>
        <v>0</v>
      </c>
      <c r="U135" s="1" t="b">
        <f t="shared" si="30"/>
        <v>0</v>
      </c>
      <c r="W135" s="1" t="b">
        <f t="shared" si="31"/>
        <v>0</v>
      </c>
      <c r="X135" s="1" t="b">
        <f t="shared" si="32"/>
        <v>0</v>
      </c>
      <c r="Y135" s="1" t="b">
        <f t="shared" si="33"/>
        <v>0</v>
      </c>
      <c r="Z135" s="1" t="b">
        <f t="shared" si="34"/>
        <v>0</v>
      </c>
      <c r="AA135" s="1" t="b">
        <f t="shared" si="35"/>
        <v>0</v>
      </c>
      <c r="AB135" s="1" t="b">
        <f t="shared" si="36"/>
        <v>0</v>
      </c>
    </row>
    <row r="136" spans="10:28" x14ac:dyDescent="0.25">
      <c r="J136">
        <v>134</v>
      </c>
      <c r="K136" s="64" t="b">
        <f>IF(ISNUMBER(Data!D135),VLOOKUP(Results!J136,Data!A:D,4,FALSE))</f>
        <v>0</v>
      </c>
      <c r="L136" s="1" t="b">
        <f>IF(ISNUMBER(Data!D135),LOG(VLOOKUP($J136,Data!$A:$D,4,FALSE)))</f>
        <v>0</v>
      </c>
      <c r="M136" s="2" t="b">
        <f>IF(ISNUMBER(Data!C135),VLOOKUP($J136,Data!$A:$D,3,FALSE))</f>
        <v>0</v>
      </c>
      <c r="N136" s="1" t="b">
        <f>IF(ISNUMBER(Data!D135),IF(AND($J136&lt;=Data!$H$3,$J136&gt;=Data!$H$2,Data!E135&lt;&gt;1),LOG(VLOOKUP($J136,Data!$A:$D,4,FALSE))))</f>
        <v>0</v>
      </c>
      <c r="O136" s="2" t="b">
        <f>IF(AND($J136&lt;=Data!$H$3,$J136&gt;=Data!$H$2,Data!E135&lt;&gt;1),VLOOKUP($J136,Data!$A:$D,3,FALSE))</f>
        <v>0</v>
      </c>
      <c r="P136" s="1" t="b">
        <f t="shared" si="25"/>
        <v>0</v>
      </c>
      <c r="Q136" s="1" t="b">
        <f t="shared" si="26"/>
        <v>0</v>
      </c>
      <c r="R136" s="1" t="b">
        <f t="shared" si="27"/>
        <v>0</v>
      </c>
      <c r="S136" s="1" t="b">
        <f t="shared" si="28"/>
        <v>0</v>
      </c>
      <c r="T136" s="1" t="b">
        <f t="shared" si="29"/>
        <v>0</v>
      </c>
      <c r="U136" s="1" t="b">
        <f t="shared" si="30"/>
        <v>0</v>
      </c>
      <c r="W136" s="1" t="b">
        <f t="shared" si="31"/>
        <v>0</v>
      </c>
      <c r="X136" s="1" t="b">
        <f t="shared" si="32"/>
        <v>0</v>
      </c>
      <c r="Y136" s="1" t="b">
        <f t="shared" si="33"/>
        <v>0</v>
      </c>
      <c r="Z136" s="1" t="b">
        <f t="shared" si="34"/>
        <v>0</v>
      </c>
      <c r="AA136" s="1" t="b">
        <f t="shared" si="35"/>
        <v>0</v>
      </c>
      <c r="AB136" s="1" t="b">
        <f t="shared" si="36"/>
        <v>0</v>
      </c>
    </row>
    <row r="137" spans="10:28" x14ac:dyDescent="0.25">
      <c r="J137">
        <v>135</v>
      </c>
      <c r="K137" s="64" t="b">
        <f>IF(ISNUMBER(Data!D136),VLOOKUP(Results!J137,Data!A:D,4,FALSE))</f>
        <v>0</v>
      </c>
      <c r="L137" s="1" t="b">
        <f>IF(ISNUMBER(Data!D136),LOG(VLOOKUP($J137,Data!$A:$D,4,FALSE)))</f>
        <v>0</v>
      </c>
      <c r="M137" s="2" t="b">
        <f>IF(ISNUMBER(Data!C136),VLOOKUP($J137,Data!$A:$D,3,FALSE))</f>
        <v>0</v>
      </c>
      <c r="N137" s="1" t="b">
        <f>IF(ISNUMBER(Data!D136),IF(AND($J137&lt;=Data!$H$3,$J137&gt;=Data!$H$2,Data!E136&lt;&gt;1),LOG(VLOOKUP($J137,Data!$A:$D,4,FALSE))))</f>
        <v>0</v>
      </c>
      <c r="O137" s="2" t="b">
        <f>IF(AND($J137&lt;=Data!$H$3,$J137&gt;=Data!$H$2,Data!E136&lt;&gt;1),VLOOKUP($J137,Data!$A:$D,3,FALSE))</f>
        <v>0</v>
      </c>
      <c r="P137" s="1" t="b">
        <f t="shared" si="25"/>
        <v>0</v>
      </c>
      <c r="Q137" s="1" t="b">
        <f t="shared" si="26"/>
        <v>0</v>
      </c>
      <c r="R137" s="1" t="b">
        <f t="shared" si="27"/>
        <v>0</v>
      </c>
      <c r="S137" s="1" t="b">
        <f t="shared" si="28"/>
        <v>0</v>
      </c>
      <c r="T137" s="1" t="b">
        <f t="shared" si="29"/>
        <v>0</v>
      </c>
      <c r="U137" s="1" t="b">
        <f t="shared" si="30"/>
        <v>0</v>
      </c>
      <c r="W137" s="1" t="b">
        <f t="shared" si="31"/>
        <v>0</v>
      </c>
      <c r="X137" s="1" t="b">
        <f t="shared" si="32"/>
        <v>0</v>
      </c>
      <c r="Y137" s="1" t="b">
        <f t="shared" si="33"/>
        <v>0</v>
      </c>
      <c r="Z137" s="1" t="b">
        <f t="shared" si="34"/>
        <v>0</v>
      </c>
      <c r="AA137" s="1" t="b">
        <f t="shared" si="35"/>
        <v>0</v>
      </c>
      <c r="AB137" s="1" t="b">
        <f t="shared" si="36"/>
        <v>0</v>
      </c>
    </row>
    <row r="138" spans="10:28" x14ac:dyDescent="0.25">
      <c r="J138">
        <v>136</v>
      </c>
      <c r="K138" s="64" t="b">
        <f>IF(ISNUMBER(Data!D137),VLOOKUP(Results!J138,Data!A:D,4,FALSE))</f>
        <v>0</v>
      </c>
      <c r="L138" s="1" t="b">
        <f>IF(ISNUMBER(Data!D137),LOG(VLOOKUP($J138,Data!$A:$D,4,FALSE)))</f>
        <v>0</v>
      </c>
      <c r="M138" s="2" t="b">
        <f>IF(ISNUMBER(Data!C137),VLOOKUP($J138,Data!$A:$D,3,FALSE))</f>
        <v>0</v>
      </c>
      <c r="N138" s="1" t="b">
        <f>IF(ISNUMBER(Data!D137),IF(AND($J138&lt;=Data!$H$3,$J138&gt;=Data!$H$2,Data!E137&lt;&gt;1),LOG(VLOOKUP($J138,Data!$A:$D,4,FALSE))))</f>
        <v>0</v>
      </c>
      <c r="O138" s="2" t="b">
        <f>IF(AND($J138&lt;=Data!$H$3,$J138&gt;=Data!$H$2,Data!E137&lt;&gt;1),VLOOKUP($J138,Data!$A:$D,3,FALSE))</f>
        <v>0</v>
      </c>
      <c r="P138" s="1" t="b">
        <f t="shared" si="25"/>
        <v>0</v>
      </c>
      <c r="Q138" s="1" t="b">
        <f t="shared" si="26"/>
        <v>0</v>
      </c>
      <c r="R138" s="1" t="b">
        <f t="shared" si="27"/>
        <v>0</v>
      </c>
      <c r="S138" s="1" t="b">
        <f t="shared" si="28"/>
        <v>0</v>
      </c>
      <c r="T138" s="1" t="b">
        <f t="shared" si="29"/>
        <v>0</v>
      </c>
      <c r="U138" s="1" t="b">
        <f t="shared" si="30"/>
        <v>0</v>
      </c>
      <c r="W138" s="1" t="b">
        <f t="shared" si="31"/>
        <v>0</v>
      </c>
      <c r="X138" s="1" t="b">
        <f t="shared" si="32"/>
        <v>0</v>
      </c>
      <c r="Y138" s="1" t="b">
        <f t="shared" si="33"/>
        <v>0</v>
      </c>
      <c r="Z138" s="1" t="b">
        <f t="shared" si="34"/>
        <v>0</v>
      </c>
      <c r="AA138" s="1" t="b">
        <f t="shared" si="35"/>
        <v>0</v>
      </c>
      <c r="AB138" s="1" t="b">
        <f t="shared" si="36"/>
        <v>0</v>
      </c>
    </row>
    <row r="139" spans="10:28" x14ac:dyDescent="0.25">
      <c r="J139">
        <v>137</v>
      </c>
      <c r="K139" s="64" t="b">
        <f>IF(ISNUMBER(Data!D138),VLOOKUP(Results!J139,Data!A:D,4,FALSE))</f>
        <v>0</v>
      </c>
      <c r="L139" s="1" t="b">
        <f>IF(ISNUMBER(Data!D138),LOG(VLOOKUP($J139,Data!$A:$D,4,FALSE)))</f>
        <v>0</v>
      </c>
      <c r="M139" s="2" t="b">
        <f>IF(ISNUMBER(Data!C138),VLOOKUP($J139,Data!$A:$D,3,FALSE))</f>
        <v>0</v>
      </c>
      <c r="N139" s="1" t="b">
        <f>IF(ISNUMBER(Data!D138),IF(AND($J139&lt;=Data!$H$3,$J139&gt;=Data!$H$2,Data!E138&lt;&gt;1),LOG(VLOOKUP($J139,Data!$A:$D,4,FALSE))))</f>
        <v>0</v>
      </c>
      <c r="O139" s="2" t="b">
        <f>IF(AND($J139&lt;=Data!$H$3,$J139&gt;=Data!$H$2,Data!E138&lt;&gt;1),VLOOKUP($J139,Data!$A:$D,3,FALSE))</f>
        <v>0</v>
      </c>
      <c r="P139" s="1" t="b">
        <f t="shared" si="25"/>
        <v>0</v>
      </c>
      <c r="Q139" s="1" t="b">
        <f t="shared" si="26"/>
        <v>0</v>
      </c>
      <c r="R139" s="1" t="b">
        <f t="shared" si="27"/>
        <v>0</v>
      </c>
      <c r="S139" s="1" t="b">
        <f t="shared" si="28"/>
        <v>0</v>
      </c>
      <c r="T139" s="1" t="b">
        <f t="shared" si="29"/>
        <v>0</v>
      </c>
      <c r="U139" s="1" t="b">
        <f t="shared" si="30"/>
        <v>0</v>
      </c>
      <c r="W139" s="1" t="b">
        <f t="shared" si="31"/>
        <v>0</v>
      </c>
      <c r="X139" s="1" t="b">
        <f t="shared" si="32"/>
        <v>0</v>
      </c>
      <c r="Y139" s="1" t="b">
        <f t="shared" si="33"/>
        <v>0</v>
      </c>
      <c r="Z139" s="1" t="b">
        <f t="shared" si="34"/>
        <v>0</v>
      </c>
      <c r="AA139" s="1" t="b">
        <f t="shared" si="35"/>
        <v>0</v>
      </c>
      <c r="AB139" s="1" t="b">
        <f t="shared" si="36"/>
        <v>0</v>
      </c>
    </row>
    <row r="140" spans="10:28" x14ac:dyDescent="0.25">
      <c r="J140">
        <v>138</v>
      </c>
      <c r="K140" s="64" t="b">
        <f>IF(ISNUMBER(Data!D139),VLOOKUP(Results!J140,Data!A:D,4,FALSE))</f>
        <v>0</v>
      </c>
      <c r="L140" s="1" t="b">
        <f>IF(ISNUMBER(Data!D139),LOG(VLOOKUP($J140,Data!$A:$D,4,FALSE)))</f>
        <v>0</v>
      </c>
      <c r="M140" s="2" t="b">
        <f>IF(ISNUMBER(Data!C139),VLOOKUP($J140,Data!$A:$D,3,FALSE))</f>
        <v>0</v>
      </c>
      <c r="N140" s="1" t="b">
        <f>IF(ISNUMBER(Data!D139),IF(AND($J140&lt;=Data!$H$3,$J140&gt;=Data!$H$2,Data!E139&lt;&gt;1),LOG(VLOOKUP($J140,Data!$A:$D,4,FALSE))))</f>
        <v>0</v>
      </c>
      <c r="O140" s="2" t="b">
        <f>IF(AND($J140&lt;=Data!$H$3,$J140&gt;=Data!$H$2,Data!E139&lt;&gt;1),VLOOKUP($J140,Data!$A:$D,3,FALSE))</f>
        <v>0</v>
      </c>
      <c r="P140" s="1" t="b">
        <f t="shared" si="25"/>
        <v>0</v>
      </c>
      <c r="Q140" s="1" t="b">
        <f t="shared" si="26"/>
        <v>0</v>
      </c>
      <c r="R140" s="1" t="b">
        <f t="shared" si="27"/>
        <v>0</v>
      </c>
      <c r="S140" s="1" t="b">
        <f t="shared" si="28"/>
        <v>0</v>
      </c>
      <c r="T140" s="1" t="b">
        <f t="shared" si="29"/>
        <v>0</v>
      </c>
      <c r="U140" s="1" t="b">
        <f t="shared" si="30"/>
        <v>0</v>
      </c>
      <c r="W140" s="1" t="b">
        <f t="shared" si="31"/>
        <v>0</v>
      </c>
      <c r="X140" s="1" t="b">
        <f t="shared" si="32"/>
        <v>0</v>
      </c>
      <c r="Y140" s="1" t="b">
        <f t="shared" si="33"/>
        <v>0</v>
      </c>
      <c r="Z140" s="1" t="b">
        <f t="shared" si="34"/>
        <v>0</v>
      </c>
      <c r="AA140" s="1" t="b">
        <f t="shared" si="35"/>
        <v>0</v>
      </c>
      <c r="AB140" s="1" t="b">
        <f t="shared" si="36"/>
        <v>0</v>
      </c>
    </row>
    <row r="141" spans="10:28" x14ac:dyDescent="0.25">
      <c r="J141">
        <v>139</v>
      </c>
      <c r="K141" s="64" t="b">
        <f>IF(ISNUMBER(Data!D140),VLOOKUP(Results!J141,Data!A:D,4,FALSE))</f>
        <v>0</v>
      </c>
      <c r="L141" s="1" t="b">
        <f>IF(ISNUMBER(Data!D140),LOG(VLOOKUP($J141,Data!$A:$D,4,FALSE)))</f>
        <v>0</v>
      </c>
      <c r="M141" s="2" t="b">
        <f>IF(ISNUMBER(Data!C140),VLOOKUP($J141,Data!$A:$D,3,FALSE))</f>
        <v>0</v>
      </c>
      <c r="N141" s="1" t="b">
        <f>IF(ISNUMBER(Data!D140),IF(AND($J141&lt;=Data!$H$3,$J141&gt;=Data!$H$2,Data!E140&lt;&gt;1),LOG(VLOOKUP($J141,Data!$A:$D,4,FALSE))))</f>
        <v>0</v>
      </c>
      <c r="O141" s="2" t="b">
        <f>IF(AND($J141&lt;=Data!$H$3,$J141&gt;=Data!$H$2,Data!E140&lt;&gt;1),VLOOKUP($J141,Data!$A:$D,3,FALSE))</f>
        <v>0</v>
      </c>
      <c r="P141" s="1" t="b">
        <f t="shared" si="25"/>
        <v>0</v>
      </c>
      <c r="Q141" s="1" t="b">
        <f t="shared" si="26"/>
        <v>0</v>
      </c>
      <c r="R141" s="1" t="b">
        <f t="shared" si="27"/>
        <v>0</v>
      </c>
      <c r="S141" s="1" t="b">
        <f t="shared" si="28"/>
        <v>0</v>
      </c>
      <c r="T141" s="1" t="b">
        <f t="shared" si="29"/>
        <v>0</v>
      </c>
      <c r="U141" s="1" t="b">
        <f t="shared" si="30"/>
        <v>0</v>
      </c>
      <c r="W141" s="1" t="b">
        <f t="shared" si="31"/>
        <v>0</v>
      </c>
      <c r="X141" s="1" t="b">
        <f t="shared" si="32"/>
        <v>0</v>
      </c>
      <c r="Y141" s="1" t="b">
        <f t="shared" si="33"/>
        <v>0</v>
      </c>
      <c r="Z141" s="1" t="b">
        <f t="shared" si="34"/>
        <v>0</v>
      </c>
      <c r="AA141" s="1" t="b">
        <f t="shared" si="35"/>
        <v>0</v>
      </c>
      <c r="AB141" s="1" t="b">
        <f t="shared" si="36"/>
        <v>0</v>
      </c>
    </row>
    <row r="142" spans="10:28" x14ac:dyDescent="0.25">
      <c r="J142">
        <v>140</v>
      </c>
      <c r="K142" s="64" t="b">
        <f>IF(ISNUMBER(Data!D141),VLOOKUP(Results!J142,Data!A:D,4,FALSE))</f>
        <v>0</v>
      </c>
      <c r="L142" s="1" t="b">
        <f>IF(ISNUMBER(Data!D141),LOG(VLOOKUP($J142,Data!$A:$D,4,FALSE)))</f>
        <v>0</v>
      </c>
      <c r="M142" s="2" t="b">
        <f>IF(ISNUMBER(Data!C141),VLOOKUP($J142,Data!$A:$D,3,FALSE))</f>
        <v>0</v>
      </c>
      <c r="N142" s="1" t="b">
        <f>IF(ISNUMBER(Data!D141),IF(AND($J142&lt;=Data!$H$3,$J142&gt;=Data!$H$2,Data!E141&lt;&gt;1),LOG(VLOOKUP($J142,Data!$A:$D,4,FALSE))))</f>
        <v>0</v>
      </c>
      <c r="O142" s="2" t="b">
        <f>IF(AND($J142&lt;=Data!$H$3,$J142&gt;=Data!$H$2,Data!E141&lt;&gt;1),VLOOKUP($J142,Data!$A:$D,3,FALSE))</f>
        <v>0</v>
      </c>
      <c r="P142" s="1" t="b">
        <f t="shared" si="25"/>
        <v>0</v>
      </c>
      <c r="Q142" s="1" t="b">
        <f t="shared" si="26"/>
        <v>0</v>
      </c>
      <c r="R142" s="1" t="b">
        <f t="shared" si="27"/>
        <v>0</v>
      </c>
      <c r="S142" s="1" t="b">
        <f t="shared" si="28"/>
        <v>0</v>
      </c>
      <c r="T142" s="1" t="b">
        <f t="shared" si="29"/>
        <v>0</v>
      </c>
      <c r="U142" s="1" t="b">
        <f t="shared" si="30"/>
        <v>0</v>
      </c>
      <c r="W142" s="1" t="b">
        <f t="shared" si="31"/>
        <v>0</v>
      </c>
      <c r="X142" s="1" t="b">
        <f t="shared" si="32"/>
        <v>0</v>
      </c>
      <c r="Y142" s="1" t="b">
        <f t="shared" si="33"/>
        <v>0</v>
      </c>
      <c r="Z142" s="1" t="b">
        <f t="shared" si="34"/>
        <v>0</v>
      </c>
      <c r="AA142" s="1" t="b">
        <f t="shared" si="35"/>
        <v>0</v>
      </c>
      <c r="AB142" s="1" t="b">
        <f t="shared" si="36"/>
        <v>0</v>
      </c>
    </row>
    <row r="143" spans="10:28" x14ac:dyDescent="0.25">
      <c r="J143">
        <v>141</v>
      </c>
      <c r="K143" s="64" t="b">
        <f>IF(ISNUMBER(Data!D142),VLOOKUP(Results!J143,Data!A:D,4,FALSE))</f>
        <v>0</v>
      </c>
      <c r="L143" s="1" t="b">
        <f>IF(ISNUMBER(Data!D142),LOG(VLOOKUP($J143,Data!$A:$D,4,FALSE)))</f>
        <v>0</v>
      </c>
      <c r="M143" s="2" t="b">
        <f>IF(ISNUMBER(Data!C142),VLOOKUP($J143,Data!$A:$D,3,FALSE))</f>
        <v>0</v>
      </c>
      <c r="N143" s="1" t="b">
        <f>IF(ISNUMBER(Data!D142),IF(AND($J143&lt;=Data!$H$3,$J143&gt;=Data!$H$2,Data!E142&lt;&gt;1),LOG(VLOOKUP($J143,Data!$A:$D,4,FALSE))))</f>
        <v>0</v>
      </c>
      <c r="O143" s="2" t="b">
        <f>IF(AND($J143&lt;=Data!$H$3,$J143&gt;=Data!$H$2,Data!E142&lt;&gt;1),VLOOKUP($J143,Data!$A:$D,3,FALSE))</f>
        <v>0</v>
      </c>
      <c r="P143" s="1" t="b">
        <f t="shared" si="25"/>
        <v>0</v>
      </c>
      <c r="Q143" s="1" t="b">
        <f t="shared" si="26"/>
        <v>0</v>
      </c>
      <c r="R143" s="1" t="b">
        <f t="shared" si="27"/>
        <v>0</v>
      </c>
      <c r="S143" s="1" t="b">
        <f t="shared" si="28"/>
        <v>0</v>
      </c>
      <c r="T143" s="1" t="b">
        <f t="shared" si="29"/>
        <v>0</v>
      </c>
      <c r="U143" s="1" t="b">
        <f t="shared" si="30"/>
        <v>0</v>
      </c>
      <c r="W143" s="1" t="b">
        <f t="shared" si="31"/>
        <v>0</v>
      </c>
      <c r="X143" s="1" t="b">
        <f t="shared" si="32"/>
        <v>0</v>
      </c>
      <c r="Y143" s="1" t="b">
        <f t="shared" si="33"/>
        <v>0</v>
      </c>
      <c r="Z143" s="1" t="b">
        <f t="shared" si="34"/>
        <v>0</v>
      </c>
      <c r="AA143" s="1" t="b">
        <f t="shared" si="35"/>
        <v>0</v>
      </c>
      <c r="AB143" s="1" t="b">
        <f t="shared" si="36"/>
        <v>0</v>
      </c>
    </row>
    <row r="144" spans="10:28" x14ac:dyDescent="0.25">
      <c r="J144">
        <v>142</v>
      </c>
      <c r="K144" s="64" t="b">
        <f>IF(ISNUMBER(Data!D143),VLOOKUP(Results!J144,Data!A:D,4,FALSE))</f>
        <v>0</v>
      </c>
      <c r="L144" s="1" t="b">
        <f>IF(ISNUMBER(Data!D143),LOG(VLOOKUP($J144,Data!$A:$D,4,FALSE)))</f>
        <v>0</v>
      </c>
      <c r="M144" s="2" t="b">
        <f>IF(ISNUMBER(Data!C143),VLOOKUP($J144,Data!$A:$D,3,FALSE))</f>
        <v>0</v>
      </c>
      <c r="N144" s="1" t="b">
        <f>IF(ISNUMBER(Data!D143),IF(AND($J144&lt;=Data!$H$3,$J144&gt;=Data!$H$2,Data!E143&lt;&gt;1),LOG(VLOOKUP($J144,Data!$A:$D,4,FALSE))))</f>
        <v>0</v>
      </c>
      <c r="O144" s="2" t="b">
        <f>IF(AND($J144&lt;=Data!$H$3,$J144&gt;=Data!$H$2,Data!E143&lt;&gt;1),VLOOKUP($J144,Data!$A:$D,3,FALSE))</f>
        <v>0</v>
      </c>
      <c r="P144" s="1" t="b">
        <f t="shared" si="25"/>
        <v>0</v>
      </c>
      <c r="Q144" s="1" t="b">
        <f t="shared" si="26"/>
        <v>0</v>
      </c>
      <c r="R144" s="1" t="b">
        <f t="shared" si="27"/>
        <v>0</v>
      </c>
      <c r="S144" s="1" t="b">
        <f t="shared" si="28"/>
        <v>0</v>
      </c>
      <c r="T144" s="1" t="b">
        <f t="shared" si="29"/>
        <v>0</v>
      </c>
      <c r="U144" s="1" t="b">
        <f t="shared" si="30"/>
        <v>0</v>
      </c>
      <c r="W144" s="1" t="b">
        <f t="shared" si="31"/>
        <v>0</v>
      </c>
      <c r="X144" s="1" t="b">
        <f t="shared" si="32"/>
        <v>0</v>
      </c>
      <c r="Y144" s="1" t="b">
        <f t="shared" si="33"/>
        <v>0</v>
      </c>
      <c r="Z144" s="1" t="b">
        <f t="shared" si="34"/>
        <v>0</v>
      </c>
      <c r="AA144" s="1" t="b">
        <f t="shared" si="35"/>
        <v>0</v>
      </c>
      <c r="AB144" s="1" t="b">
        <f t="shared" si="36"/>
        <v>0</v>
      </c>
    </row>
    <row r="145" spans="10:28" x14ac:dyDescent="0.25">
      <c r="J145">
        <v>143</v>
      </c>
      <c r="K145" s="64" t="b">
        <f>IF(ISNUMBER(Data!D144),VLOOKUP(Results!J145,Data!A:D,4,FALSE))</f>
        <v>0</v>
      </c>
      <c r="L145" s="1" t="b">
        <f>IF(ISNUMBER(Data!D144),LOG(VLOOKUP($J145,Data!$A:$D,4,FALSE)))</f>
        <v>0</v>
      </c>
      <c r="M145" s="2" t="b">
        <f>IF(ISNUMBER(Data!C144),VLOOKUP($J145,Data!$A:$D,3,FALSE))</f>
        <v>0</v>
      </c>
      <c r="N145" s="1" t="b">
        <f>IF(ISNUMBER(Data!D144),IF(AND($J145&lt;=Data!$H$3,$J145&gt;=Data!$H$2,Data!E144&lt;&gt;1),LOG(VLOOKUP($J145,Data!$A:$D,4,FALSE))))</f>
        <v>0</v>
      </c>
      <c r="O145" s="2" t="b">
        <f>IF(AND($J145&lt;=Data!$H$3,$J145&gt;=Data!$H$2,Data!E144&lt;&gt;1),VLOOKUP($J145,Data!$A:$D,3,FALSE))</f>
        <v>0</v>
      </c>
      <c r="P145" s="1" t="b">
        <f t="shared" si="25"/>
        <v>0</v>
      </c>
      <c r="Q145" s="1" t="b">
        <f t="shared" si="26"/>
        <v>0</v>
      </c>
      <c r="R145" s="1" t="b">
        <f t="shared" si="27"/>
        <v>0</v>
      </c>
      <c r="S145" s="1" t="b">
        <f t="shared" si="28"/>
        <v>0</v>
      </c>
      <c r="T145" s="1" t="b">
        <f t="shared" si="29"/>
        <v>0</v>
      </c>
      <c r="U145" s="1" t="b">
        <f t="shared" si="30"/>
        <v>0</v>
      </c>
      <c r="W145" s="1" t="b">
        <f t="shared" si="31"/>
        <v>0</v>
      </c>
      <c r="X145" s="1" t="b">
        <f t="shared" si="32"/>
        <v>0</v>
      </c>
      <c r="Y145" s="1" t="b">
        <f t="shared" si="33"/>
        <v>0</v>
      </c>
      <c r="Z145" s="1" t="b">
        <f t="shared" si="34"/>
        <v>0</v>
      </c>
      <c r="AA145" s="1" t="b">
        <f t="shared" si="35"/>
        <v>0</v>
      </c>
      <c r="AB145" s="1" t="b">
        <f t="shared" si="36"/>
        <v>0</v>
      </c>
    </row>
    <row r="146" spans="10:28" x14ac:dyDescent="0.25">
      <c r="J146">
        <v>144</v>
      </c>
      <c r="K146" s="64" t="b">
        <f>IF(ISNUMBER(Data!D145),VLOOKUP(Results!J146,Data!A:D,4,FALSE))</f>
        <v>0</v>
      </c>
      <c r="L146" s="1" t="b">
        <f>IF(ISNUMBER(Data!D145),LOG(VLOOKUP($J146,Data!$A:$D,4,FALSE)))</f>
        <v>0</v>
      </c>
      <c r="M146" s="2" t="b">
        <f>IF(ISNUMBER(Data!C145),VLOOKUP($J146,Data!$A:$D,3,FALSE))</f>
        <v>0</v>
      </c>
      <c r="N146" s="1" t="b">
        <f>IF(ISNUMBER(Data!D145),IF(AND($J146&lt;=Data!$H$3,$J146&gt;=Data!$H$2,Data!E145&lt;&gt;1),LOG(VLOOKUP($J146,Data!$A:$D,4,FALSE))))</f>
        <v>0</v>
      </c>
      <c r="O146" s="2" t="b">
        <f>IF(AND($J146&lt;=Data!$H$3,$J146&gt;=Data!$H$2,Data!E145&lt;&gt;1),VLOOKUP($J146,Data!$A:$D,3,FALSE))</f>
        <v>0</v>
      </c>
      <c r="P146" s="1" t="b">
        <f t="shared" si="25"/>
        <v>0</v>
      </c>
      <c r="Q146" s="1" t="b">
        <f t="shared" si="26"/>
        <v>0</v>
      </c>
      <c r="R146" s="1" t="b">
        <f t="shared" si="27"/>
        <v>0</v>
      </c>
      <c r="S146" s="1" t="b">
        <f t="shared" si="28"/>
        <v>0</v>
      </c>
      <c r="T146" s="1" t="b">
        <f t="shared" si="29"/>
        <v>0</v>
      </c>
      <c r="U146" s="1" t="b">
        <f t="shared" si="30"/>
        <v>0</v>
      </c>
      <c r="W146" s="1" t="b">
        <f t="shared" si="31"/>
        <v>0</v>
      </c>
      <c r="X146" s="1" t="b">
        <f t="shared" si="32"/>
        <v>0</v>
      </c>
      <c r="Y146" s="1" t="b">
        <f t="shared" si="33"/>
        <v>0</v>
      </c>
      <c r="Z146" s="1" t="b">
        <f t="shared" si="34"/>
        <v>0</v>
      </c>
      <c r="AA146" s="1" t="b">
        <f t="shared" si="35"/>
        <v>0</v>
      </c>
      <c r="AB146" s="1" t="b">
        <f t="shared" si="36"/>
        <v>0</v>
      </c>
    </row>
    <row r="147" spans="10:28" x14ac:dyDescent="0.25">
      <c r="J147">
        <v>145</v>
      </c>
      <c r="K147" s="64" t="b">
        <f>IF(ISNUMBER(Data!D146),VLOOKUP(Results!J147,Data!A:D,4,FALSE))</f>
        <v>0</v>
      </c>
      <c r="L147" s="1" t="b">
        <f>IF(ISNUMBER(Data!D146),LOG(VLOOKUP($J147,Data!$A:$D,4,FALSE)))</f>
        <v>0</v>
      </c>
      <c r="M147" s="2" t="b">
        <f>IF(ISNUMBER(Data!C146),VLOOKUP($J147,Data!$A:$D,3,FALSE))</f>
        <v>0</v>
      </c>
      <c r="N147" s="1" t="b">
        <f>IF(ISNUMBER(Data!D146),IF(AND($J147&lt;=Data!$H$3,$J147&gt;=Data!$H$2,Data!E146&lt;&gt;1),LOG(VLOOKUP($J147,Data!$A:$D,4,FALSE))))</f>
        <v>0</v>
      </c>
      <c r="O147" s="2" t="b">
        <f>IF(AND($J147&lt;=Data!$H$3,$J147&gt;=Data!$H$2,Data!E146&lt;&gt;1),VLOOKUP($J147,Data!$A:$D,3,FALSE))</f>
        <v>0</v>
      </c>
      <c r="P147" s="1" t="b">
        <f t="shared" si="25"/>
        <v>0</v>
      </c>
      <c r="Q147" s="1" t="b">
        <f t="shared" si="26"/>
        <v>0</v>
      </c>
      <c r="R147" s="1" t="b">
        <f t="shared" si="27"/>
        <v>0</v>
      </c>
      <c r="S147" s="1" t="b">
        <f t="shared" si="28"/>
        <v>0</v>
      </c>
      <c r="T147" s="1" t="b">
        <f t="shared" si="29"/>
        <v>0</v>
      </c>
      <c r="U147" s="1" t="b">
        <f t="shared" si="30"/>
        <v>0</v>
      </c>
      <c r="W147" s="1" t="b">
        <f t="shared" si="31"/>
        <v>0</v>
      </c>
      <c r="X147" s="1" t="b">
        <f t="shared" si="32"/>
        <v>0</v>
      </c>
      <c r="Y147" s="1" t="b">
        <f t="shared" si="33"/>
        <v>0</v>
      </c>
      <c r="Z147" s="1" t="b">
        <f t="shared" si="34"/>
        <v>0</v>
      </c>
      <c r="AA147" s="1" t="b">
        <f t="shared" si="35"/>
        <v>0</v>
      </c>
      <c r="AB147" s="1" t="b">
        <f t="shared" si="36"/>
        <v>0</v>
      </c>
    </row>
    <row r="148" spans="10:28" x14ac:dyDescent="0.25">
      <c r="J148">
        <v>146</v>
      </c>
      <c r="K148" s="64" t="b">
        <f>IF(ISNUMBER(Data!D147),VLOOKUP(Results!J148,Data!A:D,4,FALSE))</f>
        <v>0</v>
      </c>
      <c r="L148" s="1" t="b">
        <f>IF(ISNUMBER(Data!D147),LOG(VLOOKUP($J148,Data!$A:$D,4,FALSE)))</f>
        <v>0</v>
      </c>
      <c r="M148" s="2" t="b">
        <f>IF(ISNUMBER(Data!C147),VLOOKUP($J148,Data!$A:$D,3,FALSE))</f>
        <v>0</v>
      </c>
      <c r="N148" s="1" t="b">
        <f>IF(ISNUMBER(Data!D147),IF(AND($J148&lt;=Data!$H$3,$J148&gt;=Data!$H$2,Data!E147&lt;&gt;1),LOG(VLOOKUP($J148,Data!$A:$D,4,FALSE))))</f>
        <v>0</v>
      </c>
      <c r="O148" s="2" t="b">
        <f>IF(AND($J148&lt;=Data!$H$3,$J148&gt;=Data!$H$2,Data!E147&lt;&gt;1),VLOOKUP($J148,Data!$A:$D,3,FALSE))</f>
        <v>0</v>
      </c>
      <c r="P148" s="1" t="b">
        <f t="shared" si="25"/>
        <v>0</v>
      </c>
      <c r="Q148" s="1" t="b">
        <f t="shared" si="26"/>
        <v>0</v>
      </c>
      <c r="R148" s="1" t="b">
        <f t="shared" si="27"/>
        <v>0</v>
      </c>
      <c r="S148" s="1" t="b">
        <f t="shared" si="28"/>
        <v>0</v>
      </c>
      <c r="T148" s="1" t="b">
        <f t="shared" si="29"/>
        <v>0</v>
      </c>
      <c r="U148" s="1" t="b">
        <f t="shared" si="30"/>
        <v>0</v>
      </c>
      <c r="W148" s="1" t="b">
        <f t="shared" si="31"/>
        <v>0</v>
      </c>
      <c r="X148" s="1" t="b">
        <f t="shared" si="32"/>
        <v>0</v>
      </c>
      <c r="Y148" s="1" t="b">
        <f t="shared" si="33"/>
        <v>0</v>
      </c>
      <c r="Z148" s="1" t="b">
        <f t="shared" si="34"/>
        <v>0</v>
      </c>
      <c r="AA148" s="1" t="b">
        <f t="shared" si="35"/>
        <v>0</v>
      </c>
      <c r="AB148" s="1" t="b">
        <f t="shared" si="36"/>
        <v>0</v>
      </c>
    </row>
    <row r="149" spans="10:28" x14ac:dyDescent="0.25">
      <c r="J149">
        <v>147</v>
      </c>
      <c r="K149" s="64" t="b">
        <f>IF(ISNUMBER(Data!D148),VLOOKUP(Results!J149,Data!A:D,4,FALSE))</f>
        <v>0</v>
      </c>
      <c r="L149" s="1" t="b">
        <f>IF(ISNUMBER(Data!D148),LOG(VLOOKUP($J149,Data!$A:$D,4,FALSE)))</f>
        <v>0</v>
      </c>
      <c r="M149" s="2" t="b">
        <f>IF(ISNUMBER(Data!C148),VLOOKUP($J149,Data!$A:$D,3,FALSE))</f>
        <v>0</v>
      </c>
      <c r="N149" s="1" t="b">
        <f>IF(ISNUMBER(Data!D148),IF(AND($J149&lt;=Data!$H$3,$J149&gt;=Data!$H$2,Data!E148&lt;&gt;1),LOG(VLOOKUP($J149,Data!$A:$D,4,FALSE))))</f>
        <v>0</v>
      </c>
      <c r="O149" s="2" t="b">
        <f>IF(AND($J149&lt;=Data!$H$3,$J149&gt;=Data!$H$2,Data!E148&lt;&gt;1),VLOOKUP($J149,Data!$A:$D,3,FALSE))</f>
        <v>0</v>
      </c>
      <c r="P149" s="1" t="b">
        <f t="shared" si="25"/>
        <v>0</v>
      </c>
      <c r="Q149" s="1" t="b">
        <f t="shared" si="26"/>
        <v>0</v>
      </c>
      <c r="R149" s="1" t="b">
        <f t="shared" si="27"/>
        <v>0</v>
      </c>
      <c r="S149" s="1" t="b">
        <f t="shared" si="28"/>
        <v>0</v>
      </c>
      <c r="T149" s="1" t="b">
        <f t="shared" si="29"/>
        <v>0</v>
      </c>
      <c r="U149" s="1" t="b">
        <f t="shared" si="30"/>
        <v>0</v>
      </c>
      <c r="W149" s="1" t="b">
        <f t="shared" si="31"/>
        <v>0</v>
      </c>
      <c r="X149" s="1" t="b">
        <f t="shared" si="32"/>
        <v>0</v>
      </c>
      <c r="Y149" s="1" t="b">
        <f t="shared" si="33"/>
        <v>0</v>
      </c>
      <c r="Z149" s="1" t="b">
        <f t="shared" si="34"/>
        <v>0</v>
      </c>
      <c r="AA149" s="1" t="b">
        <f t="shared" si="35"/>
        <v>0</v>
      </c>
      <c r="AB149" s="1" t="b">
        <f t="shared" si="36"/>
        <v>0</v>
      </c>
    </row>
    <row r="150" spans="10:28" x14ac:dyDescent="0.25">
      <c r="J150">
        <v>148</v>
      </c>
      <c r="K150" s="64" t="b">
        <f>IF(ISNUMBER(Data!D149),VLOOKUP(Results!J150,Data!A:D,4,FALSE))</f>
        <v>0</v>
      </c>
      <c r="L150" s="1" t="b">
        <f>IF(ISNUMBER(Data!D149),LOG(VLOOKUP($J150,Data!$A:$D,4,FALSE)))</f>
        <v>0</v>
      </c>
      <c r="M150" s="2" t="b">
        <f>IF(ISNUMBER(Data!C149),VLOOKUP($J150,Data!$A:$D,3,FALSE))</f>
        <v>0</v>
      </c>
      <c r="N150" s="1" t="b">
        <f>IF(ISNUMBER(Data!D149),IF(AND($J150&lt;=Data!$H$3,$J150&gt;=Data!$H$2,Data!E149&lt;&gt;1),LOG(VLOOKUP($J150,Data!$A:$D,4,FALSE))))</f>
        <v>0</v>
      </c>
      <c r="O150" s="2" t="b">
        <f>IF(AND($J150&lt;=Data!$H$3,$J150&gt;=Data!$H$2,Data!E149&lt;&gt;1),VLOOKUP($J150,Data!$A:$D,3,FALSE))</f>
        <v>0</v>
      </c>
      <c r="P150" s="1" t="b">
        <f t="shared" si="25"/>
        <v>0</v>
      </c>
      <c r="Q150" s="1" t="b">
        <f t="shared" si="26"/>
        <v>0</v>
      </c>
      <c r="R150" s="1" t="b">
        <f t="shared" si="27"/>
        <v>0</v>
      </c>
      <c r="S150" s="1" t="b">
        <f t="shared" si="28"/>
        <v>0</v>
      </c>
      <c r="T150" s="1" t="b">
        <f t="shared" si="29"/>
        <v>0</v>
      </c>
      <c r="U150" s="1" t="b">
        <f t="shared" si="30"/>
        <v>0</v>
      </c>
      <c r="W150" s="1" t="b">
        <f t="shared" si="31"/>
        <v>0</v>
      </c>
      <c r="X150" s="1" t="b">
        <f t="shared" si="32"/>
        <v>0</v>
      </c>
      <c r="Y150" s="1" t="b">
        <f t="shared" si="33"/>
        <v>0</v>
      </c>
      <c r="Z150" s="1" t="b">
        <f t="shared" si="34"/>
        <v>0</v>
      </c>
      <c r="AA150" s="1" t="b">
        <f t="shared" si="35"/>
        <v>0</v>
      </c>
      <c r="AB150" s="1" t="b">
        <f t="shared" si="36"/>
        <v>0</v>
      </c>
    </row>
    <row r="151" spans="10:28" x14ac:dyDescent="0.25">
      <c r="J151">
        <v>149</v>
      </c>
      <c r="K151" s="64" t="b">
        <f>IF(ISNUMBER(Data!D150),VLOOKUP(Results!J151,Data!A:D,4,FALSE))</f>
        <v>0</v>
      </c>
      <c r="L151" s="1" t="b">
        <f>IF(ISNUMBER(Data!D150),LOG(VLOOKUP($J151,Data!$A:$D,4,FALSE)))</f>
        <v>0</v>
      </c>
      <c r="M151" s="2" t="b">
        <f>IF(ISNUMBER(Data!C150),VLOOKUP($J151,Data!$A:$D,3,FALSE))</f>
        <v>0</v>
      </c>
      <c r="N151" s="1" t="b">
        <f>IF(ISNUMBER(Data!D150),IF(AND($J151&lt;=Data!$H$3,$J151&gt;=Data!$H$2,Data!E150&lt;&gt;1),LOG(VLOOKUP($J151,Data!$A:$D,4,FALSE))))</f>
        <v>0</v>
      </c>
      <c r="O151" s="2" t="b">
        <f>IF(AND($J151&lt;=Data!$H$3,$J151&gt;=Data!$H$2,Data!E150&lt;&gt;1),VLOOKUP($J151,Data!$A:$D,3,FALSE))</f>
        <v>0</v>
      </c>
      <c r="P151" s="1" t="b">
        <f t="shared" si="25"/>
        <v>0</v>
      </c>
      <c r="Q151" s="1" t="b">
        <f t="shared" si="26"/>
        <v>0</v>
      </c>
      <c r="R151" s="1" t="b">
        <f t="shared" si="27"/>
        <v>0</v>
      </c>
      <c r="S151" s="1" t="b">
        <f t="shared" si="28"/>
        <v>0</v>
      </c>
      <c r="T151" s="1" t="b">
        <f t="shared" si="29"/>
        <v>0</v>
      </c>
      <c r="U151" s="1" t="b">
        <f t="shared" si="30"/>
        <v>0</v>
      </c>
      <c r="W151" s="1" t="b">
        <f t="shared" si="31"/>
        <v>0</v>
      </c>
      <c r="X151" s="1" t="b">
        <f t="shared" si="32"/>
        <v>0</v>
      </c>
      <c r="Y151" s="1" t="b">
        <f t="shared" si="33"/>
        <v>0</v>
      </c>
      <c r="Z151" s="1" t="b">
        <f t="shared" si="34"/>
        <v>0</v>
      </c>
      <c r="AA151" s="1" t="b">
        <f t="shared" si="35"/>
        <v>0</v>
      </c>
      <c r="AB151" s="1" t="b">
        <f t="shared" si="36"/>
        <v>0</v>
      </c>
    </row>
    <row r="152" spans="10:28" x14ac:dyDescent="0.25">
      <c r="J152">
        <v>150</v>
      </c>
      <c r="K152" s="64" t="b">
        <f>IF(ISNUMBER(Data!D151),VLOOKUP(Results!J152,Data!A:D,4,FALSE))</f>
        <v>0</v>
      </c>
      <c r="L152" s="1" t="b">
        <f>IF(ISNUMBER(Data!D151),LOG(VLOOKUP($J152,Data!$A:$D,4,FALSE)))</f>
        <v>0</v>
      </c>
      <c r="M152" s="2" t="b">
        <f>IF(ISNUMBER(Data!C151),VLOOKUP($J152,Data!$A:$D,3,FALSE))</f>
        <v>0</v>
      </c>
      <c r="N152" s="1" t="b">
        <f>IF(ISNUMBER(Data!D151),IF(AND($J152&lt;=Data!$H$3,$J152&gt;=Data!$H$2,Data!E151&lt;&gt;1),LOG(VLOOKUP($J152,Data!$A:$D,4,FALSE))))</f>
        <v>0</v>
      </c>
      <c r="O152" s="2" t="b">
        <f>IF(AND($J152&lt;=Data!$H$3,$J152&gt;=Data!$H$2,Data!E151&lt;&gt;1),VLOOKUP($J152,Data!$A:$D,3,FALSE))</f>
        <v>0</v>
      </c>
      <c r="P152" s="1" t="b">
        <f t="shared" si="25"/>
        <v>0</v>
      </c>
      <c r="Q152" s="1" t="b">
        <f t="shared" si="26"/>
        <v>0</v>
      </c>
      <c r="R152" s="1" t="b">
        <f t="shared" si="27"/>
        <v>0</v>
      </c>
      <c r="S152" s="1" t="b">
        <f t="shared" si="28"/>
        <v>0</v>
      </c>
      <c r="T152" s="1" t="b">
        <f t="shared" si="29"/>
        <v>0</v>
      </c>
      <c r="U152" s="1" t="b">
        <f t="shared" si="30"/>
        <v>0</v>
      </c>
      <c r="W152" s="1" t="b">
        <f t="shared" si="31"/>
        <v>0</v>
      </c>
      <c r="X152" s="1" t="b">
        <f t="shared" si="32"/>
        <v>0</v>
      </c>
      <c r="Y152" s="1" t="b">
        <f t="shared" si="33"/>
        <v>0</v>
      </c>
      <c r="Z152" s="1" t="b">
        <f t="shared" si="34"/>
        <v>0</v>
      </c>
      <c r="AA152" s="1" t="b">
        <f t="shared" si="35"/>
        <v>0</v>
      </c>
      <c r="AB152" s="1" t="b">
        <f t="shared" si="36"/>
        <v>0</v>
      </c>
    </row>
    <row r="153" spans="10:28" x14ac:dyDescent="0.25">
      <c r="J153">
        <v>151</v>
      </c>
      <c r="K153" s="64" t="b">
        <f>IF(ISNUMBER(Data!D152),VLOOKUP(Results!J153,Data!A:D,4,FALSE))</f>
        <v>0</v>
      </c>
      <c r="L153" s="1" t="b">
        <f>IF(ISNUMBER(Data!D152),LOG(VLOOKUP($J153,Data!$A:$D,4,FALSE)))</f>
        <v>0</v>
      </c>
      <c r="M153" s="2" t="b">
        <f>IF(ISNUMBER(Data!C152),VLOOKUP($J153,Data!$A:$D,3,FALSE))</f>
        <v>0</v>
      </c>
      <c r="N153" s="1" t="b">
        <f>IF(ISNUMBER(Data!D152),IF(AND($J153&lt;=Data!$H$3,$J153&gt;=Data!$H$2,Data!E152&lt;&gt;1),LOG(VLOOKUP($J153,Data!$A:$D,4,FALSE))))</f>
        <v>0</v>
      </c>
      <c r="O153" s="2" t="b">
        <f>IF(AND($J153&lt;=Data!$H$3,$J153&gt;=Data!$H$2,Data!E152&lt;&gt;1),VLOOKUP($J153,Data!$A:$D,3,FALSE))</f>
        <v>0</v>
      </c>
      <c r="P153" s="1" t="b">
        <f t="shared" si="25"/>
        <v>0</v>
      </c>
      <c r="Q153" s="1" t="b">
        <f t="shared" si="26"/>
        <v>0</v>
      </c>
      <c r="R153" s="1" t="b">
        <f t="shared" si="27"/>
        <v>0</v>
      </c>
      <c r="S153" s="1" t="b">
        <f t="shared" si="28"/>
        <v>0</v>
      </c>
      <c r="T153" s="1" t="b">
        <f t="shared" si="29"/>
        <v>0</v>
      </c>
      <c r="U153" s="1" t="b">
        <f t="shared" si="30"/>
        <v>0</v>
      </c>
      <c r="W153" s="1" t="b">
        <f t="shared" si="31"/>
        <v>0</v>
      </c>
      <c r="X153" s="1" t="b">
        <f t="shared" si="32"/>
        <v>0</v>
      </c>
      <c r="Y153" s="1" t="b">
        <f t="shared" si="33"/>
        <v>0</v>
      </c>
      <c r="Z153" s="1" t="b">
        <f t="shared" si="34"/>
        <v>0</v>
      </c>
      <c r="AA153" s="1" t="b">
        <f t="shared" si="35"/>
        <v>0</v>
      </c>
      <c r="AB153" s="1" t="b">
        <f t="shared" si="36"/>
        <v>0</v>
      </c>
    </row>
    <row r="154" spans="10:28" x14ac:dyDescent="0.25">
      <c r="J154">
        <v>152</v>
      </c>
      <c r="K154" s="64" t="b">
        <f>IF(ISNUMBER(Data!D153),VLOOKUP(Results!J154,Data!A:D,4,FALSE))</f>
        <v>0</v>
      </c>
      <c r="L154" s="1" t="b">
        <f>IF(ISNUMBER(Data!D153),LOG(VLOOKUP($J154,Data!$A:$D,4,FALSE)))</f>
        <v>0</v>
      </c>
      <c r="M154" s="2" t="b">
        <f>IF(ISNUMBER(Data!C153),VLOOKUP($J154,Data!$A:$D,3,FALSE))</f>
        <v>0</v>
      </c>
      <c r="N154" s="1" t="b">
        <f>IF(ISNUMBER(Data!D153),IF(AND($J154&lt;=Data!$H$3,$J154&gt;=Data!$H$2,Data!E153&lt;&gt;1),LOG(VLOOKUP($J154,Data!$A:$D,4,FALSE))))</f>
        <v>0</v>
      </c>
      <c r="O154" s="2" t="b">
        <f>IF(AND($J154&lt;=Data!$H$3,$J154&gt;=Data!$H$2,Data!E153&lt;&gt;1),VLOOKUP($J154,Data!$A:$D,3,FALSE))</f>
        <v>0</v>
      </c>
      <c r="P154" s="1" t="b">
        <f t="shared" si="25"/>
        <v>0</v>
      </c>
      <c r="Q154" s="1" t="b">
        <f t="shared" si="26"/>
        <v>0</v>
      </c>
      <c r="R154" s="1" t="b">
        <f t="shared" si="27"/>
        <v>0</v>
      </c>
      <c r="S154" s="1" t="b">
        <f t="shared" si="28"/>
        <v>0</v>
      </c>
      <c r="T154" s="1" t="b">
        <f t="shared" si="29"/>
        <v>0</v>
      </c>
      <c r="U154" s="1" t="b">
        <f t="shared" si="30"/>
        <v>0</v>
      </c>
      <c r="W154" s="1" t="b">
        <f t="shared" si="31"/>
        <v>0</v>
      </c>
      <c r="X154" s="1" t="b">
        <f t="shared" si="32"/>
        <v>0</v>
      </c>
      <c r="Y154" s="1" t="b">
        <f t="shared" si="33"/>
        <v>0</v>
      </c>
      <c r="Z154" s="1" t="b">
        <f t="shared" si="34"/>
        <v>0</v>
      </c>
      <c r="AA154" s="1" t="b">
        <f t="shared" si="35"/>
        <v>0</v>
      </c>
      <c r="AB154" s="1" t="b">
        <f t="shared" si="36"/>
        <v>0</v>
      </c>
    </row>
    <row r="155" spans="10:28" x14ac:dyDescent="0.25">
      <c r="J155">
        <v>153</v>
      </c>
      <c r="K155" s="64" t="b">
        <f>IF(ISNUMBER(Data!D154),VLOOKUP(Results!J155,Data!A:D,4,FALSE))</f>
        <v>0</v>
      </c>
      <c r="L155" s="1" t="b">
        <f>IF(ISNUMBER(Data!D154),LOG(VLOOKUP($J155,Data!$A:$D,4,FALSE)))</f>
        <v>0</v>
      </c>
      <c r="M155" s="2" t="b">
        <f>IF(ISNUMBER(Data!C154),VLOOKUP($J155,Data!$A:$D,3,FALSE))</f>
        <v>0</v>
      </c>
      <c r="N155" s="1" t="b">
        <f>IF(ISNUMBER(Data!D154),IF(AND($J155&lt;=Data!$H$3,$J155&gt;=Data!$H$2,Data!E154&lt;&gt;1),LOG(VLOOKUP($J155,Data!$A:$D,4,FALSE))))</f>
        <v>0</v>
      </c>
      <c r="O155" s="2" t="b">
        <f>IF(AND($J155&lt;=Data!$H$3,$J155&gt;=Data!$H$2,Data!E154&lt;&gt;1),VLOOKUP($J155,Data!$A:$D,3,FALSE))</f>
        <v>0</v>
      </c>
      <c r="P155" s="1" t="b">
        <f t="shared" si="25"/>
        <v>0</v>
      </c>
      <c r="Q155" s="1" t="b">
        <f t="shared" si="26"/>
        <v>0</v>
      </c>
      <c r="R155" s="1" t="b">
        <f t="shared" si="27"/>
        <v>0</v>
      </c>
      <c r="S155" s="1" t="b">
        <f t="shared" si="28"/>
        <v>0</v>
      </c>
      <c r="T155" s="1" t="b">
        <f t="shared" si="29"/>
        <v>0</v>
      </c>
      <c r="U155" s="1" t="b">
        <f t="shared" si="30"/>
        <v>0</v>
      </c>
      <c r="W155" s="1" t="b">
        <f t="shared" si="31"/>
        <v>0</v>
      </c>
      <c r="X155" s="1" t="b">
        <f t="shared" si="32"/>
        <v>0</v>
      </c>
      <c r="Y155" s="1" t="b">
        <f t="shared" si="33"/>
        <v>0</v>
      </c>
      <c r="Z155" s="1" t="b">
        <f t="shared" si="34"/>
        <v>0</v>
      </c>
      <c r="AA155" s="1" t="b">
        <f t="shared" si="35"/>
        <v>0</v>
      </c>
      <c r="AB155" s="1" t="b">
        <f t="shared" si="36"/>
        <v>0</v>
      </c>
    </row>
    <row r="156" spans="10:28" x14ac:dyDescent="0.25">
      <c r="J156">
        <v>154</v>
      </c>
      <c r="K156" s="64" t="b">
        <f>IF(ISNUMBER(Data!D155),VLOOKUP(Results!J156,Data!A:D,4,FALSE))</f>
        <v>0</v>
      </c>
      <c r="L156" s="1" t="b">
        <f>IF(ISNUMBER(Data!D155),LOG(VLOOKUP($J156,Data!$A:$D,4,FALSE)))</f>
        <v>0</v>
      </c>
      <c r="M156" s="2" t="b">
        <f>IF(ISNUMBER(Data!C155),VLOOKUP($J156,Data!$A:$D,3,FALSE))</f>
        <v>0</v>
      </c>
      <c r="N156" s="1" t="b">
        <f>IF(ISNUMBER(Data!D155),IF(AND($J156&lt;=Data!$H$3,$J156&gt;=Data!$H$2,Data!E155&lt;&gt;1),LOG(VLOOKUP($J156,Data!$A:$D,4,FALSE))))</f>
        <v>0</v>
      </c>
      <c r="O156" s="2" t="b">
        <f>IF(AND($J156&lt;=Data!$H$3,$J156&gt;=Data!$H$2,Data!E155&lt;&gt;1),VLOOKUP($J156,Data!$A:$D,3,FALSE))</f>
        <v>0</v>
      </c>
      <c r="P156" s="1" t="b">
        <f t="shared" si="25"/>
        <v>0</v>
      </c>
      <c r="Q156" s="1" t="b">
        <f t="shared" si="26"/>
        <v>0</v>
      </c>
      <c r="R156" s="1" t="b">
        <f t="shared" si="27"/>
        <v>0</v>
      </c>
      <c r="S156" s="1" t="b">
        <f t="shared" si="28"/>
        <v>0</v>
      </c>
      <c r="T156" s="1" t="b">
        <f t="shared" si="29"/>
        <v>0</v>
      </c>
      <c r="U156" s="1" t="b">
        <f t="shared" si="30"/>
        <v>0</v>
      </c>
      <c r="W156" s="1" t="b">
        <f t="shared" si="31"/>
        <v>0</v>
      </c>
      <c r="X156" s="1" t="b">
        <f t="shared" si="32"/>
        <v>0</v>
      </c>
      <c r="Y156" s="1" t="b">
        <f t="shared" si="33"/>
        <v>0</v>
      </c>
      <c r="Z156" s="1" t="b">
        <f t="shared" si="34"/>
        <v>0</v>
      </c>
      <c r="AA156" s="1" t="b">
        <f t="shared" si="35"/>
        <v>0</v>
      </c>
      <c r="AB156" s="1" t="b">
        <f t="shared" si="36"/>
        <v>0</v>
      </c>
    </row>
    <row r="157" spans="10:28" x14ac:dyDescent="0.25">
      <c r="J157">
        <v>155</v>
      </c>
      <c r="K157" s="64" t="b">
        <f>IF(ISNUMBER(Data!D156),VLOOKUP(Results!J157,Data!A:D,4,FALSE))</f>
        <v>0</v>
      </c>
      <c r="L157" s="1" t="b">
        <f>IF(ISNUMBER(Data!D156),LOG(VLOOKUP($J157,Data!$A:$D,4,FALSE)))</f>
        <v>0</v>
      </c>
      <c r="M157" s="2" t="b">
        <f>IF(ISNUMBER(Data!C156),VLOOKUP($J157,Data!$A:$D,3,FALSE))</f>
        <v>0</v>
      </c>
      <c r="N157" s="1" t="b">
        <f>IF(ISNUMBER(Data!D156),IF(AND($J157&lt;=Data!$H$3,$J157&gt;=Data!$H$2,Data!E156&lt;&gt;1),LOG(VLOOKUP($J157,Data!$A:$D,4,FALSE))))</f>
        <v>0</v>
      </c>
      <c r="O157" s="2" t="b">
        <f>IF(AND($J157&lt;=Data!$H$3,$J157&gt;=Data!$H$2,Data!E156&lt;&gt;1),VLOOKUP($J157,Data!$A:$D,3,FALSE))</f>
        <v>0</v>
      </c>
      <c r="P157" s="1" t="b">
        <f t="shared" si="25"/>
        <v>0</v>
      </c>
      <c r="Q157" s="1" t="b">
        <f t="shared" si="26"/>
        <v>0</v>
      </c>
      <c r="R157" s="1" t="b">
        <f t="shared" si="27"/>
        <v>0</v>
      </c>
      <c r="S157" s="1" t="b">
        <f t="shared" si="28"/>
        <v>0</v>
      </c>
      <c r="T157" s="1" t="b">
        <f t="shared" si="29"/>
        <v>0</v>
      </c>
      <c r="U157" s="1" t="b">
        <f t="shared" si="30"/>
        <v>0</v>
      </c>
      <c r="W157" s="1" t="b">
        <f t="shared" si="31"/>
        <v>0</v>
      </c>
      <c r="X157" s="1" t="b">
        <f t="shared" si="32"/>
        <v>0</v>
      </c>
      <c r="Y157" s="1" t="b">
        <f t="shared" si="33"/>
        <v>0</v>
      </c>
      <c r="Z157" s="1" t="b">
        <f t="shared" si="34"/>
        <v>0</v>
      </c>
      <c r="AA157" s="1" t="b">
        <f t="shared" si="35"/>
        <v>0</v>
      </c>
      <c r="AB157" s="1" t="b">
        <f t="shared" si="36"/>
        <v>0</v>
      </c>
    </row>
    <row r="158" spans="10:28" x14ac:dyDescent="0.25">
      <c r="J158">
        <v>156</v>
      </c>
      <c r="K158" s="64" t="b">
        <f>IF(ISNUMBER(Data!D157),VLOOKUP(Results!J158,Data!A:D,4,FALSE))</f>
        <v>0</v>
      </c>
      <c r="L158" s="1" t="b">
        <f>IF(ISNUMBER(Data!D157),LOG(VLOOKUP($J158,Data!$A:$D,4,FALSE)))</f>
        <v>0</v>
      </c>
      <c r="M158" s="2" t="b">
        <f>IF(ISNUMBER(Data!C157),VLOOKUP($J158,Data!$A:$D,3,FALSE))</f>
        <v>0</v>
      </c>
      <c r="N158" s="1" t="b">
        <f>IF(ISNUMBER(Data!D157),IF(AND($J158&lt;=Data!$H$3,$J158&gt;=Data!$H$2,Data!E157&lt;&gt;1),LOG(VLOOKUP($J158,Data!$A:$D,4,FALSE))))</f>
        <v>0</v>
      </c>
      <c r="O158" s="2" t="b">
        <f>IF(AND($J158&lt;=Data!$H$3,$J158&gt;=Data!$H$2,Data!E157&lt;&gt;1),VLOOKUP($J158,Data!$A:$D,3,FALSE))</f>
        <v>0</v>
      </c>
      <c r="P158" s="1" t="b">
        <f t="shared" si="25"/>
        <v>0</v>
      </c>
      <c r="Q158" s="1" t="b">
        <f t="shared" si="26"/>
        <v>0</v>
      </c>
      <c r="R158" s="1" t="b">
        <f t="shared" si="27"/>
        <v>0</v>
      </c>
      <c r="S158" s="1" t="b">
        <f t="shared" si="28"/>
        <v>0</v>
      </c>
      <c r="T158" s="1" t="b">
        <f t="shared" si="29"/>
        <v>0</v>
      </c>
      <c r="U158" s="1" t="b">
        <f t="shared" si="30"/>
        <v>0</v>
      </c>
      <c r="W158" s="1" t="b">
        <f t="shared" si="31"/>
        <v>0</v>
      </c>
      <c r="X158" s="1" t="b">
        <f t="shared" si="32"/>
        <v>0</v>
      </c>
      <c r="Y158" s="1" t="b">
        <f t="shared" si="33"/>
        <v>0</v>
      </c>
      <c r="Z158" s="1" t="b">
        <f t="shared" si="34"/>
        <v>0</v>
      </c>
      <c r="AA158" s="1" t="b">
        <f t="shared" si="35"/>
        <v>0</v>
      </c>
      <c r="AB158" s="1" t="b">
        <f t="shared" si="36"/>
        <v>0</v>
      </c>
    </row>
    <row r="159" spans="10:28" x14ac:dyDescent="0.25">
      <c r="J159">
        <v>157</v>
      </c>
      <c r="K159" s="64" t="b">
        <f>IF(ISNUMBER(Data!D158),VLOOKUP(Results!J159,Data!A:D,4,FALSE))</f>
        <v>0</v>
      </c>
      <c r="L159" s="1" t="b">
        <f>IF(ISNUMBER(Data!D158),LOG(VLOOKUP($J159,Data!$A:$D,4,FALSE)))</f>
        <v>0</v>
      </c>
      <c r="M159" s="2" t="b">
        <f>IF(ISNUMBER(Data!C158),VLOOKUP($J159,Data!$A:$D,3,FALSE))</f>
        <v>0</v>
      </c>
      <c r="N159" s="1" t="b">
        <f>IF(ISNUMBER(Data!D158),IF(AND($J159&lt;=Data!$H$3,$J159&gt;=Data!$H$2,Data!E158&lt;&gt;1),LOG(VLOOKUP($J159,Data!$A:$D,4,FALSE))))</f>
        <v>0</v>
      </c>
      <c r="O159" s="2" t="b">
        <f>IF(AND($J159&lt;=Data!$H$3,$J159&gt;=Data!$H$2,Data!E158&lt;&gt;1),VLOOKUP($J159,Data!$A:$D,3,FALSE))</f>
        <v>0</v>
      </c>
      <c r="P159" s="1" t="b">
        <f t="shared" si="25"/>
        <v>0</v>
      </c>
      <c r="Q159" s="1" t="b">
        <f t="shared" si="26"/>
        <v>0</v>
      </c>
      <c r="R159" s="1" t="b">
        <f t="shared" si="27"/>
        <v>0</v>
      </c>
      <c r="S159" s="1" t="b">
        <f t="shared" si="28"/>
        <v>0</v>
      </c>
      <c r="T159" s="1" t="b">
        <f t="shared" si="29"/>
        <v>0</v>
      </c>
      <c r="U159" s="1" t="b">
        <f t="shared" si="30"/>
        <v>0</v>
      </c>
      <c r="W159" s="1" t="b">
        <f t="shared" si="31"/>
        <v>0</v>
      </c>
      <c r="X159" s="1" t="b">
        <f t="shared" si="32"/>
        <v>0</v>
      </c>
      <c r="Y159" s="1" t="b">
        <f t="shared" si="33"/>
        <v>0</v>
      </c>
      <c r="Z159" s="1" t="b">
        <f t="shared" si="34"/>
        <v>0</v>
      </c>
      <c r="AA159" s="1" t="b">
        <f t="shared" si="35"/>
        <v>0</v>
      </c>
      <c r="AB159" s="1" t="b">
        <f t="shared" si="36"/>
        <v>0</v>
      </c>
    </row>
    <row r="160" spans="10:28" x14ac:dyDescent="0.25">
      <c r="J160">
        <v>158</v>
      </c>
      <c r="K160" s="64" t="b">
        <f>IF(ISNUMBER(Data!D159),VLOOKUP(Results!J160,Data!A:D,4,FALSE))</f>
        <v>0</v>
      </c>
      <c r="L160" s="1" t="b">
        <f>IF(ISNUMBER(Data!D159),LOG(VLOOKUP($J160,Data!$A:$D,4,FALSE)))</f>
        <v>0</v>
      </c>
      <c r="M160" s="2" t="b">
        <f>IF(ISNUMBER(Data!C159),VLOOKUP($J160,Data!$A:$D,3,FALSE))</f>
        <v>0</v>
      </c>
      <c r="N160" s="1" t="b">
        <f>IF(ISNUMBER(Data!D159),IF(AND($J160&lt;=Data!$H$3,$J160&gt;=Data!$H$2,Data!E159&lt;&gt;1),LOG(VLOOKUP($J160,Data!$A:$D,4,FALSE))))</f>
        <v>0</v>
      </c>
      <c r="O160" s="2" t="b">
        <f>IF(AND($J160&lt;=Data!$H$3,$J160&gt;=Data!$H$2,Data!E159&lt;&gt;1),VLOOKUP($J160,Data!$A:$D,3,FALSE))</f>
        <v>0</v>
      </c>
      <c r="P160" s="1" t="b">
        <f t="shared" si="25"/>
        <v>0</v>
      </c>
      <c r="Q160" s="1" t="b">
        <f t="shared" si="26"/>
        <v>0</v>
      </c>
      <c r="R160" s="1" t="b">
        <f t="shared" si="27"/>
        <v>0</v>
      </c>
      <c r="S160" s="1" t="b">
        <f t="shared" si="28"/>
        <v>0</v>
      </c>
      <c r="T160" s="1" t="b">
        <f t="shared" si="29"/>
        <v>0</v>
      </c>
      <c r="U160" s="1" t="b">
        <f t="shared" si="30"/>
        <v>0</v>
      </c>
      <c r="W160" s="1" t="b">
        <f t="shared" si="31"/>
        <v>0</v>
      </c>
      <c r="X160" s="1" t="b">
        <f t="shared" si="32"/>
        <v>0</v>
      </c>
      <c r="Y160" s="1" t="b">
        <f t="shared" si="33"/>
        <v>0</v>
      </c>
      <c r="Z160" s="1" t="b">
        <f t="shared" si="34"/>
        <v>0</v>
      </c>
      <c r="AA160" s="1" t="b">
        <f t="shared" si="35"/>
        <v>0</v>
      </c>
      <c r="AB160" s="1" t="b">
        <f t="shared" si="36"/>
        <v>0</v>
      </c>
    </row>
    <row r="161" spans="10:28" x14ac:dyDescent="0.25">
      <c r="J161">
        <v>159</v>
      </c>
      <c r="K161" s="64" t="b">
        <f>IF(ISNUMBER(Data!D160),VLOOKUP(Results!J161,Data!A:D,4,FALSE))</f>
        <v>0</v>
      </c>
      <c r="L161" s="1" t="b">
        <f>IF(ISNUMBER(Data!D160),LOG(VLOOKUP($J161,Data!$A:$D,4,FALSE)))</f>
        <v>0</v>
      </c>
      <c r="M161" s="2" t="b">
        <f>IF(ISNUMBER(Data!C160),VLOOKUP($J161,Data!$A:$D,3,FALSE))</f>
        <v>0</v>
      </c>
      <c r="N161" s="1" t="b">
        <f>IF(ISNUMBER(Data!D160),IF(AND($J161&lt;=Data!$H$3,$J161&gt;=Data!$H$2,Data!E160&lt;&gt;1),LOG(VLOOKUP($J161,Data!$A:$D,4,FALSE))))</f>
        <v>0</v>
      </c>
      <c r="O161" s="2" t="b">
        <f>IF(AND($J161&lt;=Data!$H$3,$J161&gt;=Data!$H$2,Data!E160&lt;&gt;1),VLOOKUP($J161,Data!$A:$D,3,FALSE))</f>
        <v>0</v>
      </c>
      <c r="P161" s="1" t="b">
        <f t="shared" si="25"/>
        <v>0</v>
      </c>
      <c r="Q161" s="1" t="b">
        <f t="shared" si="26"/>
        <v>0</v>
      </c>
      <c r="R161" s="1" t="b">
        <f t="shared" si="27"/>
        <v>0</v>
      </c>
      <c r="S161" s="1" t="b">
        <f t="shared" si="28"/>
        <v>0</v>
      </c>
      <c r="T161" s="1" t="b">
        <f t="shared" si="29"/>
        <v>0</v>
      </c>
      <c r="U161" s="1" t="b">
        <f t="shared" si="30"/>
        <v>0</v>
      </c>
      <c r="W161" s="1" t="b">
        <f t="shared" si="31"/>
        <v>0</v>
      </c>
      <c r="X161" s="1" t="b">
        <f t="shared" si="32"/>
        <v>0</v>
      </c>
      <c r="Y161" s="1" t="b">
        <f t="shared" si="33"/>
        <v>0</v>
      </c>
      <c r="Z161" s="1" t="b">
        <f t="shared" si="34"/>
        <v>0</v>
      </c>
      <c r="AA161" s="1" t="b">
        <f t="shared" si="35"/>
        <v>0</v>
      </c>
      <c r="AB161" s="1" t="b">
        <f t="shared" si="36"/>
        <v>0</v>
      </c>
    </row>
    <row r="162" spans="10:28" x14ac:dyDescent="0.25">
      <c r="J162">
        <v>160</v>
      </c>
      <c r="K162" s="64" t="b">
        <f>IF(ISNUMBER(Data!D161),VLOOKUP(Results!J162,Data!A:D,4,FALSE))</f>
        <v>0</v>
      </c>
      <c r="L162" s="1" t="b">
        <f>IF(ISNUMBER(Data!D161),LOG(VLOOKUP($J162,Data!$A:$D,4,FALSE)))</f>
        <v>0</v>
      </c>
      <c r="M162" s="2" t="b">
        <f>IF(ISNUMBER(Data!C161),VLOOKUP($J162,Data!$A:$D,3,FALSE))</f>
        <v>0</v>
      </c>
      <c r="N162" s="1" t="b">
        <f>IF(ISNUMBER(Data!D161),IF(AND($J162&lt;=Data!$H$3,$J162&gt;=Data!$H$2,Data!E161&lt;&gt;1),LOG(VLOOKUP($J162,Data!$A:$D,4,FALSE))))</f>
        <v>0</v>
      </c>
      <c r="O162" s="2" t="b">
        <f>IF(AND($J162&lt;=Data!$H$3,$J162&gt;=Data!$H$2,Data!E161&lt;&gt;1),VLOOKUP($J162,Data!$A:$D,3,FALSE))</f>
        <v>0</v>
      </c>
      <c r="P162" s="1" t="b">
        <f t="shared" si="25"/>
        <v>0</v>
      </c>
      <c r="Q162" s="1" t="b">
        <f t="shared" si="26"/>
        <v>0</v>
      </c>
      <c r="R162" s="1" t="b">
        <f t="shared" si="27"/>
        <v>0</v>
      </c>
      <c r="S162" s="1" t="b">
        <f t="shared" si="28"/>
        <v>0</v>
      </c>
      <c r="T162" s="1" t="b">
        <f t="shared" si="29"/>
        <v>0</v>
      </c>
      <c r="U162" s="1" t="b">
        <f t="shared" si="30"/>
        <v>0</v>
      </c>
      <c r="W162" s="1" t="b">
        <f t="shared" si="31"/>
        <v>0</v>
      </c>
      <c r="X162" s="1" t="b">
        <f t="shared" si="32"/>
        <v>0</v>
      </c>
      <c r="Y162" s="1" t="b">
        <f t="shared" si="33"/>
        <v>0</v>
      </c>
      <c r="Z162" s="1" t="b">
        <f t="shared" si="34"/>
        <v>0</v>
      </c>
      <c r="AA162" s="1" t="b">
        <f t="shared" si="35"/>
        <v>0</v>
      </c>
      <c r="AB162" s="1" t="b">
        <f t="shared" si="36"/>
        <v>0</v>
      </c>
    </row>
    <row r="163" spans="10:28" x14ac:dyDescent="0.25">
      <c r="J163">
        <v>161</v>
      </c>
      <c r="K163" s="64" t="b">
        <f>IF(ISNUMBER(Data!D162),VLOOKUP(Results!J163,Data!A:D,4,FALSE))</f>
        <v>0</v>
      </c>
      <c r="L163" s="1" t="b">
        <f>IF(ISNUMBER(Data!D162),LOG(VLOOKUP($J163,Data!$A:$D,4,FALSE)))</f>
        <v>0</v>
      </c>
      <c r="M163" s="2" t="b">
        <f>IF(ISNUMBER(Data!C162),VLOOKUP($J163,Data!$A:$D,3,FALSE))</f>
        <v>0</v>
      </c>
      <c r="N163" s="1" t="b">
        <f>IF(ISNUMBER(Data!D162),IF(AND($J163&lt;=Data!$H$3,$J163&gt;=Data!$H$2,Data!E162&lt;&gt;1),LOG(VLOOKUP($J163,Data!$A:$D,4,FALSE))))</f>
        <v>0</v>
      </c>
      <c r="O163" s="2" t="b">
        <f>IF(AND($J163&lt;=Data!$H$3,$J163&gt;=Data!$H$2,Data!E162&lt;&gt;1),VLOOKUP($J163,Data!$A:$D,3,FALSE))</f>
        <v>0</v>
      </c>
      <c r="P163" s="1" t="b">
        <f t="shared" si="25"/>
        <v>0</v>
      </c>
      <c r="Q163" s="1" t="b">
        <f t="shared" si="26"/>
        <v>0</v>
      </c>
      <c r="R163" s="1" t="b">
        <f t="shared" si="27"/>
        <v>0</v>
      </c>
      <c r="S163" s="1" t="b">
        <f t="shared" si="28"/>
        <v>0</v>
      </c>
      <c r="T163" s="1" t="b">
        <f t="shared" si="29"/>
        <v>0</v>
      </c>
      <c r="U163" s="1" t="b">
        <f t="shared" si="30"/>
        <v>0</v>
      </c>
      <c r="W163" s="1" t="b">
        <f t="shared" si="31"/>
        <v>0</v>
      </c>
      <c r="X163" s="1" t="b">
        <f t="shared" si="32"/>
        <v>0</v>
      </c>
      <c r="Y163" s="1" t="b">
        <f t="shared" si="33"/>
        <v>0</v>
      </c>
      <c r="Z163" s="1" t="b">
        <f t="shared" si="34"/>
        <v>0</v>
      </c>
      <c r="AA163" s="1" t="b">
        <f t="shared" si="35"/>
        <v>0</v>
      </c>
      <c r="AB163" s="1" t="b">
        <f t="shared" si="36"/>
        <v>0</v>
      </c>
    </row>
    <row r="164" spans="10:28" x14ac:dyDescent="0.25">
      <c r="J164">
        <v>162</v>
      </c>
      <c r="K164" s="64" t="b">
        <f>IF(ISNUMBER(Data!D163),VLOOKUP(Results!J164,Data!A:D,4,FALSE))</f>
        <v>0</v>
      </c>
      <c r="L164" s="1" t="b">
        <f>IF(ISNUMBER(Data!D163),LOG(VLOOKUP($J164,Data!$A:$D,4,FALSE)))</f>
        <v>0</v>
      </c>
      <c r="M164" s="2" t="b">
        <f>IF(ISNUMBER(Data!C163),VLOOKUP($J164,Data!$A:$D,3,FALSE))</f>
        <v>0</v>
      </c>
      <c r="N164" s="1" t="b">
        <f>IF(ISNUMBER(Data!D163),IF(AND($J164&lt;=Data!$H$3,$J164&gt;=Data!$H$2,Data!E163&lt;&gt;1),LOG(VLOOKUP($J164,Data!$A:$D,4,FALSE))))</f>
        <v>0</v>
      </c>
      <c r="O164" s="2" t="b">
        <f>IF(AND($J164&lt;=Data!$H$3,$J164&gt;=Data!$H$2,Data!E163&lt;&gt;1),VLOOKUP($J164,Data!$A:$D,3,FALSE))</f>
        <v>0</v>
      </c>
      <c r="P164" s="1" t="b">
        <f t="shared" si="25"/>
        <v>0</v>
      </c>
      <c r="Q164" s="1" t="b">
        <f t="shared" si="26"/>
        <v>0</v>
      </c>
      <c r="R164" s="1" t="b">
        <f t="shared" si="27"/>
        <v>0</v>
      </c>
      <c r="S164" s="1" t="b">
        <f t="shared" si="28"/>
        <v>0</v>
      </c>
      <c r="T164" s="1" t="b">
        <f t="shared" si="29"/>
        <v>0</v>
      </c>
      <c r="U164" s="1" t="b">
        <f t="shared" si="30"/>
        <v>0</v>
      </c>
      <c r="W164" s="1" t="b">
        <f t="shared" si="31"/>
        <v>0</v>
      </c>
      <c r="X164" s="1" t="b">
        <f t="shared" si="32"/>
        <v>0</v>
      </c>
      <c r="Y164" s="1" t="b">
        <f t="shared" si="33"/>
        <v>0</v>
      </c>
      <c r="Z164" s="1" t="b">
        <f t="shared" si="34"/>
        <v>0</v>
      </c>
      <c r="AA164" s="1" t="b">
        <f t="shared" si="35"/>
        <v>0</v>
      </c>
      <c r="AB164" s="1" t="b">
        <f t="shared" si="36"/>
        <v>0</v>
      </c>
    </row>
    <row r="165" spans="10:28" x14ac:dyDescent="0.25">
      <c r="J165">
        <v>163</v>
      </c>
      <c r="K165" s="64" t="b">
        <f>IF(ISNUMBER(Data!D164),VLOOKUP(Results!J165,Data!A:D,4,FALSE))</f>
        <v>0</v>
      </c>
      <c r="L165" s="1" t="b">
        <f>IF(ISNUMBER(Data!D164),LOG(VLOOKUP($J165,Data!$A:$D,4,FALSE)))</f>
        <v>0</v>
      </c>
      <c r="M165" s="2" t="b">
        <f>IF(ISNUMBER(Data!C164),VLOOKUP($J165,Data!$A:$D,3,FALSE))</f>
        <v>0</v>
      </c>
      <c r="N165" s="1" t="b">
        <f>IF(ISNUMBER(Data!D164),IF(AND($J165&lt;=Data!$H$3,$J165&gt;=Data!$H$2,Data!E164&lt;&gt;1),LOG(VLOOKUP($J165,Data!$A:$D,4,FALSE))))</f>
        <v>0</v>
      </c>
      <c r="O165" s="2" t="b">
        <f>IF(AND($J165&lt;=Data!$H$3,$J165&gt;=Data!$H$2,Data!E164&lt;&gt;1),VLOOKUP($J165,Data!$A:$D,3,FALSE))</f>
        <v>0</v>
      </c>
      <c r="P165" s="1" t="b">
        <f t="shared" si="25"/>
        <v>0</v>
      </c>
      <c r="Q165" s="1" t="b">
        <f t="shared" si="26"/>
        <v>0</v>
      </c>
      <c r="R165" s="1" t="b">
        <f t="shared" si="27"/>
        <v>0</v>
      </c>
      <c r="S165" s="1" t="b">
        <f t="shared" si="28"/>
        <v>0</v>
      </c>
      <c r="T165" s="1" t="b">
        <f t="shared" si="29"/>
        <v>0</v>
      </c>
      <c r="U165" s="1" t="b">
        <f t="shared" si="30"/>
        <v>0</v>
      </c>
      <c r="W165" s="1" t="b">
        <f t="shared" si="31"/>
        <v>0</v>
      </c>
      <c r="X165" s="1" t="b">
        <f t="shared" si="32"/>
        <v>0</v>
      </c>
      <c r="Y165" s="1" t="b">
        <f t="shared" si="33"/>
        <v>0</v>
      </c>
      <c r="Z165" s="1" t="b">
        <f t="shared" si="34"/>
        <v>0</v>
      </c>
      <c r="AA165" s="1" t="b">
        <f t="shared" si="35"/>
        <v>0</v>
      </c>
      <c r="AB165" s="1" t="b">
        <f t="shared" si="36"/>
        <v>0</v>
      </c>
    </row>
    <row r="166" spans="10:28" x14ac:dyDescent="0.25">
      <c r="J166">
        <v>164</v>
      </c>
      <c r="K166" s="64" t="b">
        <f>IF(ISNUMBER(Data!D165),VLOOKUP(Results!J166,Data!A:D,4,FALSE))</f>
        <v>0</v>
      </c>
      <c r="L166" s="1" t="b">
        <f>IF(ISNUMBER(Data!D165),LOG(VLOOKUP($J166,Data!$A:$D,4,FALSE)))</f>
        <v>0</v>
      </c>
      <c r="M166" s="2" t="b">
        <f>IF(ISNUMBER(Data!C165),VLOOKUP($J166,Data!$A:$D,3,FALSE))</f>
        <v>0</v>
      </c>
      <c r="N166" s="1" t="b">
        <f>IF(ISNUMBER(Data!D165),IF(AND($J166&lt;=Data!$H$3,$J166&gt;=Data!$H$2,Data!E165&lt;&gt;1),LOG(VLOOKUP($J166,Data!$A:$D,4,FALSE))))</f>
        <v>0</v>
      </c>
      <c r="O166" s="2" t="b">
        <f>IF(AND($J166&lt;=Data!$H$3,$J166&gt;=Data!$H$2,Data!E165&lt;&gt;1),VLOOKUP($J166,Data!$A:$D,3,FALSE))</f>
        <v>0</v>
      </c>
      <c r="P166" s="1" t="b">
        <f t="shared" si="25"/>
        <v>0</v>
      </c>
      <c r="Q166" s="1" t="b">
        <f t="shared" si="26"/>
        <v>0</v>
      </c>
      <c r="R166" s="1" t="b">
        <f t="shared" si="27"/>
        <v>0</v>
      </c>
      <c r="S166" s="1" t="b">
        <f t="shared" si="28"/>
        <v>0</v>
      </c>
      <c r="T166" s="1" t="b">
        <f t="shared" si="29"/>
        <v>0</v>
      </c>
      <c r="U166" s="1" t="b">
        <f t="shared" si="30"/>
        <v>0</v>
      </c>
      <c r="W166" s="1" t="b">
        <f t="shared" si="31"/>
        <v>0</v>
      </c>
      <c r="X166" s="1" t="b">
        <f t="shared" si="32"/>
        <v>0</v>
      </c>
      <c r="Y166" s="1" t="b">
        <f t="shared" si="33"/>
        <v>0</v>
      </c>
      <c r="Z166" s="1" t="b">
        <f t="shared" si="34"/>
        <v>0</v>
      </c>
      <c r="AA166" s="1" t="b">
        <f t="shared" si="35"/>
        <v>0</v>
      </c>
      <c r="AB166" s="1" t="b">
        <f t="shared" si="36"/>
        <v>0</v>
      </c>
    </row>
    <row r="167" spans="10:28" x14ac:dyDescent="0.25">
      <c r="J167">
        <v>165</v>
      </c>
      <c r="K167" s="64" t="b">
        <f>IF(ISNUMBER(Data!D166),VLOOKUP(Results!J167,Data!A:D,4,FALSE))</f>
        <v>0</v>
      </c>
      <c r="L167" s="1" t="b">
        <f>IF(ISNUMBER(Data!D166),LOG(VLOOKUP($J167,Data!$A:$D,4,FALSE)))</f>
        <v>0</v>
      </c>
      <c r="M167" s="2" t="b">
        <f>IF(ISNUMBER(Data!C166),VLOOKUP($J167,Data!$A:$D,3,FALSE))</f>
        <v>0</v>
      </c>
      <c r="N167" s="1" t="b">
        <f>IF(ISNUMBER(Data!D166),IF(AND($J167&lt;=Data!$H$3,$J167&gt;=Data!$H$2,Data!E166&lt;&gt;1),LOG(VLOOKUP($J167,Data!$A:$D,4,FALSE))))</f>
        <v>0</v>
      </c>
      <c r="O167" s="2" t="b">
        <f>IF(AND($J167&lt;=Data!$H$3,$J167&gt;=Data!$H$2,Data!E166&lt;&gt;1),VLOOKUP($J167,Data!$A:$D,3,FALSE))</f>
        <v>0</v>
      </c>
      <c r="P167" s="1" t="b">
        <f t="shared" si="25"/>
        <v>0</v>
      </c>
      <c r="Q167" s="1" t="b">
        <f t="shared" si="26"/>
        <v>0</v>
      </c>
      <c r="R167" s="1" t="b">
        <f t="shared" si="27"/>
        <v>0</v>
      </c>
      <c r="S167" s="1" t="b">
        <f t="shared" si="28"/>
        <v>0</v>
      </c>
      <c r="T167" s="1" t="b">
        <f t="shared" si="29"/>
        <v>0</v>
      </c>
      <c r="U167" s="1" t="b">
        <f t="shared" si="30"/>
        <v>0</v>
      </c>
      <c r="W167" s="1" t="b">
        <f t="shared" si="31"/>
        <v>0</v>
      </c>
      <c r="X167" s="1" t="b">
        <f t="shared" si="32"/>
        <v>0</v>
      </c>
      <c r="Y167" s="1" t="b">
        <f t="shared" si="33"/>
        <v>0</v>
      </c>
      <c r="Z167" s="1" t="b">
        <f t="shared" si="34"/>
        <v>0</v>
      </c>
      <c r="AA167" s="1" t="b">
        <f t="shared" si="35"/>
        <v>0</v>
      </c>
      <c r="AB167" s="1" t="b">
        <f t="shared" si="36"/>
        <v>0</v>
      </c>
    </row>
    <row r="168" spans="10:28" x14ac:dyDescent="0.25">
      <c r="J168">
        <v>166</v>
      </c>
      <c r="K168" s="64" t="b">
        <f>IF(ISNUMBER(Data!D167),VLOOKUP(Results!J168,Data!A:D,4,FALSE))</f>
        <v>0</v>
      </c>
      <c r="L168" s="1" t="b">
        <f>IF(ISNUMBER(Data!D167),LOG(VLOOKUP($J168,Data!$A:$D,4,FALSE)))</f>
        <v>0</v>
      </c>
      <c r="M168" s="2" t="b">
        <f>IF(ISNUMBER(Data!C167),VLOOKUP($J168,Data!$A:$D,3,FALSE))</f>
        <v>0</v>
      </c>
      <c r="N168" s="1" t="b">
        <f>IF(ISNUMBER(Data!D167),IF(AND($J168&lt;=Data!$H$3,$J168&gt;=Data!$H$2,Data!E167&lt;&gt;1),LOG(VLOOKUP($J168,Data!$A:$D,4,FALSE))))</f>
        <v>0</v>
      </c>
      <c r="O168" s="2" t="b">
        <f>IF(AND($J168&lt;=Data!$H$3,$J168&gt;=Data!$H$2,Data!E167&lt;&gt;1),VLOOKUP($J168,Data!$A:$D,3,FALSE))</f>
        <v>0</v>
      </c>
      <c r="P168" s="1" t="b">
        <f t="shared" si="25"/>
        <v>0</v>
      </c>
      <c r="Q168" s="1" t="b">
        <f t="shared" si="26"/>
        <v>0</v>
      </c>
      <c r="R168" s="1" t="b">
        <f t="shared" si="27"/>
        <v>0</v>
      </c>
      <c r="S168" s="1" t="b">
        <f t="shared" si="28"/>
        <v>0</v>
      </c>
      <c r="T168" s="1" t="b">
        <f t="shared" si="29"/>
        <v>0</v>
      </c>
      <c r="U168" s="1" t="b">
        <f t="shared" si="30"/>
        <v>0</v>
      </c>
      <c r="W168" s="1" t="b">
        <f t="shared" si="31"/>
        <v>0</v>
      </c>
      <c r="X168" s="1" t="b">
        <f t="shared" si="32"/>
        <v>0</v>
      </c>
      <c r="Y168" s="1" t="b">
        <f t="shared" si="33"/>
        <v>0</v>
      </c>
      <c r="Z168" s="1" t="b">
        <f t="shared" si="34"/>
        <v>0</v>
      </c>
      <c r="AA168" s="1" t="b">
        <f t="shared" si="35"/>
        <v>0</v>
      </c>
      <c r="AB168" s="1" t="b">
        <f t="shared" si="36"/>
        <v>0</v>
      </c>
    </row>
    <row r="169" spans="10:28" x14ac:dyDescent="0.25">
      <c r="J169">
        <v>167</v>
      </c>
      <c r="K169" s="64" t="b">
        <f>IF(ISNUMBER(Data!D168),VLOOKUP(Results!J169,Data!A:D,4,FALSE))</f>
        <v>0</v>
      </c>
      <c r="L169" s="1" t="b">
        <f>IF(ISNUMBER(Data!D168),LOG(VLOOKUP($J169,Data!$A:$D,4,FALSE)))</f>
        <v>0</v>
      </c>
      <c r="M169" s="2" t="b">
        <f>IF(ISNUMBER(Data!C168),VLOOKUP($J169,Data!$A:$D,3,FALSE))</f>
        <v>0</v>
      </c>
      <c r="N169" s="1" t="b">
        <f>IF(ISNUMBER(Data!D168),IF(AND($J169&lt;=Data!$H$3,$J169&gt;=Data!$H$2,Data!E168&lt;&gt;1),LOG(VLOOKUP($J169,Data!$A:$D,4,FALSE))))</f>
        <v>0</v>
      </c>
      <c r="O169" s="2" t="b">
        <f>IF(AND($J169&lt;=Data!$H$3,$J169&gt;=Data!$H$2,Data!E168&lt;&gt;1),VLOOKUP($J169,Data!$A:$D,3,FALSE))</f>
        <v>0</v>
      </c>
      <c r="P169" s="1" t="b">
        <f t="shared" si="25"/>
        <v>0</v>
      </c>
      <c r="Q169" s="1" t="b">
        <f t="shared" si="26"/>
        <v>0</v>
      </c>
      <c r="R169" s="1" t="b">
        <f t="shared" si="27"/>
        <v>0</v>
      </c>
      <c r="S169" s="1" t="b">
        <f t="shared" si="28"/>
        <v>0</v>
      </c>
      <c r="T169" s="1" t="b">
        <f t="shared" si="29"/>
        <v>0</v>
      </c>
      <c r="U169" s="1" t="b">
        <f t="shared" si="30"/>
        <v>0</v>
      </c>
      <c r="W169" s="1" t="b">
        <f t="shared" si="31"/>
        <v>0</v>
      </c>
      <c r="X169" s="1" t="b">
        <f t="shared" si="32"/>
        <v>0</v>
      </c>
      <c r="Y169" s="1" t="b">
        <f t="shared" si="33"/>
        <v>0</v>
      </c>
      <c r="Z169" s="1" t="b">
        <f t="shared" si="34"/>
        <v>0</v>
      </c>
      <c r="AA169" s="1" t="b">
        <f t="shared" si="35"/>
        <v>0</v>
      </c>
      <c r="AB169" s="1" t="b">
        <f t="shared" si="36"/>
        <v>0</v>
      </c>
    </row>
    <row r="170" spans="10:28" x14ac:dyDescent="0.25">
      <c r="J170">
        <v>168</v>
      </c>
      <c r="K170" s="64" t="b">
        <f>IF(ISNUMBER(Data!D169),VLOOKUP(Results!J170,Data!A:D,4,FALSE))</f>
        <v>0</v>
      </c>
      <c r="L170" s="1" t="b">
        <f>IF(ISNUMBER(Data!D169),LOG(VLOOKUP($J170,Data!$A:$D,4,FALSE)))</f>
        <v>0</v>
      </c>
      <c r="M170" s="2" t="b">
        <f>IF(ISNUMBER(Data!C169),VLOOKUP($J170,Data!$A:$D,3,FALSE))</f>
        <v>0</v>
      </c>
      <c r="N170" s="1" t="b">
        <f>IF(ISNUMBER(Data!D169),IF(AND($J170&lt;=Data!$H$3,$J170&gt;=Data!$H$2,Data!E169&lt;&gt;1),LOG(VLOOKUP($J170,Data!$A:$D,4,FALSE))))</f>
        <v>0</v>
      </c>
      <c r="O170" s="2" t="b">
        <f>IF(AND($J170&lt;=Data!$H$3,$J170&gt;=Data!$H$2,Data!E169&lt;&gt;1),VLOOKUP($J170,Data!$A:$D,3,FALSE))</f>
        <v>0</v>
      </c>
      <c r="P170" s="1" t="b">
        <f t="shared" si="25"/>
        <v>0</v>
      </c>
      <c r="Q170" s="1" t="b">
        <f t="shared" si="26"/>
        <v>0</v>
      </c>
      <c r="R170" s="1" t="b">
        <f t="shared" si="27"/>
        <v>0</v>
      </c>
      <c r="S170" s="1" t="b">
        <f t="shared" si="28"/>
        <v>0</v>
      </c>
      <c r="T170" s="1" t="b">
        <f t="shared" si="29"/>
        <v>0</v>
      </c>
      <c r="U170" s="1" t="b">
        <f t="shared" si="30"/>
        <v>0</v>
      </c>
      <c r="W170" s="1" t="b">
        <f t="shared" si="31"/>
        <v>0</v>
      </c>
      <c r="X170" s="1" t="b">
        <f t="shared" si="32"/>
        <v>0</v>
      </c>
      <c r="Y170" s="1" t="b">
        <f t="shared" si="33"/>
        <v>0</v>
      </c>
      <c r="Z170" s="1" t="b">
        <f t="shared" si="34"/>
        <v>0</v>
      </c>
      <c r="AA170" s="1" t="b">
        <f t="shared" si="35"/>
        <v>0</v>
      </c>
      <c r="AB170" s="1" t="b">
        <f t="shared" si="36"/>
        <v>0</v>
      </c>
    </row>
    <row r="171" spans="10:28" x14ac:dyDescent="0.25">
      <c r="J171">
        <v>169</v>
      </c>
      <c r="K171" s="64" t="b">
        <f>IF(ISNUMBER(Data!D170),VLOOKUP(Results!J171,Data!A:D,4,FALSE))</f>
        <v>0</v>
      </c>
      <c r="L171" s="1" t="b">
        <f>IF(ISNUMBER(Data!D170),LOG(VLOOKUP($J171,Data!$A:$D,4,FALSE)))</f>
        <v>0</v>
      </c>
      <c r="M171" s="2" t="b">
        <f>IF(ISNUMBER(Data!C170),VLOOKUP($J171,Data!$A:$D,3,FALSE))</f>
        <v>0</v>
      </c>
      <c r="N171" s="1" t="b">
        <f>IF(ISNUMBER(Data!D170),IF(AND($J171&lt;=Data!$H$3,$J171&gt;=Data!$H$2,Data!E170&lt;&gt;1),LOG(VLOOKUP($J171,Data!$A:$D,4,FALSE))))</f>
        <v>0</v>
      </c>
      <c r="O171" s="2" t="b">
        <f>IF(AND($J171&lt;=Data!$H$3,$J171&gt;=Data!$H$2,Data!E170&lt;&gt;1),VLOOKUP($J171,Data!$A:$D,3,FALSE))</f>
        <v>0</v>
      </c>
      <c r="P171" s="1" t="b">
        <f t="shared" si="25"/>
        <v>0</v>
      </c>
      <c r="Q171" s="1" t="b">
        <f t="shared" si="26"/>
        <v>0</v>
      </c>
      <c r="R171" s="1" t="b">
        <f t="shared" si="27"/>
        <v>0</v>
      </c>
      <c r="S171" s="1" t="b">
        <f t="shared" si="28"/>
        <v>0</v>
      </c>
      <c r="T171" s="1" t="b">
        <f t="shared" si="29"/>
        <v>0</v>
      </c>
      <c r="U171" s="1" t="b">
        <f t="shared" si="30"/>
        <v>0</v>
      </c>
      <c r="W171" s="1" t="b">
        <f t="shared" si="31"/>
        <v>0</v>
      </c>
      <c r="X171" s="1" t="b">
        <f t="shared" si="32"/>
        <v>0</v>
      </c>
      <c r="Y171" s="1" t="b">
        <f t="shared" si="33"/>
        <v>0</v>
      </c>
      <c r="Z171" s="1" t="b">
        <f t="shared" si="34"/>
        <v>0</v>
      </c>
      <c r="AA171" s="1" t="b">
        <f t="shared" si="35"/>
        <v>0</v>
      </c>
      <c r="AB171" s="1" t="b">
        <f t="shared" si="36"/>
        <v>0</v>
      </c>
    </row>
    <row r="172" spans="10:28" x14ac:dyDescent="0.25">
      <c r="J172">
        <v>170</v>
      </c>
      <c r="K172" s="64" t="b">
        <f>IF(ISNUMBER(Data!D171),VLOOKUP(Results!J172,Data!A:D,4,FALSE))</f>
        <v>0</v>
      </c>
      <c r="L172" s="1" t="b">
        <f>IF(ISNUMBER(Data!D171),LOG(VLOOKUP($J172,Data!$A:$D,4,FALSE)))</f>
        <v>0</v>
      </c>
      <c r="M172" s="2" t="b">
        <f>IF(ISNUMBER(Data!C171),VLOOKUP($J172,Data!$A:$D,3,FALSE))</f>
        <v>0</v>
      </c>
      <c r="N172" s="1" t="b">
        <f>IF(ISNUMBER(Data!D171),IF(AND($J172&lt;=Data!$H$3,$J172&gt;=Data!$H$2,Data!E171&lt;&gt;1),LOG(VLOOKUP($J172,Data!$A:$D,4,FALSE))))</f>
        <v>0</v>
      </c>
      <c r="O172" s="2" t="b">
        <f>IF(AND($J172&lt;=Data!$H$3,$J172&gt;=Data!$H$2,Data!E171&lt;&gt;1),VLOOKUP($J172,Data!$A:$D,3,FALSE))</f>
        <v>0</v>
      </c>
      <c r="P172" s="1" t="b">
        <f t="shared" si="25"/>
        <v>0</v>
      </c>
      <c r="Q172" s="1" t="b">
        <f t="shared" si="26"/>
        <v>0</v>
      </c>
      <c r="R172" s="1" t="b">
        <f t="shared" si="27"/>
        <v>0</v>
      </c>
      <c r="S172" s="1" t="b">
        <f t="shared" si="28"/>
        <v>0</v>
      </c>
      <c r="T172" s="1" t="b">
        <f t="shared" si="29"/>
        <v>0</v>
      </c>
      <c r="U172" s="1" t="b">
        <f t="shared" si="30"/>
        <v>0</v>
      </c>
      <c r="W172" s="1" t="b">
        <f t="shared" si="31"/>
        <v>0</v>
      </c>
      <c r="X172" s="1" t="b">
        <f t="shared" si="32"/>
        <v>0</v>
      </c>
      <c r="Y172" s="1" t="b">
        <f t="shared" si="33"/>
        <v>0</v>
      </c>
      <c r="Z172" s="1" t="b">
        <f t="shared" si="34"/>
        <v>0</v>
      </c>
      <c r="AA172" s="1" t="b">
        <f t="shared" si="35"/>
        <v>0</v>
      </c>
      <c r="AB172" s="1" t="b">
        <f t="shared" si="36"/>
        <v>0</v>
      </c>
    </row>
    <row r="173" spans="10:28" x14ac:dyDescent="0.25">
      <c r="J173">
        <v>171</v>
      </c>
      <c r="K173" s="64" t="b">
        <f>IF(ISNUMBER(Data!D172),VLOOKUP(Results!J173,Data!A:D,4,FALSE))</f>
        <v>0</v>
      </c>
      <c r="L173" s="1" t="b">
        <f>IF(ISNUMBER(Data!D172),LOG(VLOOKUP($J173,Data!$A:$D,4,FALSE)))</f>
        <v>0</v>
      </c>
      <c r="M173" s="2" t="b">
        <f>IF(ISNUMBER(Data!C172),VLOOKUP($J173,Data!$A:$D,3,FALSE))</f>
        <v>0</v>
      </c>
      <c r="N173" s="1" t="b">
        <f>IF(ISNUMBER(Data!D172),IF(AND($J173&lt;=Data!$H$3,$J173&gt;=Data!$H$2,Data!E172&lt;&gt;1),LOG(VLOOKUP($J173,Data!$A:$D,4,FALSE))))</f>
        <v>0</v>
      </c>
      <c r="O173" s="2" t="b">
        <f>IF(AND($J173&lt;=Data!$H$3,$J173&gt;=Data!$H$2,Data!E172&lt;&gt;1),VLOOKUP($J173,Data!$A:$D,3,FALSE))</f>
        <v>0</v>
      </c>
      <c r="P173" s="1" t="b">
        <f t="shared" si="25"/>
        <v>0</v>
      </c>
      <c r="Q173" s="1" t="b">
        <f t="shared" si="26"/>
        <v>0</v>
      </c>
      <c r="R173" s="1" t="b">
        <f t="shared" si="27"/>
        <v>0</v>
      </c>
      <c r="S173" s="1" t="b">
        <f t="shared" si="28"/>
        <v>0</v>
      </c>
      <c r="T173" s="1" t="b">
        <f t="shared" si="29"/>
        <v>0</v>
      </c>
      <c r="U173" s="1" t="b">
        <f t="shared" si="30"/>
        <v>0</v>
      </c>
      <c r="W173" s="1" t="b">
        <f t="shared" si="31"/>
        <v>0</v>
      </c>
      <c r="X173" s="1" t="b">
        <f t="shared" si="32"/>
        <v>0</v>
      </c>
      <c r="Y173" s="1" t="b">
        <f t="shared" si="33"/>
        <v>0</v>
      </c>
      <c r="Z173" s="1" t="b">
        <f t="shared" si="34"/>
        <v>0</v>
      </c>
      <c r="AA173" s="1" t="b">
        <f t="shared" si="35"/>
        <v>0</v>
      </c>
      <c r="AB173" s="1" t="b">
        <f t="shared" si="36"/>
        <v>0</v>
      </c>
    </row>
    <row r="174" spans="10:28" x14ac:dyDescent="0.25">
      <c r="J174">
        <v>172</v>
      </c>
      <c r="K174" s="64" t="b">
        <f>IF(ISNUMBER(Data!D173),VLOOKUP(Results!J174,Data!A:D,4,FALSE))</f>
        <v>0</v>
      </c>
      <c r="L174" s="1" t="b">
        <f>IF(ISNUMBER(Data!D173),LOG(VLOOKUP($J174,Data!$A:$D,4,FALSE)))</f>
        <v>0</v>
      </c>
      <c r="M174" s="2" t="b">
        <f>IF(ISNUMBER(Data!C173),VLOOKUP($J174,Data!$A:$D,3,FALSE))</f>
        <v>0</v>
      </c>
      <c r="N174" s="1" t="b">
        <f>IF(ISNUMBER(Data!D173),IF(AND($J174&lt;=Data!$H$3,$J174&gt;=Data!$H$2,Data!E173&lt;&gt;1),LOG(VLOOKUP($J174,Data!$A:$D,4,FALSE))))</f>
        <v>0</v>
      </c>
      <c r="O174" s="2" t="b">
        <f>IF(AND($J174&lt;=Data!$H$3,$J174&gt;=Data!$H$2,Data!E173&lt;&gt;1),VLOOKUP($J174,Data!$A:$D,3,FALSE))</f>
        <v>0</v>
      </c>
      <c r="P174" s="1" t="b">
        <f t="shared" si="25"/>
        <v>0</v>
      </c>
      <c r="Q174" s="1" t="b">
        <f t="shared" si="26"/>
        <v>0</v>
      </c>
      <c r="R174" s="1" t="b">
        <f t="shared" si="27"/>
        <v>0</v>
      </c>
      <c r="S174" s="1" t="b">
        <f t="shared" si="28"/>
        <v>0</v>
      </c>
      <c r="T174" s="1" t="b">
        <f t="shared" si="29"/>
        <v>0</v>
      </c>
      <c r="U174" s="1" t="b">
        <f t="shared" si="30"/>
        <v>0</v>
      </c>
      <c r="W174" s="1" t="b">
        <f t="shared" si="31"/>
        <v>0</v>
      </c>
      <c r="X174" s="1" t="b">
        <f t="shared" si="32"/>
        <v>0</v>
      </c>
      <c r="Y174" s="1" t="b">
        <f t="shared" si="33"/>
        <v>0</v>
      </c>
      <c r="Z174" s="1" t="b">
        <f t="shared" si="34"/>
        <v>0</v>
      </c>
      <c r="AA174" s="1" t="b">
        <f t="shared" si="35"/>
        <v>0</v>
      </c>
      <c r="AB174" s="1" t="b">
        <f t="shared" si="36"/>
        <v>0</v>
      </c>
    </row>
    <row r="175" spans="10:28" x14ac:dyDescent="0.25">
      <c r="J175">
        <v>173</v>
      </c>
      <c r="K175" s="64" t="b">
        <f>IF(ISNUMBER(Data!D174),VLOOKUP(Results!J175,Data!A:D,4,FALSE))</f>
        <v>0</v>
      </c>
      <c r="L175" s="1" t="b">
        <f>IF(ISNUMBER(Data!D174),LOG(VLOOKUP($J175,Data!$A:$D,4,FALSE)))</f>
        <v>0</v>
      </c>
      <c r="M175" s="2" t="b">
        <f>IF(ISNUMBER(Data!C174),VLOOKUP($J175,Data!$A:$D,3,FALSE))</f>
        <v>0</v>
      </c>
      <c r="N175" s="1" t="b">
        <f>IF(ISNUMBER(Data!D174),IF(AND($J175&lt;=Data!$H$3,$J175&gt;=Data!$H$2,Data!E174&lt;&gt;1),LOG(VLOOKUP($J175,Data!$A:$D,4,FALSE))))</f>
        <v>0</v>
      </c>
      <c r="O175" s="2" t="b">
        <f>IF(AND($J175&lt;=Data!$H$3,$J175&gt;=Data!$H$2,Data!E174&lt;&gt;1),VLOOKUP($J175,Data!$A:$D,3,FALSE))</f>
        <v>0</v>
      </c>
      <c r="P175" s="1" t="b">
        <f t="shared" si="25"/>
        <v>0</v>
      </c>
      <c r="Q175" s="1" t="b">
        <f t="shared" si="26"/>
        <v>0</v>
      </c>
      <c r="R175" s="1" t="b">
        <f t="shared" si="27"/>
        <v>0</v>
      </c>
      <c r="S175" s="1" t="b">
        <f t="shared" si="28"/>
        <v>0</v>
      </c>
      <c r="T175" s="1" t="b">
        <f t="shared" si="29"/>
        <v>0</v>
      </c>
      <c r="U175" s="1" t="b">
        <f t="shared" si="30"/>
        <v>0</v>
      </c>
      <c r="W175" s="1" t="b">
        <f t="shared" si="31"/>
        <v>0</v>
      </c>
      <c r="X175" s="1" t="b">
        <f t="shared" si="32"/>
        <v>0</v>
      </c>
      <c r="Y175" s="1" t="b">
        <f t="shared" si="33"/>
        <v>0</v>
      </c>
      <c r="Z175" s="1" t="b">
        <f t="shared" si="34"/>
        <v>0</v>
      </c>
      <c r="AA175" s="1" t="b">
        <f t="shared" si="35"/>
        <v>0</v>
      </c>
      <c r="AB175" s="1" t="b">
        <f t="shared" si="36"/>
        <v>0</v>
      </c>
    </row>
    <row r="176" spans="10:28" x14ac:dyDescent="0.25">
      <c r="J176">
        <v>174</v>
      </c>
      <c r="K176" s="64" t="b">
        <f>IF(ISNUMBER(Data!D175),VLOOKUP(Results!J176,Data!A:D,4,FALSE))</f>
        <v>0</v>
      </c>
      <c r="L176" s="1" t="b">
        <f>IF(ISNUMBER(Data!D175),LOG(VLOOKUP($J176,Data!$A:$D,4,FALSE)))</f>
        <v>0</v>
      </c>
      <c r="M176" s="2" t="b">
        <f>IF(ISNUMBER(Data!C175),VLOOKUP($J176,Data!$A:$D,3,FALSE))</f>
        <v>0</v>
      </c>
      <c r="N176" s="1" t="b">
        <f>IF(ISNUMBER(Data!D175),IF(AND($J176&lt;=Data!$H$3,$J176&gt;=Data!$H$2,Data!E175&lt;&gt;1),LOG(VLOOKUP($J176,Data!$A:$D,4,FALSE))))</f>
        <v>0</v>
      </c>
      <c r="O176" s="2" t="b">
        <f>IF(AND($J176&lt;=Data!$H$3,$J176&gt;=Data!$H$2,Data!E175&lt;&gt;1),VLOOKUP($J176,Data!$A:$D,3,FALSE))</f>
        <v>0</v>
      </c>
      <c r="P176" s="1" t="b">
        <f t="shared" si="25"/>
        <v>0</v>
      </c>
      <c r="Q176" s="1" t="b">
        <f t="shared" si="26"/>
        <v>0</v>
      </c>
      <c r="R176" s="1" t="b">
        <f t="shared" si="27"/>
        <v>0</v>
      </c>
      <c r="S176" s="1" t="b">
        <f t="shared" si="28"/>
        <v>0</v>
      </c>
      <c r="T176" s="1" t="b">
        <f t="shared" si="29"/>
        <v>0</v>
      </c>
      <c r="U176" s="1" t="b">
        <f t="shared" si="30"/>
        <v>0</v>
      </c>
      <c r="W176" s="1" t="b">
        <f t="shared" si="31"/>
        <v>0</v>
      </c>
      <c r="X176" s="1" t="b">
        <f t="shared" si="32"/>
        <v>0</v>
      </c>
      <c r="Y176" s="1" t="b">
        <f t="shared" si="33"/>
        <v>0</v>
      </c>
      <c r="Z176" s="1" t="b">
        <f t="shared" si="34"/>
        <v>0</v>
      </c>
      <c r="AA176" s="1" t="b">
        <f t="shared" si="35"/>
        <v>0</v>
      </c>
      <c r="AB176" s="1" t="b">
        <f t="shared" si="36"/>
        <v>0</v>
      </c>
    </row>
    <row r="177" spans="10:28" x14ac:dyDescent="0.25">
      <c r="J177">
        <v>175</v>
      </c>
      <c r="K177" s="64" t="b">
        <f>IF(ISNUMBER(Data!D176),VLOOKUP(Results!J177,Data!A:D,4,FALSE))</f>
        <v>0</v>
      </c>
      <c r="L177" s="1" t="b">
        <f>IF(ISNUMBER(Data!D176),LOG(VLOOKUP($J177,Data!$A:$D,4,FALSE)))</f>
        <v>0</v>
      </c>
      <c r="M177" s="2" t="b">
        <f>IF(ISNUMBER(Data!C176),VLOOKUP($J177,Data!$A:$D,3,FALSE))</f>
        <v>0</v>
      </c>
      <c r="N177" s="1" t="b">
        <f>IF(ISNUMBER(Data!D176),IF(AND($J177&lt;=Data!$H$3,$J177&gt;=Data!$H$2,Data!E176&lt;&gt;1),LOG(VLOOKUP($J177,Data!$A:$D,4,FALSE))))</f>
        <v>0</v>
      </c>
      <c r="O177" s="2" t="b">
        <f>IF(AND($J177&lt;=Data!$H$3,$J177&gt;=Data!$H$2,Data!E176&lt;&gt;1),VLOOKUP($J177,Data!$A:$D,3,FALSE))</f>
        <v>0</v>
      </c>
      <c r="P177" s="1" t="b">
        <f t="shared" si="25"/>
        <v>0</v>
      </c>
      <c r="Q177" s="1" t="b">
        <f t="shared" si="26"/>
        <v>0</v>
      </c>
      <c r="R177" s="1" t="b">
        <f t="shared" si="27"/>
        <v>0</v>
      </c>
      <c r="S177" s="1" t="b">
        <f t="shared" si="28"/>
        <v>0</v>
      </c>
      <c r="T177" s="1" t="b">
        <f t="shared" si="29"/>
        <v>0</v>
      </c>
      <c r="U177" s="1" t="b">
        <f t="shared" si="30"/>
        <v>0</v>
      </c>
      <c r="W177" s="1" t="b">
        <f t="shared" si="31"/>
        <v>0</v>
      </c>
      <c r="X177" s="1" t="b">
        <f t="shared" si="32"/>
        <v>0</v>
      </c>
      <c r="Y177" s="1" t="b">
        <f t="shared" si="33"/>
        <v>0</v>
      </c>
      <c r="Z177" s="1" t="b">
        <f t="shared" si="34"/>
        <v>0</v>
      </c>
      <c r="AA177" s="1" t="b">
        <f t="shared" si="35"/>
        <v>0</v>
      </c>
      <c r="AB177" s="1" t="b">
        <f t="shared" si="36"/>
        <v>0</v>
      </c>
    </row>
    <row r="178" spans="10:28" x14ac:dyDescent="0.25">
      <c r="J178">
        <v>176</v>
      </c>
      <c r="K178" s="64" t="b">
        <f>IF(ISNUMBER(Data!D177),VLOOKUP(Results!J178,Data!A:D,4,FALSE))</f>
        <v>0</v>
      </c>
      <c r="L178" s="1" t="b">
        <f>IF(ISNUMBER(Data!D177),LOG(VLOOKUP($J178,Data!$A:$D,4,FALSE)))</f>
        <v>0</v>
      </c>
      <c r="M178" s="2" t="b">
        <f>IF(ISNUMBER(Data!C177),VLOOKUP($J178,Data!$A:$D,3,FALSE))</f>
        <v>0</v>
      </c>
      <c r="N178" s="1" t="b">
        <f>IF(ISNUMBER(Data!D177),IF(AND($J178&lt;=Data!$H$3,$J178&gt;=Data!$H$2,Data!E177&lt;&gt;1),LOG(VLOOKUP($J178,Data!$A:$D,4,FALSE))))</f>
        <v>0</v>
      </c>
      <c r="O178" s="2" t="b">
        <f>IF(AND($J178&lt;=Data!$H$3,$J178&gt;=Data!$H$2,Data!E177&lt;&gt;1),VLOOKUP($J178,Data!$A:$D,3,FALSE))</f>
        <v>0</v>
      </c>
      <c r="P178" s="1" t="b">
        <f t="shared" si="25"/>
        <v>0</v>
      </c>
      <c r="Q178" s="1" t="b">
        <f t="shared" si="26"/>
        <v>0</v>
      </c>
      <c r="R178" s="1" t="b">
        <f t="shared" si="27"/>
        <v>0</v>
      </c>
      <c r="S178" s="1" t="b">
        <f t="shared" si="28"/>
        <v>0</v>
      </c>
      <c r="T178" s="1" t="b">
        <f t="shared" si="29"/>
        <v>0</v>
      </c>
      <c r="U178" s="1" t="b">
        <f t="shared" si="30"/>
        <v>0</v>
      </c>
      <c r="W178" s="1" t="b">
        <f t="shared" si="31"/>
        <v>0</v>
      </c>
      <c r="X178" s="1" t="b">
        <f t="shared" si="32"/>
        <v>0</v>
      </c>
      <c r="Y178" s="1" t="b">
        <f t="shared" si="33"/>
        <v>0</v>
      </c>
      <c r="Z178" s="1" t="b">
        <f t="shared" si="34"/>
        <v>0</v>
      </c>
      <c r="AA178" s="1" t="b">
        <f t="shared" si="35"/>
        <v>0</v>
      </c>
      <c r="AB178" s="1" t="b">
        <f t="shared" si="36"/>
        <v>0</v>
      </c>
    </row>
    <row r="179" spans="10:28" x14ac:dyDescent="0.25">
      <c r="J179">
        <v>177</v>
      </c>
      <c r="K179" s="64" t="b">
        <f>IF(ISNUMBER(Data!D178),VLOOKUP(Results!J179,Data!A:D,4,FALSE))</f>
        <v>0</v>
      </c>
      <c r="L179" s="1" t="b">
        <f>IF(ISNUMBER(Data!D178),LOG(VLOOKUP($J179,Data!$A:$D,4,FALSE)))</f>
        <v>0</v>
      </c>
      <c r="M179" s="2" t="b">
        <f>IF(ISNUMBER(Data!C178),VLOOKUP($J179,Data!$A:$D,3,FALSE))</f>
        <v>0</v>
      </c>
      <c r="N179" s="1" t="b">
        <f>IF(ISNUMBER(Data!D178),IF(AND($J179&lt;=Data!$H$3,$J179&gt;=Data!$H$2,Data!E178&lt;&gt;1),LOG(VLOOKUP($J179,Data!$A:$D,4,FALSE))))</f>
        <v>0</v>
      </c>
      <c r="O179" s="2" t="b">
        <f>IF(AND($J179&lt;=Data!$H$3,$J179&gt;=Data!$H$2,Data!E178&lt;&gt;1),VLOOKUP($J179,Data!$A:$D,3,FALSE))</f>
        <v>0</v>
      </c>
      <c r="P179" s="1" t="b">
        <f t="shared" si="25"/>
        <v>0</v>
      </c>
      <c r="Q179" s="1" t="b">
        <f t="shared" si="26"/>
        <v>0</v>
      </c>
      <c r="R179" s="1" t="b">
        <f t="shared" si="27"/>
        <v>0</v>
      </c>
      <c r="S179" s="1" t="b">
        <f t="shared" si="28"/>
        <v>0</v>
      </c>
      <c r="T179" s="1" t="b">
        <f t="shared" si="29"/>
        <v>0</v>
      </c>
      <c r="U179" s="1" t="b">
        <f t="shared" si="30"/>
        <v>0</v>
      </c>
      <c r="W179" s="1" t="b">
        <f t="shared" si="31"/>
        <v>0</v>
      </c>
      <c r="X179" s="1" t="b">
        <f t="shared" si="32"/>
        <v>0</v>
      </c>
      <c r="Y179" s="1" t="b">
        <f t="shared" si="33"/>
        <v>0</v>
      </c>
      <c r="Z179" s="1" t="b">
        <f t="shared" si="34"/>
        <v>0</v>
      </c>
      <c r="AA179" s="1" t="b">
        <f t="shared" si="35"/>
        <v>0</v>
      </c>
      <c r="AB179" s="1" t="b">
        <f t="shared" si="36"/>
        <v>0</v>
      </c>
    </row>
    <row r="180" spans="10:28" x14ac:dyDescent="0.25">
      <c r="J180">
        <v>178</v>
      </c>
      <c r="K180" s="64" t="b">
        <f>IF(ISNUMBER(Data!D179),VLOOKUP(Results!J180,Data!A:D,4,FALSE))</f>
        <v>0</v>
      </c>
      <c r="L180" s="1" t="b">
        <f>IF(ISNUMBER(Data!D179),LOG(VLOOKUP($J180,Data!$A:$D,4,FALSE)))</f>
        <v>0</v>
      </c>
      <c r="M180" s="2" t="b">
        <f>IF(ISNUMBER(Data!C179),VLOOKUP($J180,Data!$A:$D,3,FALSE))</f>
        <v>0</v>
      </c>
      <c r="N180" s="1" t="b">
        <f>IF(ISNUMBER(Data!D179),IF(AND($J180&lt;=Data!$H$3,$J180&gt;=Data!$H$2,Data!E179&lt;&gt;1),LOG(VLOOKUP($J180,Data!$A:$D,4,FALSE))))</f>
        <v>0</v>
      </c>
      <c r="O180" s="2" t="b">
        <f>IF(AND($J180&lt;=Data!$H$3,$J180&gt;=Data!$H$2,Data!E179&lt;&gt;1),VLOOKUP($J180,Data!$A:$D,3,FALSE))</f>
        <v>0</v>
      </c>
      <c r="P180" s="1" t="b">
        <f t="shared" si="25"/>
        <v>0</v>
      </c>
      <c r="Q180" s="1" t="b">
        <f t="shared" si="26"/>
        <v>0</v>
      </c>
      <c r="R180" s="1" t="b">
        <f t="shared" si="27"/>
        <v>0</v>
      </c>
      <c r="S180" s="1" t="b">
        <f t="shared" si="28"/>
        <v>0</v>
      </c>
      <c r="T180" s="1" t="b">
        <f t="shared" si="29"/>
        <v>0</v>
      </c>
      <c r="U180" s="1" t="b">
        <f t="shared" si="30"/>
        <v>0</v>
      </c>
      <c r="W180" s="1" t="b">
        <f t="shared" si="31"/>
        <v>0</v>
      </c>
      <c r="X180" s="1" t="b">
        <f t="shared" si="32"/>
        <v>0</v>
      </c>
      <c r="Y180" s="1" t="b">
        <f t="shared" si="33"/>
        <v>0</v>
      </c>
      <c r="Z180" s="1" t="b">
        <f t="shared" si="34"/>
        <v>0</v>
      </c>
      <c r="AA180" s="1" t="b">
        <f t="shared" si="35"/>
        <v>0</v>
      </c>
      <c r="AB180" s="1" t="b">
        <f t="shared" si="36"/>
        <v>0</v>
      </c>
    </row>
    <row r="181" spans="10:28" x14ac:dyDescent="0.25">
      <c r="J181">
        <v>179</v>
      </c>
      <c r="K181" s="64" t="b">
        <f>IF(ISNUMBER(Data!D180),VLOOKUP(Results!J181,Data!A:D,4,FALSE))</f>
        <v>0</v>
      </c>
      <c r="L181" s="1" t="b">
        <f>IF(ISNUMBER(Data!D180),LOG(VLOOKUP($J181,Data!$A:$D,4,FALSE)))</f>
        <v>0</v>
      </c>
      <c r="M181" s="2" t="b">
        <f>IF(ISNUMBER(Data!C180),VLOOKUP($J181,Data!$A:$D,3,FALSE))</f>
        <v>0</v>
      </c>
      <c r="N181" s="1" t="b">
        <f>IF(ISNUMBER(Data!D180),IF(AND($J181&lt;=Data!$H$3,$J181&gt;=Data!$H$2,Data!E180&lt;&gt;1),LOG(VLOOKUP($J181,Data!$A:$D,4,FALSE))))</f>
        <v>0</v>
      </c>
      <c r="O181" s="2" t="b">
        <f>IF(AND($J181&lt;=Data!$H$3,$J181&gt;=Data!$H$2,Data!E180&lt;&gt;1),VLOOKUP($J181,Data!$A:$D,3,FALSE))</f>
        <v>0</v>
      </c>
      <c r="P181" s="1" t="b">
        <f t="shared" si="25"/>
        <v>0</v>
      </c>
      <c r="Q181" s="1" t="b">
        <f t="shared" si="26"/>
        <v>0</v>
      </c>
      <c r="R181" s="1" t="b">
        <f t="shared" si="27"/>
        <v>0</v>
      </c>
      <c r="S181" s="1" t="b">
        <f t="shared" si="28"/>
        <v>0</v>
      </c>
      <c r="T181" s="1" t="b">
        <f t="shared" si="29"/>
        <v>0</v>
      </c>
      <c r="U181" s="1" t="b">
        <f t="shared" si="30"/>
        <v>0</v>
      </c>
      <c r="W181" s="1" t="b">
        <f t="shared" si="31"/>
        <v>0</v>
      </c>
      <c r="X181" s="1" t="b">
        <f t="shared" si="32"/>
        <v>0</v>
      </c>
      <c r="Y181" s="1" t="b">
        <f t="shared" si="33"/>
        <v>0</v>
      </c>
      <c r="Z181" s="1" t="b">
        <f t="shared" si="34"/>
        <v>0</v>
      </c>
      <c r="AA181" s="1" t="b">
        <f t="shared" si="35"/>
        <v>0</v>
      </c>
      <c r="AB181" s="1" t="b">
        <f t="shared" si="36"/>
        <v>0</v>
      </c>
    </row>
    <row r="182" spans="10:28" x14ac:dyDescent="0.25">
      <c r="J182">
        <v>180</v>
      </c>
      <c r="K182" s="64" t="b">
        <f>IF(ISNUMBER(Data!D181),VLOOKUP(Results!J182,Data!A:D,4,FALSE))</f>
        <v>0</v>
      </c>
      <c r="L182" s="1" t="b">
        <f>IF(ISNUMBER(Data!D181),LOG(VLOOKUP($J182,Data!$A:$D,4,FALSE)))</f>
        <v>0</v>
      </c>
      <c r="M182" s="2" t="b">
        <f>IF(ISNUMBER(Data!C181),VLOOKUP($J182,Data!$A:$D,3,FALSE))</f>
        <v>0</v>
      </c>
      <c r="N182" s="1" t="b">
        <f>IF(ISNUMBER(Data!D181),IF(AND($J182&lt;=Data!$H$3,$J182&gt;=Data!$H$2,Data!E181&lt;&gt;1),LOG(VLOOKUP($J182,Data!$A:$D,4,FALSE))))</f>
        <v>0</v>
      </c>
      <c r="O182" s="2" t="b">
        <f>IF(AND($J182&lt;=Data!$H$3,$J182&gt;=Data!$H$2,Data!E181&lt;&gt;1),VLOOKUP($J182,Data!$A:$D,3,FALSE))</f>
        <v>0</v>
      </c>
      <c r="P182" s="1" t="b">
        <f t="shared" si="25"/>
        <v>0</v>
      </c>
      <c r="Q182" s="1" t="b">
        <f t="shared" si="26"/>
        <v>0</v>
      </c>
      <c r="R182" s="1" t="b">
        <f t="shared" si="27"/>
        <v>0</v>
      </c>
      <c r="S182" s="1" t="b">
        <f t="shared" si="28"/>
        <v>0</v>
      </c>
      <c r="T182" s="1" t="b">
        <f t="shared" si="29"/>
        <v>0</v>
      </c>
      <c r="U182" s="1" t="b">
        <f t="shared" si="30"/>
        <v>0</v>
      </c>
      <c r="W182" s="1" t="b">
        <f t="shared" si="31"/>
        <v>0</v>
      </c>
      <c r="X182" s="1" t="b">
        <f t="shared" si="32"/>
        <v>0</v>
      </c>
      <c r="Y182" s="1" t="b">
        <f t="shared" si="33"/>
        <v>0</v>
      </c>
      <c r="Z182" s="1" t="b">
        <f t="shared" si="34"/>
        <v>0</v>
      </c>
      <c r="AA182" s="1" t="b">
        <f t="shared" si="35"/>
        <v>0</v>
      </c>
      <c r="AB182" s="1" t="b">
        <f t="shared" si="36"/>
        <v>0</v>
      </c>
    </row>
    <row r="183" spans="10:28" x14ac:dyDescent="0.25">
      <c r="J183">
        <v>181</v>
      </c>
      <c r="K183" s="64" t="b">
        <f>IF(ISNUMBER(Data!D182),VLOOKUP(Results!J183,Data!A:D,4,FALSE))</f>
        <v>0</v>
      </c>
      <c r="L183" s="1" t="b">
        <f>IF(ISNUMBER(Data!D182),LOG(VLOOKUP($J183,Data!$A:$D,4,FALSE)))</f>
        <v>0</v>
      </c>
      <c r="M183" s="2" t="b">
        <f>IF(ISNUMBER(Data!C182),VLOOKUP($J183,Data!$A:$D,3,FALSE))</f>
        <v>0</v>
      </c>
      <c r="N183" s="1" t="b">
        <f>IF(ISNUMBER(Data!D182),IF(AND($J183&lt;=Data!$H$3,$J183&gt;=Data!$H$2,Data!E182&lt;&gt;1),LOG(VLOOKUP($J183,Data!$A:$D,4,FALSE))))</f>
        <v>0</v>
      </c>
      <c r="O183" s="2" t="b">
        <f>IF(AND($J183&lt;=Data!$H$3,$J183&gt;=Data!$H$2,Data!E182&lt;&gt;1),VLOOKUP($J183,Data!$A:$D,3,FALSE))</f>
        <v>0</v>
      </c>
      <c r="P183" s="1" t="b">
        <f t="shared" si="25"/>
        <v>0</v>
      </c>
      <c r="Q183" s="1" t="b">
        <f t="shared" si="26"/>
        <v>0</v>
      </c>
      <c r="R183" s="1" t="b">
        <f t="shared" si="27"/>
        <v>0</v>
      </c>
      <c r="S183" s="1" t="b">
        <f t="shared" si="28"/>
        <v>0</v>
      </c>
      <c r="T183" s="1" t="b">
        <f t="shared" si="29"/>
        <v>0</v>
      </c>
      <c r="U183" s="1" t="b">
        <f t="shared" si="30"/>
        <v>0</v>
      </c>
      <c r="W183" s="1" t="b">
        <f t="shared" si="31"/>
        <v>0</v>
      </c>
      <c r="X183" s="1" t="b">
        <f t="shared" si="32"/>
        <v>0</v>
      </c>
      <c r="Y183" s="1" t="b">
        <f t="shared" si="33"/>
        <v>0</v>
      </c>
      <c r="Z183" s="1" t="b">
        <f t="shared" si="34"/>
        <v>0</v>
      </c>
      <c r="AA183" s="1" t="b">
        <f t="shared" si="35"/>
        <v>0</v>
      </c>
      <c r="AB183" s="1" t="b">
        <f t="shared" si="36"/>
        <v>0</v>
      </c>
    </row>
    <row r="184" spans="10:28" x14ac:dyDescent="0.25">
      <c r="J184">
        <v>182</v>
      </c>
      <c r="K184" s="64" t="b">
        <f>IF(ISNUMBER(Data!D183),VLOOKUP(Results!J184,Data!A:D,4,FALSE))</f>
        <v>0</v>
      </c>
      <c r="L184" s="1" t="b">
        <f>IF(ISNUMBER(Data!D183),LOG(VLOOKUP($J184,Data!$A:$D,4,FALSE)))</f>
        <v>0</v>
      </c>
      <c r="M184" s="2" t="b">
        <f>IF(ISNUMBER(Data!C183),VLOOKUP($J184,Data!$A:$D,3,FALSE))</f>
        <v>0</v>
      </c>
      <c r="N184" s="1" t="b">
        <f>IF(ISNUMBER(Data!D183),IF(AND($J184&lt;=Data!$H$3,$J184&gt;=Data!$H$2,Data!E183&lt;&gt;1),LOG(VLOOKUP($J184,Data!$A:$D,4,FALSE))))</f>
        <v>0</v>
      </c>
      <c r="O184" s="2" t="b">
        <f>IF(AND($J184&lt;=Data!$H$3,$J184&gt;=Data!$H$2,Data!E183&lt;&gt;1),VLOOKUP($J184,Data!$A:$D,3,FALSE))</f>
        <v>0</v>
      </c>
      <c r="P184" s="1" t="b">
        <f t="shared" si="25"/>
        <v>0</v>
      </c>
      <c r="Q184" s="1" t="b">
        <f t="shared" si="26"/>
        <v>0</v>
      </c>
      <c r="R184" s="1" t="b">
        <f t="shared" si="27"/>
        <v>0</v>
      </c>
      <c r="S184" s="1" t="b">
        <f t="shared" si="28"/>
        <v>0</v>
      </c>
      <c r="T184" s="1" t="b">
        <f t="shared" si="29"/>
        <v>0</v>
      </c>
      <c r="U184" s="1" t="b">
        <f t="shared" si="30"/>
        <v>0</v>
      </c>
      <c r="W184" s="1" t="b">
        <f t="shared" si="31"/>
        <v>0</v>
      </c>
      <c r="X184" s="1" t="b">
        <f t="shared" si="32"/>
        <v>0</v>
      </c>
      <c r="Y184" s="1" t="b">
        <f t="shared" si="33"/>
        <v>0</v>
      </c>
      <c r="Z184" s="1" t="b">
        <f t="shared" si="34"/>
        <v>0</v>
      </c>
      <c r="AA184" s="1" t="b">
        <f t="shared" si="35"/>
        <v>0</v>
      </c>
      <c r="AB184" s="1" t="b">
        <f t="shared" si="36"/>
        <v>0</v>
      </c>
    </row>
    <row r="185" spans="10:28" x14ac:dyDescent="0.25">
      <c r="J185">
        <v>183</v>
      </c>
      <c r="K185" s="64" t="b">
        <f>IF(ISNUMBER(Data!D184),VLOOKUP(Results!J185,Data!A:D,4,FALSE))</f>
        <v>0</v>
      </c>
      <c r="L185" s="1" t="b">
        <f>IF(ISNUMBER(Data!D184),LOG(VLOOKUP($J185,Data!$A:$D,4,FALSE)))</f>
        <v>0</v>
      </c>
      <c r="M185" s="2" t="b">
        <f>IF(ISNUMBER(Data!C184),VLOOKUP($J185,Data!$A:$D,3,FALSE))</f>
        <v>0</v>
      </c>
      <c r="N185" s="1" t="b">
        <f>IF(ISNUMBER(Data!D184),IF(AND($J185&lt;=Data!$H$3,$J185&gt;=Data!$H$2,Data!E184&lt;&gt;1),LOG(VLOOKUP($J185,Data!$A:$D,4,FALSE))))</f>
        <v>0</v>
      </c>
      <c r="O185" s="2" t="b">
        <f>IF(AND($J185&lt;=Data!$H$3,$J185&gt;=Data!$H$2,Data!E184&lt;&gt;1),VLOOKUP($J185,Data!$A:$D,3,FALSE))</f>
        <v>0</v>
      </c>
      <c r="P185" s="1" t="b">
        <f t="shared" si="25"/>
        <v>0</v>
      </c>
      <c r="Q185" s="1" t="b">
        <f t="shared" si="26"/>
        <v>0</v>
      </c>
      <c r="R185" s="1" t="b">
        <f t="shared" si="27"/>
        <v>0</v>
      </c>
      <c r="S185" s="1" t="b">
        <f t="shared" si="28"/>
        <v>0</v>
      </c>
      <c r="T185" s="1" t="b">
        <f t="shared" si="29"/>
        <v>0</v>
      </c>
      <c r="U185" s="1" t="b">
        <f t="shared" si="30"/>
        <v>0</v>
      </c>
      <c r="W185" s="1" t="b">
        <f t="shared" si="31"/>
        <v>0</v>
      </c>
      <c r="X185" s="1" t="b">
        <f t="shared" si="32"/>
        <v>0</v>
      </c>
      <c r="Y185" s="1" t="b">
        <f t="shared" si="33"/>
        <v>0</v>
      </c>
      <c r="Z185" s="1" t="b">
        <f t="shared" si="34"/>
        <v>0</v>
      </c>
      <c r="AA185" s="1" t="b">
        <f t="shared" si="35"/>
        <v>0</v>
      </c>
      <c r="AB185" s="1" t="b">
        <f t="shared" si="36"/>
        <v>0</v>
      </c>
    </row>
    <row r="186" spans="10:28" x14ac:dyDescent="0.25">
      <c r="J186">
        <v>184</v>
      </c>
      <c r="K186" s="64" t="b">
        <f>IF(ISNUMBER(Data!D185),VLOOKUP(Results!J186,Data!A:D,4,FALSE))</f>
        <v>0</v>
      </c>
      <c r="L186" s="1" t="b">
        <f>IF(ISNUMBER(Data!D185),LOG(VLOOKUP($J186,Data!$A:$D,4,FALSE)))</f>
        <v>0</v>
      </c>
      <c r="M186" s="2" t="b">
        <f>IF(ISNUMBER(Data!C185),VLOOKUP($J186,Data!$A:$D,3,FALSE))</f>
        <v>0</v>
      </c>
      <c r="N186" s="1" t="b">
        <f>IF(ISNUMBER(Data!D185),IF(AND($J186&lt;=Data!$H$3,$J186&gt;=Data!$H$2,Data!E185&lt;&gt;1),LOG(VLOOKUP($J186,Data!$A:$D,4,FALSE))))</f>
        <v>0</v>
      </c>
      <c r="O186" s="2" t="b">
        <f>IF(AND($J186&lt;=Data!$H$3,$J186&gt;=Data!$H$2,Data!E185&lt;&gt;1),VLOOKUP($J186,Data!$A:$D,3,FALSE))</f>
        <v>0</v>
      </c>
      <c r="P186" s="1" t="b">
        <f t="shared" si="25"/>
        <v>0</v>
      </c>
      <c r="Q186" s="1" t="b">
        <f t="shared" si="26"/>
        <v>0</v>
      </c>
      <c r="R186" s="1" t="b">
        <f t="shared" si="27"/>
        <v>0</v>
      </c>
      <c r="S186" s="1" t="b">
        <f t="shared" si="28"/>
        <v>0</v>
      </c>
      <c r="T186" s="1" t="b">
        <f t="shared" si="29"/>
        <v>0</v>
      </c>
      <c r="U186" s="1" t="b">
        <f t="shared" si="30"/>
        <v>0</v>
      </c>
      <c r="W186" s="1" t="b">
        <f t="shared" si="31"/>
        <v>0</v>
      </c>
      <c r="X186" s="1" t="b">
        <f t="shared" si="32"/>
        <v>0</v>
      </c>
      <c r="Y186" s="1" t="b">
        <f t="shared" si="33"/>
        <v>0</v>
      </c>
      <c r="Z186" s="1" t="b">
        <f t="shared" si="34"/>
        <v>0</v>
      </c>
      <c r="AA186" s="1" t="b">
        <f t="shared" si="35"/>
        <v>0</v>
      </c>
      <c r="AB186" s="1" t="b">
        <f t="shared" si="36"/>
        <v>0</v>
      </c>
    </row>
    <row r="187" spans="10:28" x14ac:dyDescent="0.25">
      <c r="J187">
        <v>185</v>
      </c>
      <c r="K187" s="64" t="b">
        <f>IF(ISNUMBER(Data!D186),VLOOKUP(Results!J187,Data!A:D,4,FALSE))</f>
        <v>0</v>
      </c>
      <c r="L187" s="1" t="b">
        <f>IF(ISNUMBER(Data!D186),LOG(VLOOKUP($J187,Data!$A:$D,4,FALSE)))</f>
        <v>0</v>
      </c>
      <c r="M187" s="2" t="b">
        <f>IF(ISNUMBER(Data!C186),VLOOKUP($J187,Data!$A:$D,3,FALSE))</f>
        <v>0</v>
      </c>
      <c r="N187" s="1" t="b">
        <f>IF(ISNUMBER(Data!D186),IF(AND($J187&lt;=Data!$H$3,$J187&gt;=Data!$H$2,Data!E186&lt;&gt;1),LOG(VLOOKUP($J187,Data!$A:$D,4,FALSE))))</f>
        <v>0</v>
      </c>
      <c r="O187" s="2" t="b">
        <f>IF(AND($J187&lt;=Data!$H$3,$J187&gt;=Data!$H$2,Data!E186&lt;&gt;1),VLOOKUP($J187,Data!$A:$D,3,FALSE))</f>
        <v>0</v>
      </c>
      <c r="P187" s="1" t="b">
        <f t="shared" si="25"/>
        <v>0</v>
      </c>
      <c r="Q187" s="1" t="b">
        <f t="shared" si="26"/>
        <v>0</v>
      </c>
      <c r="R187" s="1" t="b">
        <f t="shared" si="27"/>
        <v>0</v>
      </c>
      <c r="S187" s="1" t="b">
        <f t="shared" si="28"/>
        <v>0</v>
      </c>
      <c r="T187" s="1" t="b">
        <f t="shared" si="29"/>
        <v>0</v>
      </c>
      <c r="U187" s="1" t="b">
        <f t="shared" si="30"/>
        <v>0</v>
      </c>
      <c r="W187" s="1" t="b">
        <f t="shared" si="31"/>
        <v>0</v>
      </c>
      <c r="X187" s="1" t="b">
        <f t="shared" si="32"/>
        <v>0</v>
      </c>
      <c r="Y187" s="1" t="b">
        <f t="shared" si="33"/>
        <v>0</v>
      </c>
      <c r="Z187" s="1" t="b">
        <f t="shared" si="34"/>
        <v>0</v>
      </c>
      <c r="AA187" s="1" t="b">
        <f t="shared" si="35"/>
        <v>0</v>
      </c>
      <c r="AB187" s="1" t="b">
        <f t="shared" si="36"/>
        <v>0</v>
      </c>
    </row>
    <row r="188" spans="10:28" x14ac:dyDescent="0.25">
      <c r="J188">
        <v>186</v>
      </c>
      <c r="K188" s="64" t="b">
        <f>IF(ISNUMBER(Data!D187),VLOOKUP(Results!J188,Data!A:D,4,FALSE))</f>
        <v>0</v>
      </c>
      <c r="L188" s="1" t="b">
        <f>IF(ISNUMBER(Data!D187),LOG(VLOOKUP($J188,Data!$A:$D,4,FALSE)))</f>
        <v>0</v>
      </c>
      <c r="M188" s="2" t="b">
        <f>IF(ISNUMBER(Data!C187),VLOOKUP($J188,Data!$A:$D,3,FALSE))</f>
        <v>0</v>
      </c>
      <c r="N188" s="1" t="b">
        <f>IF(ISNUMBER(Data!D187),IF(AND($J188&lt;=Data!$H$3,$J188&gt;=Data!$H$2,Data!E187&lt;&gt;1),LOG(VLOOKUP($J188,Data!$A:$D,4,FALSE))))</f>
        <v>0</v>
      </c>
      <c r="O188" s="2" t="b">
        <f>IF(AND($J188&lt;=Data!$H$3,$J188&gt;=Data!$H$2,Data!E187&lt;&gt;1),VLOOKUP($J188,Data!$A:$D,3,FALSE))</f>
        <v>0</v>
      </c>
      <c r="P188" s="1" t="b">
        <f t="shared" si="25"/>
        <v>0</v>
      </c>
      <c r="Q188" s="1" t="b">
        <f t="shared" si="26"/>
        <v>0</v>
      </c>
      <c r="R188" s="1" t="b">
        <f t="shared" si="27"/>
        <v>0</v>
      </c>
      <c r="S188" s="1" t="b">
        <f t="shared" si="28"/>
        <v>0</v>
      </c>
      <c r="T188" s="1" t="b">
        <f t="shared" si="29"/>
        <v>0</v>
      </c>
      <c r="U188" s="1" t="b">
        <f t="shared" si="30"/>
        <v>0</v>
      </c>
      <c r="W188" s="1" t="b">
        <f t="shared" si="31"/>
        <v>0</v>
      </c>
      <c r="X188" s="1" t="b">
        <f t="shared" si="32"/>
        <v>0</v>
      </c>
      <c r="Y188" s="1" t="b">
        <f t="shared" si="33"/>
        <v>0</v>
      </c>
      <c r="Z188" s="1" t="b">
        <f t="shared" si="34"/>
        <v>0</v>
      </c>
      <c r="AA188" s="1" t="b">
        <f t="shared" si="35"/>
        <v>0</v>
      </c>
      <c r="AB188" s="1" t="b">
        <f t="shared" si="36"/>
        <v>0</v>
      </c>
    </row>
    <row r="189" spans="10:28" x14ac:dyDescent="0.25">
      <c r="J189">
        <v>187</v>
      </c>
      <c r="K189" s="64" t="b">
        <f>IF(ISNUMBER(Data!D188),VLOOKUP(Results!J189,Data!A:D,4,FALSE))</f>
        <v>0</v>
      </c>
      <c r="L189" s="1" t="b">
        <f>IF(ISNUMBER(Data!D188),LOG(VLOOKUP($J189,Data!$A:$D,4,FALSE)))</f>
        <v>0</v>
      </c>
      <c r="M189" s="2" t="b">
        <f>IF(ISNUMBER(Data!C188),VLOOKUP($J189,Data!$A:$D,3,FALSE))</f>
        <v>0</v>
      </c>
      <c r="N189" s="1" t="b">
        <f>IF(ISNUMBER(Data!D188),IF(AND($J189&lt;=Data!$H$3,$J189&gt;=Data!$H$2,Data!E188&lt;&gt;1),LOG(VLOOKUP($J189,Data!$A:$D,4,FALSE))))</f>
        <v>0</v>
      </c>
      <c r="O189" s="2" t="b">
        <f>IF(AND($J189&lt;=Data!$H$3,$J189&gt;=Data!$H$2,Data!E188&lt;&gt;1),VLOOKUP($J189,Data!$A:$D,3,FALSE))</f>
        <v>0</v>
      </c>
      <c r="P189" s="1" t="b">
        <f t="shared" si="25"/>
        <v>0</v>
      </c>
      <c r="Q189" s="1" t="b">
        <f t="shared" si="26"/>
        <v>0</v>
      </c>
      <c r="R189" s="1" t="b">
        <f t="shared" si="27"/>
        <v>0</v>
      </c>
      <c r="S189" s="1" t="b">
        <f t="shared" si="28"/>
        <v>0</v>
      </c>
      <c r="T189" s="1" t="b">
        <f t="shared" si="29"/>
        <v>0</v>
      </c>
      <c r="U189" s="1" t="b">
        <f t="shared" si="30"/>
        <v>0</v>
      </c>
      <c r="W189" s="1" t="b">
        <f t="shared" si="31"/>
        <v>0</v>
      </c>
      <c r="X189" s="1" t="b">
        <f t="shared" si="32"/>
        <v>0</v>
      </c>
      <c r="Y189" s="1" t="b">
        <f t="shared" si="33"/>
        <v>0</v>
      </c>
      <c r="Z189" s="1" t="b">
        <f t="shared" si="34"/>
        <v>0</v>
      </c>
      <c r="AA189" s="1" t="b">
        <f t="shared" si="35"/>
        <v>0</v>
      </c>
      <c r="AB189" s="1" t="b">
        <f t="shared" si="36"/>
        <v>0</v>
      </c>
    </row>
    <row r="190" spans="10:28" x14ac:dyDescent="0.25">
      <c r="J190">
        <v>188</v>
      </c>
      <c r="K190" s="64" t="b">
        <f>IF(ISNUMBER(Data!D189),VLOOKUP(Results!J190,Data!A:D,4,FALSE))</f>
        <v>0</v>
      </c>
      <c r="L190" s="1" t="b">
        <f>IF(ISNUMBER(Data!D189),LOG(VLOOKUP($J190,Data!$A:$D,4,FALSE)))</f>
        <v>0</v>
      </c>
      <c r="M190" s="2" t="b">
        <f>IF(ISNUMBER(Data!C189),VLOOKUP($J190,Data!$A:$D,3,FALSE))</f>
        <v>0</v>
      </c>
      <c r="N190" s="1" t="b">
        <f>IF(ISNUMBER(Data!D189),IF(AND($J190&lt;=Data!$H$3,$J190&gt;=Data!$H$2,Data!E189&lt;&gt;1),LOG(VLOOKUP($J190,Data!$A:$D,4,FALSE))))</f>
        <v>0</v>
      </c>
      <c r="O190" s="2" t="b">
        <f>IF(AND($J190&lt;=Data!$H$3,$J190&gt;=Data!$H$2,Data!E189&lt;&gt;1),VLOOKUP($J190,Data!$A:$D,3,FALSE))</f>
        <v>0</v>
      </c>
      <c r="P190" s="1" t="b">
        <f t="shared" si="25"/>
        <v>0</v>
      </c>
      <c r="Q190" s="1" t="b">
        <f t="shared" si="26"/>
        <v>0</v>
      </c>
      <c r="R190" s="1" t="b">
        <f t="shared" si="27"/>
        <v>0</v>
      </c>
      <c r="S190" s="1" t="b">
        <f t="shared" si="28"/>
        <v>0</v>
      </c>
      <c r="T190" s="1" t="b">
        <f t="shared" si="29"/>
        <v>0</v>
      </c>
      <c r="U190" s="1" t="b">
        <f t="shared" si="30"/>
        <v>0</v>
      </c>
      <c r="W190" s="1" t="b">
        <f t="shared" si="31"/>
        <v>0</v>
      </c>
      <c r="X190" s="1" t="b">
        <f t="shared" si="32"/>
        <v>0</v>
      </c>
      <c r="Y190" s="1" t="b">
        <f t="shared" si="33"/>
        <v>0</v>
      </c>
      <c r="Z190" s="1" t="b">
        <f t="shared" si="34"/>
        <v>0</v>
      </c>
      <c r="AA190" s="1" t="b">
        <f t="shared" si="35"/>
        <v>0</v>
      </c>
      <c r="AB190" s="1" t="b">
        <f t="shared" si="36"/>
        <v>0</v>
      </c>
    </row>
    <row r="191" spans="10:28" x14ac:dyDescent="0.25">
      <c r="J191">
        <v>189</v>
      </c>
      <c r="K191" s="64" t="b">
        <f>IF(ISNUMBER(Data!D190),VLOOKUP(Results!J191,Data!A:D,4,FALSE))</f>
        <v>0</v>
      </c>
      <c r="L191" s="1" t="b">
        <f>IF(ISNUMBER(Data!D190),LOG(VLOOKUP($J191,Data!$A:$D,4,FALSE)))</f>
        <v>0</v>
      </c>
      <c r="M191" s="2" t="b">
        <f>IF(ISNUMBER(Data!C190),VLOOKUP($J191,Data!$A:$D,3,FALSE))</f>
        <v>0</v>
      </c>
      <c r="N191" s="1" t="b">
        <f>IF(ISNUMBER(Data!D190),IF(AND($J191&lt;=Data!$H$3,$J191&gt;=Data!$H$2,Data!E190&lt;&gt;1),LOG(VLOOKUP($J191,Data!$A:$D,4,FALSE))))</f>
        <v>0</v>
      </c>
      <c r="O191" s="2" t="b">
        <f>IF(AND($J191&lt;=Data!$H$3,$J191&gt;=Data!$H$2,Data!E190&lt;&gt;1),VLOOKUP($J191,Data!$A:$D,3,FALSE))</f>
        <v>0</v>
      </c>
      <c r="P191" s="1" t="b">
        <f t="shared" si="25"/>
        <v>0</v>
      </c>
      <c r="Q191" s="1" t="b">
        <f t="shared" si="26"/>
        <v>0</v>
      </c>
      <c r="R191" s="1" t="b">
        <f t="shared" si="27"/>
        <v>0</v>
      </c>
      <c r="S191" s="1" t="b">
        <f t="shared" si="28"/>
        <v>0</v>
      </c>
      <c r="T191" s="1" t="b">
        <f t="shared" si="29"/>
        <v>0</v>
      </c>
      <c r="U191" s="1" t="b">
        <f t="shared" si="30"/>
        <v>0</v>
      </c>
      <c r="W191" s="1" t="b">
        <f t="shared" si="31"/>
        <v>0</v>
      </c>
      <c r="X191" s="1" t="b">
        <f t="shared" si="32"/>
        <v>0</v>
      </c>
      <c r="Y191" s="1" t="b">
        <f t="shared" si="33"/>
        <v>0</v>
      </c>
      <c r="Z191" s="1" t="b">
        <f t="shared" si="34"/>
        <v>0</v>
      </c>
      <c r="AA191" s="1" t="b">
        <f t="shared" si="35"/>
        <v>0</v>
      </c>
      <c r="AB191" s="1" t="b">
        <f t="shared" si="36"/>
        <v>0</v>
      </c>
    </row>
    <row r="192" spans="10:28" x14ac:dyDescent="0.25">
      <c r="J192">
        <v>190</v>
      </c>
      <c r="K192" s="64" t="b">
        <f>IF(ISNUMBER(Data!D191),VLOOKUP(Results!J192,Data!A:D,4,FALSE))</f>
        <v>0</v>
      </c>
      <c r="L192" s="1" t="b">
        <f>IF(ISNUMBER(Data!D191),LOG(VLOOKUP($J192,Data!$A:$D,4,FALSE)))</f>
        <v>0</v>
      </c>
      <c r="M192" s="2" t="b">
        <f>IF(ISNUMBER(Data!C191),VLOOKUP($J192,Data!$A:$D,3,FALSE))</f>
        <v>0</v>
      </c>
      <c r="N192" s="1" t="b">
        <f>IF(ISNUMBER(Data!D191),IF(AND($J192&lt;=Data!$H$3,$J192&gt;=Data!$H$2,Data!E191&lt;&gt;1),LOG(VLOOKUP($J192,Data!$A:$D,4,FALSE))))</f>
        <v>0</v>
      </c>
      <c r="O192" s="2" t="b">
        <f>IF(AND($J192&lt;=Data!$H$3,$J192&gt;=Data!$H$2,Data!E191&lt;&gt;1),VLOOKUP($J192,Data!$A:$D,3,FALSE))</f>
        <v>0</v>
      </c>
      <c r="P192" s="1" t="b">
        <f t="shared" si="25"/>
        <v>0</v>
      </c>
      <c r="Q192" s="1" t="b">
        <f t="shared" si="26"/>
        <v>0</v>
      </c>
      <c r="R192" s="1" t="b">
        <f t="shared" si="27"/>
        <v>0</v>
      </c>
      <c r="S192" s="1" t="b">
        <f t="shared" si="28"/>
        <v>0</v>
      </c>
      <c r="T192" s="1" t="b">
        <f t="shared" si="29"/>
        <v>0</v>
      </c>
      <c r="U192" s="1" t="b">
        <f t="shared" si="30"/>
        <v>0</v>
      </c>
      <c r="W192" s="1" t="b">
        <f t="shared" si="31"/>
        <v>0</v>
      </c>
      <c r="X192" s="1" t="b">
        <f t="shared" si="32"/>
        <v>0</v>
      </c>
      <c r="Y192" s="1" t="b">
        <f t="shared" si="33"/>
        <v>0</v>
      </c>
      <c r="Z192" s="1" t="b">
        <f t="shared" si="34"/>
        <v>0</v>
      </c>
      <c r="AA192" s="1" t="b">
        <f t="shared" si="35"/>
        <v>0</v>
      </c>
      <c r="AB192" s="1" t="b">
        <f t="shared" si="36"/>
        <v>0</v>
      </c>
    </row>
    <row r="193" spans="10:28" x14ac:dyDescent="0.25">
      <c r="J193">
        <v>191</v>
      </c>
      <c r="K193" s="64" t="b">
        <f>IF(ISNUMBER(Data!D192),VLOOKUP(Results!J193,Data!A:D,4,FALSE))</f>
        <v>0</v>
      </c>
      <c r="L193" s="1" t="b">
        <f>IF(ISNUMBER(Data!D192),LOG(VLOOKUP($J193,Data!$A:$D,4,FALSE)))</f>
        <v>0</v>
      </c>
      <c r="M193" s="2" t="b">
        <f>IF(ISNUMBER(Data!C192),VLOOKUP($J193,Data!$A:$D,3,FALSE))</f>
        <v>0</v>
      </c>
      <c r="N193" s="1" t="b">
        <f>IF(ISNUMBER(Data!D192),IF(AND($J193&lt;=Data!$H$3,$J193&gt;=Data!$H$2,Data!E192&lt;&gt;1),LOG(VLOOKUP($J193,Data!$A:$D,4,FALSE))))</f>
        <v>0</v>
      </c>
      <c r="O193" s="2" t="b">
        <f>IF(AND($J193&lt;=Data!$H$3,$J193&gt;=Data!$H$2,Data!E192&lt;&gt;1),VLOOKUP($J193,Data!$A:$D,3,FALSE))</f>
        <v>0</v>
      </c>
      <c r="P193" s="1" t="b">
        <f t="shared" si="25"/>
        <v>0</v>
      </c>
      <c r="Q193" s="1" t="b">
        <f t="shared" si="26"/>
        <v>0</v>
      </c>
      <c r="R193" s="1" t="b">
        <f t="shared" si="27"/>
        <v>0</v>
      </c>
      <c r="S193" s="1" t="b">
        <f t="shared" si="28"/>
        <v>0</v>
      </c>
      <c r="T193" s="1" t="b">
        <f t="shared" si="29"/>
        <v>0</v>
      </c>
      <c r="U193" s="1" t="b">
        <f t="shared" si="30"/>
        <v>0</v>
      </c>
      <c r="W193" s="1" t="b">
        <f t="shared" si="31"/>
        <v>0</v>
      </c>
      <c r="X193" s="1" t="b">
        <f t="shared" si="32"/>
        <v>0</v>
      </c>
      <c r="Y193" s="1" t="b">
        <f t="shared" si="33"/>
        <v>0</v>
      </c>
      <c r="Z193" s="1" t="b">
        <f t="shared" si="34"/>
        <v>0</v>
      </c>
      <c r="AA193" s="1" t="b">
        <f t="shared" si="35"/>
        <v>0</v>
      </c>
      <c r="AB193" s="1" t="b">
        <f t="shared" si="36"/>
        <v>0</v>
      </c>
    </row>
    <row r="194" spans="10:28" x14ac:dyDescent="0.25">
      <c r="J194">
        <v>192</v>
      </c>
      <c r="K194" s="64" t="b">
        <f>IF(ISNUMBER(Data!D193),VLOOKUP(Results!J194,Data!A:D,4,FALSE))</f>
        <v>0</v>
      </c>
      <c r="L194" s="1" t="b">
        <f>IF(ISNUMBER(Data!D193),LOG(VLOOKUP($J194,Data!$A:$D,4,FALSE)))</f>
        <v>0</v>
      </c>
      <c r="M194" s="2" t="b">
        <f>IF(ISNUMBER(Data!C193),VLOOKUP($J194,Data!$A:$D,3,FALSE))</f>
        <v>0</v>
      </c>
      <c r="N194" s="1" t="b">
        <f>IF(ISNUMBER(Data!D193),IF(AND($J194&lt;=Data!$H$3,$J194&gt;=Data!$H$2,Data!E193&lt;&gt;1),LOG(VLOOKUP($J194,Data!$A:$D,4,FALSE))))</f>
        <v>0</v>
      </c>
      <c r="O194" s="2" t="b">
        <f>IF(AND($J194&lt;=Data!$H$3,$J194&gt;=Data!$H$2,Data!E193&lt;&gt;1),VLOOKUP($J194,Data!$A:$D,3,FALSE))</f>
        <v>0</v>
      </c>
      <c r="P194" s="1" t="b">
        <f t="shared" si="25"/>
        <v>0</v>
      </c>
      <c r="Q194" s="1" t="b">
        <f t="shared" si="26"/>
        <v>0</v>
      </c>
      <c r="R194" s="1" t="b">
        <f t="shared" si="27"/>
        <v>0</v>
      </c>
      <c r="S194" s="1" t="b">
        <f t="shared" si="28"/>
        <v>0</v>
      </c>
      <c r="T194" s="1" t="b">
        <f t="shared" si="29"/>
        <v>0</v>
      </c>
      <c r="U194" s="1" t="b">
        <f t="shared" si="30"/>
        <v>0</v>
      </c>
      <c r="W194" s="1" t="b">
        <f t="shared" si="31"/>
        <v>0</v>
      </c>
      <c r="X194" s="1" t="b">
        <f t="shared" si="32"/>
        <v>0</v>
      </c>
      <c r="Y194" s="1" t="b">
        <f t="shared" si="33"/>
        <v>0</v>
      </c>
      <c r="Z194" s="1" t="b">
        <f t="shared" si="34"/>
        <v>0</v>
      </c>
      <c r="AA194" s="1" t="b">
        <f t="shared" si="35"/>
        <v>0</v>
      </c>
      <c r="AB194" s="1" t="b">
        <f t="shared" si="36"/>
        <v>0</v>
      </c>
    </row>
    <row r="195" spans="10:28" x14ac:dyDescent="0.25">
      <c r="J195">
        <v>193</v>
      </c>
      <c r="K195" s="64" t="b">
        <f>IF(ISNUMBER(Data!D194),VLOOKUP(Results!J195,Data!A:D,4,FALSE))</f>
        <v>0</v>
      </c>
      <c r="L195" s="1" t="b">
        <f>IF(ISNUMBER(Data!D194),LOG(VLOOKUP($J195,Data!$A:$D,4,FALSE)))</f>
        <v>0</v>
      </c>
      <c r="M195" s="2" t="b">
        <f>IF(ISNUMBER(Data!C194),VLOOKUP($J195,Data!$A:$D,3,FALSE))</f>
        <v>0</v>
      </c>
      <c r="N195" s="1" t="b">
        <f>IF(ISNUMBER(Data!D194),IF(AND($J195&lt;=Data!$H$3,$J195&gt;=Data!$H$2,Data!E194&lt;&gt;1),LOG(VLOOKUP($J195,Data!$A:$D,4,FALSE))))</f>
        <v>0</v>
      </c>
      <c r="O195" s="2" t="b">
        <f>IF(AND($J195&lt;=Data!$H$3,$J195&gt;=Data!$H$2,Data!E194&lt;&gt;1),VLOOKUP($J195,Data!$A:$D,3,FALSE))</f>
        <v>0</v>
      </c>
      <c r="P195" s="1" t="b">
        <f t="shared" ref="P195:P258" si="37">IF(COUNT($N195:$O195)=2,$C$16*$N195+$C$15)</f>
        <v>0</v>
      </c>
      <c r="Q195" s="1" t="b">
        <f t="shared" ref="Q195:Q258" si="38">IF(COUNT($N195:$O195)=2,($O195-P195))</f>
        <v>0</v>
      </c>
      <c r="R195" s="1" t="b">
        <f t="shared" ref="R195:R258" si="39">IF(COUNT($N195:$O195)=2,$C$44*$N195+$C$43)</f>
        <v>0</v>
      </c>
      <c r="S195" s="1" t="b">
        <f t="shared" ref="S195:S258" si="40">IF(COUNT($N195:$O195)=2,($O195-R195))</f>
        <v>0</v>
      </c>
      <c r="T195" s="1" t="b">
        <f t="shared" ref="T195:T258" si="41">IF(COUNT($N195:$O195)=2,$C$49*$N195+$C$48)</f>
        <v>0</v>
      </c>
      <c r="U195" s="1" t="b">
        <f t="shared" ref="U195:U258" si="42">IF(COUNT($N195:$O195)=2,($O195-T195))</f>
        <v>0</v>
      </c>
      <c r="W195" s="1" t="b">
        <f t="shared" ref="W195:W258" si="43">IF(COUNT($N195:$O195)=2,($N195-$D$63)^2)</f>
        <v>0</v>
      </c>
      <c r="X195" s="1" t="b">
        <f t="shared" ref="X195:X258" si="44">IF(COUNT($N195:$O195)=2,($N195)^2)</f>
        <v>0</v>
      </c>
      <c r="Y195" s="1" t="b">
        <f t="shared" ref="Y195:Y258" si="45">IF(COUNT($N195:$O195)=2,($O195-$C$64)^2)</f>
        <v>0</v>
      </c>
      <c r="Z195" s="1" t="b">
        <f t="shared" ref="Z195:Z258" si="46">IF(COUNT($N195:$O195)=2,($O195)^2)</f>
        <v>0</v>
      </c>
      <c r="AA195" s="1" t="b">
        <f t="shared" ref="AA195:AA258" si="47">IF(COUNT($N195:$O195)=2,($O195-$C$64)*($N195-$D$63))</f>
        <v>0</v>
      </c>
      <c r="AB195" s="1" t="b">
        <f t="shared" ref="AB195:AB258" si="48">IF(COUNT($N195:$O195)=2,($O195-$C$15-($C$16*$N195))^2)</f>
        <v>0</v>
      </c>
    </row>
    <row r="196" spans="10:28" x14ac:dyDescent="0.25">
      <c r="J196">
        <v>194</v>
      </c>
      <c r="K196" s="64" t="b">
        <f>IF(ISNUMBER(Data!D195),VLOOKUP(Results!J196,Data!A:D,4,FALSE))</f>
        <v>0</v>
      </c>
      <c r="L196" s="1" t="b">
        <f>IF(ISNUMBER(Data!D195),LOG(VLOOKUP($J196,Data!$A:$D,4,FALSE)))</f>
        <v>0</v>
      </c>
      <c r="M196" s="2" t="b">
        <f>IF(ISNUMBER(Data!C195),VLOOKUP($J196,Data!$A:$D,3,FALSE))</f>
        <v>0</v>
      </c>
      <c r="N196" s="1" t="b">
        <f>IF(ISNUMBER(Data!D195),IF(AND($J196&lt;=Data!$H$3,$J196&gt;=Data!$H$2,Data!E195&lt;&gt;1),LOG(VLOOKUP($J196,Data!$A:$D,4,FALSE))))</f>
        <v>0</v>
      </c>
      <c r="O196" s="2" t="b">
        <f>IF(AND($J196&lt;=Data!$H$3,$J196&gt;=Data!$H$2,Data!E195&lt;&gt;1),VLOOKUP($J196,Data!$A:$D,3,FALSE))</f>
        <v>0</v>
      </c>
      <c r="P196" s="1" t="b">
        <f t="shared" si="37"/>
        <v>0</v>
      </c>
      <c r="Q196" s="1" t="b">
        <f t="shared" si="38"/>
        <v>0</v>
      </c>
      <c r="R196" s="1" t="b">
        <f t="shared" si="39"/>
        <v>0</v>
      </c>
      <c r="S196" s="1" t="b">
        <f t="shared" si="40"/>
        <v>0</v>
      </c>
      <c r="T196" s="1" t="b">
        <f t="shared" si="41"/>
        <v>0</v>
      </c>
      <c r="U196" s="1" t="b">
        <f t="shared" si="42"/>
        <v>0</v>
      </c>
      <c r="W196" s="1" t="b">
        <f t="shared" si="43"/>
        <v>0</v>
      </c>
      <c r="X196" s="1" t="b">
        <f t="shared" si="44"/>
        <v>0</v>
      </c>
      <c r="Y196" s="1" t="b">
        <f t="shared" si="45"/>
        <v>0</v>
      </c>
      <c r="Z196" s="1" t="b">
        <f t="shared" si="46"/>
        <v>0</v>
      </c>
      <c r="AA196" s="1" t="b">
        <f t="shared" si="47"/>
        <v>0</v>
      </c>
      <c r="AB196" s="1" t="b">
        <f t="shared" si="48"/>
        <v>0</v>
      </c>
    </row>
    <row r="197" spans="10:28" x14ac:dyDescent="0.25">
      <c r="J197">
        <v>195</v>
      </c>
      <c r="K197" s="64" t="b">
        <f>IF(ISNUMBER(Data!D196),VLOOKUP(Results!J197,Data!A:D,4,FALSE))</f>
        <v>0</v>
      </c>
      <c r="L197" s="1" t="b">
        <f>IF(ISNUMBER(Data!D196),LOG(VLOOKUP($J197,Data!$A:$D,4,FALSE)))</f>
        <v>0</v>
      </c>
      <c r="M197" s="2" t="b">
        <f>IF(ISNUMBER(Data!C196),VLOOKUP($J197,Data!$A:$D,3,FALSE))</f>
        <v>0</v>
      </c>
      <c r="N197" s="1" t="b">
        <f>IF(ISNUMBER(Data!D196),IF(AND($J197&lt;=Data!$H$3,$J197&gt;=Data!$H$2,Data!E196&lt;&gt;1),LOG(VLOOKUP($J197,Data!$A:$D,4,FALSE))))</f>
        <v>0</v>
      </c>
      <c r="O197" s="2" t="b">
        <f>IF(AND($J197&lt;=Data!$H$3,$J197&gt;=Data!$H$2,Data!E196&lt;&gt;1),VLOOKUP($J197,Data!$A:$D,3,FALSE))</f>
        <v>0</v>
      </c>
      <c r="P197" s="1" t="b">
        <f t="shared" si="37"/>
        <v>0</v>
      </c>
      <c r="Q197" s="1" t="b">
        <f t="shared" si="38"/>
        <v>0</v>
      </c>
      <c r="R197" s="1" t="b">
        <f t="shared" si="39"/>
        <v>0</v>
      </c>
      <c r="S197" s="1" t="b">
        <f t="shared" si="40"/>
        <v>0</v>
      </c>
      <c r="T197" s="1" t="b">
        <f t="shared" si="41"/>
        <v>0</v>
      </c>
      <c r="U197" s="1" t="b">
        <f t="shared" si="42"/>
        <v>0</v>
      </c>
      <c r="W197" s="1" t="b">
        <f t="shared" si="43"/>
        <v>0</v>
      </c>
      <c r="X197" s="1" t="b">
        <f t="shared" si="44"/>
        <v>0</v>
      </c>
      <c r="Y197" s="1" t="b">
        <f t="shared" si="45"/>
        <v>0</v>
      </c>
      <c r="Z197" s="1" t="b">
        <f t="shared" si="46"/>
        <v>0</v>
      </c>
      <c r="AA197" s="1" t="b">
        <f t="shared" si="47"/>
        <v>0</v>
      </c>
      <c r="AB197" s="1" t="b">
        <f t="shared" si="48"/>
        <v>0</v>
      </c>
    </row>
    <row r="198" spans="10:28" x14ac:dyDescent="0.25">
      <c r="J198">
        <v>196</v>
      </c>
      <c r="K198" s="64" t="b">
        <f>IF(ISNUMBER(Data!D197),VLOOKUP(Results!J198,Data!A:D,4,FALSE))</f>
        <v>0</v>
      </c>
      <c r="L198" s="1" t="b">
        <f>IF(ISNUMBER(Data!D197),LOG(VLOOKUP($J198,Data!$A:$D,4,FALSE)))</f>
        <v>0</v>
      </c>
      <c r="M198" s="2" t="b">
        <f>IF(ISNUMBER(Data!C197),VLOOKUP($J198,Data!$A:$D,3,FALSE))</f>
        <v>0</v>
      </c>
      <c r="N198" s="1" t="b">
        <f>IF(ISNUMBER(Data!D197),IF(AND($J198&lt;=Data!$H$3,$J198&gt;=Data!$H$2,Data!E197&lt;&gt;1),LOG(VLOOKUP($J198,Data!$A:$D,4,FALSE))))</f>
        <v>0</v>
      </c>
      <c r="O198" s="2" t="b">
        <f>IF(AND($J198&lt;=Data!$H$3,$J198&gt;=Data!$H$2,Data!E197&lt;&gt;1),VLOOKUP($J198,Data!$A:$D,3,FALSE))</f>
        <v>0</v>
      </c>
      <c r="P198" s="1" t="b">
        <f t="shared" si="37"/>
        <v>0</v>
      </c>
      <c r="Q198" s="1" t="b">
        <f t="shared" si="38"/>
        <v>0</v>
      </c>
      <c r="R198" s="1" t="b">
        <f t="shared" si="39"/>
        <v>0</v>
      </c>
      <c r="S198" s="1" t="b">
        <f t="shared" si="40"/>
        <v>0</v>
      </c>
      <c r="T198" s="1" t="b">
        <f t="shared" si="41"/>
        <v>0</v>
      </c>
      <c r="U198" s="1" t="b">
        <f t="shared" si="42"/>
        <v>0</v>
      </c>
      <c r="W198" s="1" t="b">
        <f t="shared" si="43"/>
        <v>0</v>
      </c>
      <c r="X198" s="1" t="b">
        <f t="shared" si="44"/>
        <v>0</v>
      </c>
      <c r="Y198" s="1" t="b">
        <f t="shared" si="45"/>
        <v>0</v>
      </c>
      <c r="Z198" s="1" t="b">
        <f t="shared" si="46"/>
        <v>0</v>
      </c>
      <c r="AA198" s="1" t="b">
        <f t="shared" si="47"/>
        <v>0</v>
      </c>
      <c r="AB198" s="1" t="b">
        <f t="shared" si="48"/>
        <v>0</v>
      </c>
    </row>
    <row r="199" spans="10:28" x14ac:dyDescent="0.25">
      <c r="J199">
        <v>197</v>
      </c>
      <c r="K199" s="64" t="b">
        <f>IF(ISNUMBER(Data!D198),VLOOKUP(Results!J199,Data!A:D,4,FALSE))</f>
        <v>0</v>
      </c>
      <c r="L199" s="1" t="b">
        <f>IF(ISNUMBER(Data!D198),LOG(VLOOKUP($J199,Data!$A:$D,4,FALSE)))</f>
        <v>0</v>
      </c>
      <c r="M199" s="2" t="b">
        <f>IF(ISNUMBER(Data!C198),VLOOKUP($J199,Data!$A:$D,3,FALSE))</f>
        <v>0</v>
      </c>
      <c r="N199" s="1" t="b">
        <f>IF(ISNUMBER(Data!D198),IF(AND($J199&lt;=Data!$H$3,$J199&gt;=Data!$H$2,Data!E198&lt;&gt;1),LOG(VLOOKUP($J199,Data!$A:$D,4,FALSE))))</f>
        <v>0</v>
      </c>
      <c r="O199" s="2" t="b">
        <f>IF(AND($J199&lt;=Data!$H$3,$J199&gt;=Data!$H$2,Data!E198&lt;&gt;1),VLOOKUP($J199,Data!$A:$D,3,FALSE))</f>
        <v>0</v>
      </c>
      <c r="P199" s="1" t="b">
        <f t="shared" si="37"/>
        <v>0</v>
      </c>
      <c r="Q199" s="1" t="b">
        <f t="shared" si="38"/>
        <v>0</v>
      </c>
      <c r="R199" s="1" t="b">
        <f t="shared" si="39"/>
        <v>0</v>
      </c>
      <c r="S199" s="1" t="b">
        <f t="shared" si="40"/>
        <v>0</v>
      </c>
      <c r="T199" s="1" t="b">
        <f t="shared" si="41"/>
        <v>0</v>
      </c>
      <c r="U199" s="1" t="b">
        <f t="shared" si="42"/>
        <v>0</v>
      </c>
      <c r="W199" s="1" t="b">
        <f t="shared" si="43"/>
        <v>0</v>
      </c>
      <c r="X199" s="1" t="b">
        <f t="shared" si="44"/>
        <v>0</v>
      </c>
      <c r="Y199" s="1" t="b">
        <f t="shared" si="45"/>
        <v>0</v>
      </c>
      <c r="Z199" s="1" t="b">
        <f t="shared" si="46"/>
        <v>0</v>
      </c>
      <c r="AA199" s="1" t="b">
        <f t="shared" si="47"/>
        <v>0</v>
      </c>
      <c r="AB199" s="1" t="b">
        <f t="shared" si="48"/>
        <v>0</v>
      </c>
    </row>
    <row r="200" spans="10:28" x14ac:dyDescent="0.25">
      <c r="J200">
        <v>198</v>
      </c>
      <c r="K200" s="64" t="b">
        <f>IF(ISNUMBER(Data!D199),VLOOKUP(Results!J200,Data!A:D,4,FALSE))</f>
        <v>0</v>
      </c>
      <c r="L200" s="1" t="b">
        <f>IF(ISNUMBER(Data!D199),LOG(VLOOKUP($J200,Data!$A:$D,4,FALSE)))</f>
        <v>0</v>
      </c>
      <c r="M200" s="2" t="b">
        <f>IF(ISNUMBER(Data!C199),VLOOKUP($J200,Data!$A:$D,3,FALSE))</f>
        <v>0</v>
      </c>
      <c r="N200" s="1" t="b">
        <f>IF(ISNUMBER(Data!D199),IF(AND($J200&lt;=Data!$H$3,$J200&gt;=Data!$H$2,Data!E199&lt;&gt;1),LOG(VLOOKUP($J200,Data!$A:$D,4,FALSE))))</f>
        <v>0</v>
      </c>
      <c r="O200" s="2" t="b">
        <f>IF(AND($J200&lt;=Data!$H$3,$J200&gt;=Data!$H$2,Data!E199&lt;&gt;1),VLOOKUP($J200,Data!$A:$D,3,FALSE))</f>
        <v>0</v>
      </c>
      <c r="P200" s="1" t="b">
        <f t="shared" si="37"/>
        <v>0</v>
      </c>
      <c r="Q200" s="1" t="b">
        <f t="shared" si="38"/>
        <v>0</v>
      </c>
      <c r="R200" s="1" t="b">
        <f t="shared" si="39"/>
        <v>0</v>
      </c>
      <c r="S200" s="1" t="b">
        <f t="shared" si="40"/>
        <v>0</v>
      </c>
      <c r="T200" s="1" t="b">
        <f t="shared" si="41"/>
        <v>0</v>
      </c>
      <c r="U200" s="1" t="b">
        <f t="shared" si="42"/>
        <v>0</v>
      </c>
      <c r="W200" s="1" t="b">
        <f t="shared" si="43"/>
        <v>0</v>
      </c>
      <c r="X200" s="1" t="b">
        <f t="shared" si="44"/>
        <v>0</v>
      </c>
      <c r="Y200" s="1" t="b">
        <f t="shared" si="45"/>
        <v>0</v>
      </c>
      <c r="Z200" s="1" t="b">
        <f t="shared" si="46"/>
        <v>0</v>
      </c>
      <c r="AA200" s="1" t="b">
        <f t="shared" si="47"/>
        <v>0</v>
      </c>
      <c r="AB200" s="1" t="b">
        <f t="shared" si="48"/>
        <v>0</v>
      </c>
    </row>
    <row r="201" spans="10:28" x14ac:dyDescent="0.25">
      <c r="J201">
        <v>199</v>
      </c>
      <c r="K201" s="64" t="b">
        <f>IF(ISNUMBER(Data!D200),VLOOKUP(Results!J201,Data!A:D,4,FALSE))</f>
        <v>0</v>
      </c>
      <c r="L201" s="1" t="b">
        <f>IF(ISNUMBER(Data!D200),LOG(VLOOKUP($J201,Data!$A:$D,4,FALSE)))</f>
        <v>0</v>
      </c>
      <c r="M201" s="2" t="b">
        <f>IF(ISNUMBER(Data!C200),VLOOKUP($J201,Data!$A:$D,3,FALSE))</f>
        <v>0</v>
      </c>
      <c r="N201" s="1" t="b">
        <f>IF(ISNUMBER(Data!D200),IF(AND($J201&lt;=Data!$H$3,$J201&gt;=Data!$H$2,Data!E200&lt;&gt;1),LOG(VLOOKUP($J201,Data!$A:$D,4,FALSE))))</f>
        <v>0</v>
      </c>
      <c r="O201" s="2" t="b">
        <f>IF(AND($J201&lt;=Data!$H$3,$J201&gt;=Data!$H$2,Data!E200&lt;&gt;1),VLOOKUP($J201,Data!$A:$D,3,FALSE))</f>
        <v>0</v>
      </c>
      <c r="P201" s="1" t="b">
        <f t="shared" si="37"/>
        <v>0</v>
      </c>
      <c r="Q201" s="1" t="b">
        <f t="shared" si="38"/>
        <v>0</v>
      </c>
      <c r="R201" s="1" t="b">
        <f t="shared" si="39"/>
        <v>0</v>
      </c>
      <c r="S201" s="1" t="b">
        <f t="shared" si="40"/>
        <v>0</v>
      </c>
      <c r="T201" s="1" t="b">
        <f t="shared" si="41"/>
        <v>0</v>
      </c>
      <c r="U201" s="1" t="b">
        <f t="shared" si="42"/>
        <v>0</v>
      </c>
      <c r="W201" s="1" t="b">
        <f t="shared" si="43"/>
        <v>0</v>
      </c>
      <c r="X201" s="1" t="b">
        <f t="shared" si="44"/>
        <v>0</v>
      </c>
      <c r="Y201" s="1" t="b">
        <f t="shared" si="45"/>
        <v>0</v>
      </c>
      <c r="Z201" s="1" t="b">
        <f t="shared" si="46"/>
        <v>0</v>
      </c>
      <c r="AA201" s="1" t="b">
        <f t="shared" si="47"/>
        <v>0</v>
      </c>
      <c r="AB201" s="1" t="b">
        <f t="shared" si="48"/>
        <v>0</v>
      </c>
    </row>
    <row r="202" spans="10:28" x14ac:dyDescent="0.25">
      <c r="J202">
        <v>200</v>
      </c>
      <c r="K202" s="64" t="b">
        <f>IF(ISNUMBER(Data!D201),VLOOKUP(Results!J202,Data!A:D,4,FALSE))</f>
        <v>0</v>
      </c>
      <c r="L202" s="1" t="b">
        <f>IF(ISNUMBER(Data!D201),LOG(VLOOKUP($J202,Data!$A:$D,4,FALSE)))</f>
        <v>0</v>
      </c>
      <c r="M202" s="2" t="b">
        <f>IF(ISNUMBER(Data!C201),VLOOKUP($J202,Data!$A:$D,3,FALSE))</f>
        <v>0</v>
      </c>
      <c r="N202" s="1" t="b">
        <f>IF(ISNUMBER(Data!D201),IF(AND($J202&lt;=Data!$H$3,$J202&gt;=Data!$H$2,Data!E201&lt;&gt;1),LOG(VLOOKUP($J202,Data!$A:$D,4,FALSE))))</f>
        <v>0</v>
      </c>
      <c r="O202" s="2" t="b">
        <f>IF(AND($J202&lt;=Data!$H$3,$J202&gt;=Data!$H$2,Data!E201&lt;&gt;1),VLOOKUP($J202,Data!$A:$D,3,FALSE))</f>
        <v>0</v>
      </c>
      <c r="P202" s="1" t="b">
        <f t="shared" si="37"/>
        <v>0</v>
      </c>
      <c r="Q202" s="1" t="b">
        <f t="shared" si="38"/>
        <v>0</v>
      </c>
      <c r="R202" s="1" t="b">
        <f t="shared" si="39"/>
        <v>0</v>
      </c>
      <c r="S202" s="1" t="b">
        <f t="shared" si="40"/>
        <v>0</v>
      </c>
      <c r="T202" s="1" t="b">
        <f t="shared" si="41"/>
        <v>0</v>
      </c>
      <c r="U202" s="1" t="b">
        <f t="shared" si="42"/>
        <v>0</v>
      </c>
      <c r="W202" s="1" t="b">
        <f t="shared" si="43"/>
        <v>0</v>
      </c>
      <c r="X202" s="1" t="b">
        <f t="shared" si="44"/>
        <v>0</v>
      </c>
      <c r="Y202" s="1" t="b">
        <f t="shared" si="45"/>
        <v>0</v>
      </c>
      <c r="Z202" s="1" t="b">
        <f t="shared" si="46"/>
        <v>0</v>
      </c>
      <c r="AA202" s="1" t="b">
        <f t="shared" si="47"/>
        <v>0</v>
      </c>
      <c r="AB202" s="1" t="b">
        <f t="shared" si="48"/>
        <v>0</v>
      </c>
    </row>
    <row r="203" spans="10:28" x14ac:dyDescent="0.25">
      <c r="J203">
        <v>201</v>
      </c>
      <c r="K203" s="64" t="b">
        <f>IF(ISNUMBER(Data!D202),VLOOKUP(Results!J203,Data!A:D,4,FALSE))</f>
        <v>0</v>
      </c>
      <c r="L203" s="1" t="b">
        <f>IF(ISNUMBER(Data!D202),LOG(VLOOKUP($J203,Data!$A:$D,4,FALSE)))</f>
        <v>0</v>
      </c>
      <c r="M203" s="2" t="b">
        <f>IF(ISNUMBER(Data!C202),VLOOKUP($J203,Data!$A:$D,3,FALSE))</f>
        <v>0</v>
      </c>
      <c r="N203" s="1" t="b">
        <f>IF(ISNUMBER(Data!D202),IF(AND($J203&lt;=Data!$H$3,$J203&gt;=Data!$H$2,Data!E202&lt;&gt;1),LOG(VLOOKUP($J203,Data!$A:$D,4,FALSE))))</f>
        <v>0</v>
      </c>
      <c r="O203" s="2" t="b">
        <f>IF(AND($J203&lt;=Data!$H$3,$J203&gt;=Data!$H$2,Data!E202&lt;&gt;1),VLOOKUP($J203,Data!$A:$D,3,FALSE))</f>
        <v>0</v>
      </c>
      <c r="P203" s="1" t="b">
        <f t="shared" si="37"/>
        <v>0</v>
      </c>
      <c r="Q203" s="1" t="b">
        <f t="shared" si="38"/>
        <v>0</v>
      </c>
      <c r="R203" s="1" t="b">
        <f t="shared" si="39"/>
        <v>0</v>
      </c>
      <c r="S203" s="1" t="b">
        <f t="shared" si="40"/>
        <v>0</v>
      </c>
      <c r="T203" s="1" t="b">
        <f t="shared" si="41"/>
        <v>0</v>
      </c>
      <c r="U203" s="1" t="b">
        <f t="shared" si="42"/>
        <v>0</v>
      </c>
      <c r="W203" s="1" t="b">
        <f t="shared" si="43"/>
        <v>0</v>
      </c>
      <c r="X203" s="1" t="b">
        <f t="shared" si="44"/>
        <v>0</v>
      </c>
      <c r="Y203" s="1" t="b">
        <f t="shared" si="45"/>
        <v>0</v>
      </c>
      <c r="Z203" s="1" t="b">
        <f t="shared" si="46"/>
        <v>0</v>
      </c>
      <c r="AA203" s="1" t="b">
        <f t="shared" si="47"/>
        <v>0</v>
      </c>
      <c r="AB203" s="1" t="b">
        <f t="shared" si="48"/>
        <v>0</v>
      </c>
    </row>
    <row r="204" spans="10:28" x14ac:dyDescent="0.25">
      <c r="J204">
        <v>202</v>
      </c>
      <c r="K204" s="64" t="b">
        <f>IF(ISNUMBER(Data!D203),VLOOKUP(Results!J204,Data!A:D,4,FALSE))</f>
        <v>0</v>
      </c>
      <c r="L204" s="1" t="b">
        <f>IF(ISNUMBER(Data!D203),LOG(VLOOKUP($J204,Data!$A:$D,4,FALSE)))</f>
        <v>0</v>
      </c>
      <c r="M204" s="2" t="b">
        <f>IF(ISNUMBER(Data!C203),VLOOKUP($J204,Data!$A:$D,3,FALSE))</f>
        <v>0</v>
      </c>
      <c r="N204" s="1" t="b">
        <f>IF(ISNUMBER(Data!D203),IF(AND($J204&lt;=Data!$H$3,$J204&gt;=Data!$H$2,Data!E203&lt;&gt;1),LOG(VLOOKUP($J204,Data!$A:$D,4,FALSE))))</f>
        <v>0</v>
      </c>
      <c r="O204" s="2" t="b">
        <f>IF(AND($J204&lt;=Data!$H$3,$J204&gt;=Data!$H$2,Data!E203&lt;&gt;1),VLOOKUP($J204,Data!$A:$D,3,FALSE))</f>
        <v>0</v>
      </c>
      <c r="P204" s="1" t="b">
        <f t="shared" si="37"/>
        <v>0</v>
      </c>
      <c r="Q204" s="1" t="b">
        <f t="shared" si="38"/>
        <v>0</v>
      </c>
      <c r="R204" s="1" t="b">
        <f t="shared" si="39"/>
        <v>0</v>
      </c>
      <c r="S204" s="1" t="b">
        <f t="shared" si="40"/>
        <v>0</v>
      </c>
      <c r="T204" s="1" t="b">
        <f t="shared" si="41"/>
        <v>0</v>
      </c>
      <c r="U204" s="1" t="b">
        <f t="shared" si="42"/>
        <v>0</v>
      </c>
      <c r="W204" s="1" t="b">
        <f t="shared" si="43"/>
        <v>0</v>
      </c>
      <c r="X204" s="1" t="b">
        <f t="shared" si="44"/>
        <v>0</v>
      </c>
      <c r="Y204" s="1" t="b">
        <f t="shared" si="45"/>
        <v>0</v>
      </c>
      <c r="Z204" s="1" t="b">
        <f t="shared" si="46"/>
        <v>0</v>
      </c>
      <c r="AA204" s="1" t="b">
        <f t="shared" si="47"/>
        <v>0</v>
      </c>
      <c r="AB204" s="1" t="b">
        <f t="shared" si="48"/>
        <v>0</v>
      </c>
    </row>
    <row r="205" spans="10:28" x14ac:dyDescent="0.25">
      <c r="J205">
        <v>203</v>
      </c>
      <c r="K205" s="64" t="b">
        <f>IF(ISNUMBER(Data!D204),VLOOKUP(Results!J205,Data!A:D,4,FALSE))</f>
        <v>0</v>
      </c>
      <c r="L205" s="1" t="b">
        <f>IF(ISNUMBER(Data!D204),LOG(VLOOKUP($J205,Data!$A:$D,4,FALSE)))</f>
        <v>0</v>
      </c>
      <c r="M205" s="2" t="b">
        <f>IF(ISNUMBER(Data!C204),VLOOKUP($J205,Data!$A:$D,3,FALSE))</f>
        <v>0</v>
      </c>
      <c r="N205" s="1" t="b">
        <f>IF(ISNUMBER(Data!D204),IF(AND($J205&lt;=Data!$H$3,$J205&gt;=Data!$H$2,Data!E204&lt;&gt;1),LOG(VLOOKUP($J205,Data!$A:$D,4,FALSE))))</f>
        <v>0</v>
      </c>
      <c r="O205" s="2" t="b">
        <f>IF(AND($J205&lt;=Data!$H$3,$J205&gt;=Data!$H$2,Data!E204&lt;&gt;1),VLOOKUP($J205,Data!$A:$D,3,FALSE))</f>
        <v>0</v>
      </c>
      <c r="P205" s="1" t="b">
        <f t="shared" si="37"/>
        <v>0</v>
      </c>
      <c r="Q205" s="1" t="b">
        <f t="shared" si="38"/>
        <v>0</v>
      </c>
      <c r="R205" s="1" t="b">
        <f t="shared" si="39"/>
        <v>0</v>
      </c>
      <c r="S205" s="1" t="b">
        <f t="shared" si="40"/>
        <v>0</v>
      </c>
      <c r="T205" s="1" t="b">
        <f t="shared" si="41"/>
        <v>0</v>
      </c>
      <c r="U205" s="1" t="b">
        <f t="shared" si="42"/>
        <v>0</v>
      </c>
      <c r="W205" s="1" t="b">
        <f t="shared" si="43"/>
        <v>0</v>
      </c>
      <c r="X205" s="1" t="b">
        <f t="shared" si="44"/>
        <v>0</v>
      </c>
      <c r="Y205" s="1" t="b">
        <f t="shared" si="45"/>
        <v>0</v>
      </c>
      <c r="Z205" s="1" t="b">
        <f t="shared" si="46"/>
        <v>0</v>
      </c>
      <c r="AA205" s="1" t="b">
        <f t="shared" si="47"/>
        <v>0</v>
      </c>
      <c r="AB205" s="1" t="b">
        <f t="shared" si="48"/>
        <v>0</v>
      </c>
    </row>
    <row r="206" spans="10:28" x14ac:dyDescent="0.25">
      <c r="J206">
        <v>204</v>
      </c>
      <c r="K206" s="64" t="b">
        <f>IF(ISNUMBER(Data!D205),VLOOKUP(Results!J206,Data!A:D,4,FALSE))</f>
        <v>0</v>
      </c>
      <c r="L206" s="1" t="b">
        <f>IF(ISNUMBER(Data!D205),LOG(VLOOKUP($J206,Data!$A:$D,4,FALSE)))</f>
        <v>0</v>
      </c>
      <c r="M206" s="2" t="b">
        <f>IF(ISNUMBER(Data!C205),VLOOKUP($J206,Data!$A:$D,3,FALSE))</f>
        <v>0</v>
      </c>
      <c r="N206" s="1" t="b">
        <f>IF(ISNUMBER(Data!D205),IF(AND($J206&lt;=Data!$H$3,$J206&gt;=Data!$H$2,Data!E205&lt;&gt;1),LOG(VLOOKUP($J206,Data!$A:$D,4,FALSE))))</f>
        <v>0</v>
      </c>
      <c r="O206" s="2" t="b">
        <f>IF(AND($J206&lt;=Data!$H$3,$J206&gt;=Data!$H$2,Data!E205&lt;&gt;1),VLOOKUP($J206,Data!$A:$D,3,FALSE))</f>
        <v>0</v>
      </c>
      <c r="P206" s="1" t="b">
        <f t="shared" si="37"/>
        <v>0</v>
      </c>
      <c r="Q206" s="1" t="b">
        <f t="shared" si="38"/>
        <v>0</v>
      </c>
      <c r="R206" s="1" t="b">
        <f t="shared" si="39"/>
        <v>0</v>
      </c>
      <c r="S206" s="1" t="b">
        <f t="shared" si="40"/>
        <v>0</v>
      </c>
      <c r="T206" s="1" t="b">
        <f t="shared" si="41"/>
        <v>0</v>
      </c>
      <c r="U206" s="1" t="b">
        <f t="shared" si="42"/>
        <v>0</v>
      </c>
      <c r="W206" s="1" t="b">
        <f t="shared" si="43"/>
        <v>0</v>
      </c>
      <c r="X206" s="1" t="b">
        <f t="shared" si="44"/>
        <v>0</v>
      </c>
      <c r="Y206" s="1" t="b">
        <f t="shared" si="45"/>
        <v>0</v>
      </c>
      <c r="Z206" s="1" t="b">
        <f t="shared" si="46"/>
        <v>0</v>
      </c>
      <c r="AA206" s="1" t="b">
        <f t="shared" si="47"/>
        <v>0</v>
      </c>
      <c r="AB206" s="1" t="b">
        <f t="shared" si="48"/>
        <v>0</v>
      </c>
    </row>
    <row r="207" spans="10:28" x14ac:dyDescent="0.25">
      <c r="J207">
        <v>205</v>
      </c>
      <c r="K207" s="64" t="b">
        <f>IF(ISNUMBER(Data!D206),VLOOKUP(Results!J207,Data!A:D,4,FALSE))</f>
        <v>0</v>
      </c>
      <c r="L207" s="1" t="b">
        <f>IF(ISNUMBER(Data!D206),LOG(VLOOKUP($J207,Data!$A:$D,4,FALSE)))</f>
        <v>0</v>
      </c>
      <c r="M207" s="2" t="b">
        <f>IF(ISNUMBER(Data!C206),VLOOKUP($J207,Data!$A:$D,3,FALSE))</f>
        <v>0</v>
      </c>
      <c r="N207" s="1" t="b">
        <f>IF(ISNUMBER(Data!D206),IF(AND($J207&lt;=Data!$H$3,$J207&gt;=Data!$H$2,Data!E206&lt;&gt;1),LOG(VLOOKUP($J207,Data!$A:$D,4,FALSE))))</f>
        <v>0</v>
      </c>
      <c r="O207" s="2" t="b">
        <f>IF(AND($J207&lt;=Data!$H$3,$J207&gt;=Data!$H$2,Data!E206&lt;&gt;1),VLOOKUP($J207,Data!$A:$D,3,FALSE))</f>
        <v>0</v>
      </c>
      <c r="P207" s="1" t="b">
        <f t="shared" si="37"/>
        <v>0</v>
      </c>
      <c r="Q207" s="1" t="b">
        <f t="shared" si="38"/>
        <v>0</v>
      </c>
      <c r="R207" s="1" t="b">
        <f t="shared" si="39"/>
        <v>0</v>
      </c>
      <c r="S207" s="1" t="b">
        <f t="shared" si="40"/>
        <v>0</v>
      </c>
      <c r="T207" s="1" t="b">
        <f t="shared" si="41"/>
        <v>0</v>
      </c>
      <c r="U207" s="1" t="b">
        <f t="shared" si="42"/>
        <v>0</v>
      </c>
      <c r="W207" s="1" t="b">
        <f t="shared" si="43"/>
        <v>0</v>
      </c>
      <c r="X207" s="1" t="b">
        <f t="shared" si="44"/>
        <v>0</v>
      </c>
      <c r="Y207" s="1" t="b">
        <f t="shared" si="45"/>
        <v>0</v>
      </c>
      <c r="Z207" s="1" t="b">
        <f t="shared" si="46"/>
        <v>0</v>
      </c>
      <c r="AA207" s="1" t="b">
        <f t="shared" si="47"/>
        <v>0</v>
      </c>
      <c r="AB207" s="1" t="b">
        <f t="shared" si="48"/>
        <v>0</v>
      </c>
    </row>
    <row r="208" spans="10:28" x14ac:dyDescent="0.25">
      <c r="J208">
        <v>206</v>
      </c>
      <c r="K208" s="64" t="b">
        <f>IF(ISNUMBER(Data!D207),VLOOKUP(Results!J208,Data!A:D,4,FALSE))</f>
        <v>0</v>
      </c>
      <c r="L208" s="1" t="b">
        <f>IF(ISNUMBER(Data!D207),LOG(VLOOKUP($J208,Data!$A:$D,4,FALSE)))</f>
        <v>0</v>
      </c>
      <c r="M208" s="2" t="b">
        <f>IF(ISNUMBER(Data!C207),VLOOKUP($J208,Data!$A:$D,3,FALSE))</f>
        <v>0</v>
      </c>
      <c r="N208" s="1" t="b">
        <f>IF(ISNUMBER(Data!D207),IF(AND($J208&lt;=Data!$H$3,$J208&gt;=Data!$H$2,Data!E207&lt;&gt;1),LOG(VLOOKUP($J208,Data!$A:$D,4,FALSE))))</f>
        <v>0</v>
      </c>
      <c r="O208" s="2" t="b">
        <f>IF(AND($J208&lt;=Data!$H$3,$J208&gt;=Data!$H$2,Data!E207&lt;&gt;1),VLOOKUP($J208,Data!$A:$D,3,FALSE))</f>
        <v>0</v>
      </c>
      <c r="P208" s="1" t="b">
        <f t="shared" si="37"/>
        <v>0</v>
      </c>
      <c r="Q208" s="1" t="b">
        <f t="shared" si="38"/>
        <v>0</v>
      </c>
      <c r="R208" s="1" t="b">
        <f t="shared" si="39"/>
        <v>0</v>
      </c>
      <c r="S208" s="1" t="b">
        <f t="shared" si="40"/>
        <v>0</v>
      </c>
      <c r="T208" s="1" t="b">
        <f t="shared" si="41"/>
        <v>0</v>
      </c>
      <c r="U208" s="1" t="b">
        <f t="shared" si="42"/>
        <v>0</v>
      </c>
      <c r="W208" s="1" t="b">
        <f t="shared" si="43"/>
        <v>0</v>
      </c>
      <c r="X208" s="1" t="b">
        <f t="shared" si="44"/>
        <v>0</v>
      </c>
      <c r="Y208" s="1" t="b">
        <f t="shared" si="45"/>
        <v>0</v>
      </c>
      <c r="Z208" s="1" t="b">
        <f t="shared" si="46"/>
        <v>0</v>
      </c>
      <c r="AA208" s="1" t="b">
        <f t="shared" si="47"/>
        <v>0</v>
      </c>
      <c r="AB208" s="1" t="b">
        <f t="shared" si="48"/>
        <v>0</v>
      </c>
    </row>
    <row r="209" spans="10:28" x14ac:dyDescent="0.25">
      <c r="J209">
        <v>207</v>
      </c>
      <c r="K209" s="64" t="b">
        <f>IF(ISNUMBER(Data!D208),VLOOKUP(Results!J209,Data!A:D,4,FALSE))</f>
        <v>0</v>
      </c>
      <c r="L209" s="1" t="b">
        <f>IF(ISNUMBER(Data!D208),LOG(VLOOKUP($J209,Data!$A:$D,4,FALSE)))</f>
        <v>0</v>
      </c>
      <c r="M209" s="2" t="b">
        <f>IF(ISNUMBER(Data!C208),VLOOKUP($J209,Data!$A:$D,3,FALSE))</f>
        <v>0</v>
      </c>
      <c r="N209" s="1" t="b">
        <f>IF(ISNUMBER(Data!D208),IF(AND($J209&lt;=Data!$H$3,$J209&gt;=Data!$H$2,Data!E208&lt;&gt;1),LOG(VLOOKUP($J209,Data!$A:$D,4,FALSE))))</f>
        <v>0</v>
      </c>
      <c r="O209" s="2" t="b">
        <f>IF(AND($J209&lt;=Data!$H$3,$J209&gt;=Data!$H$2,Data!E208&lt;&gt;1),VLOOKUP($J209,Data!$A:$D,3,FALSE))</f>
        <v>0</v>
      </c>
      <c r="P209" s="1" t="b">
        <f t="shared" si="37"/>
        <v>0</v>
      </c>
      <c r="Q209" s="1" t="b">
        <f t="shared" si="38"/>
        <v>0</v>
      </c>
      <c r="R209" s="1" t="b">
        <f t="shared" si="39"/>
        <v>0</v>
      </c>
      <c r="S209" s="1" t="b">
        <f t="shared" si="40"/>
        <v>0</v>
      </c>
      <c r="T209" s="1" t="b">
        <f t="shared" si="41"/>
        <v>0</v>
      </c>
      <c r="U209" s="1" t="b">
        <f t="shared" si="42"/>
        <v>0</v>
      </c>
      <c r="W209" s="1" t="b">
        <f t="shared" si="43"/>
        <v>0</v>
      </c>
      <c r="X209" s="1" t="b">
        <f t="shared" si="44"/>
        <v>0</v>
      </c>
      <c r="Y209" s="1" t="b">
        <f t="shared" si="45"/>
        <v>0</v>
      </c>
      <c r="Z209" s="1" t="b">
        <f t="shared" si="46"/>
        <v>0</v>
      </c>
      <c r="AA209" s="1" t="b">
        <f t="shared" si="47"/>
        <v>0</v>
      </c>
      <c r="AB209" s="1" t="b">
        <f t="shared" si="48"/>
        <v>0</v>
      </c>
    </row>
    <row r="210" spans="10:28" x14ac:dyDescent="0.25">
      <c r="J210">
        <v>208</v>
      </c>
      <c r="K210" s="64" t="b">
        <f>IF(ISNUMBER(Data!D209),VLOOKUP(Results!J210,Data!A:D,4,FALSE))</f>
        <v>0</v>
      </c>
      <c r="L210" s="1" t="b">
        <f>IF(ISNUMBER(Data!D209),LOG(VLOOKUP($J210,Data!$A:$D,4,FALSE)))</f>
        <v>0</v>
      </c>
      <c r="M210" s="2" t="b">
        <f>IF(ISNUMBER(Data!C209),VLOOKUP($J210,Data!$A:$D,3,FALSE))</f>
        <v>0</v>
      </c>
      <c r="N210" s="1" t="b">
        <f>IF(ISNUMBER(Data!D209),IF(AND($J210&lt;=Data!$H$3,$J210&gt;=Data!$H$2,Data!E209&lt;&gt;1),LOG(VLOOKUP($J210,Data!$A:$D,4,FALSE))))</f>
        <v>0</v>
      </c>
      <c r="O210" s="2" t="b">
        <f>IF(AND($J210&lt;=Data!$H$3,$J210&gt;=Data!$H$2,Data!E209&lt;&gt;1),VLOOKUP($J210,Data!$A:$D,3,FALSE))</f>
        <v>0</v>
      </c>
      <c r="P210" s="1" t="b">
        <f t="shared" si="37"/>
        <v>0</v>
      </c>
      <c r="Q210" s="1" t="b">
        <f t="shared" si="38"/>
        <v>0</v>
      </c>
      <c r="R210" s="1" t="b">
        <f t="shared" si="39"/>
        <v>0</v>
      </c>
      <c r="S210" s="1" t="b">
        <f t="shared" si="40"/>
        <v>0</v>
      </c>
      <c r="T210" s="1" t="b">
        <f t="shared" si="41"/>
        <v>0</v>
      </c>
      <c r="U210" s="1" t="b">
        <f t="shared" si="42"/>
        <v>0</v>
      </c>
      <c r="W210" s="1" t="b">
        <f t="shared" si="43"/>
        <v>0</v>
      </c>
      <c r="X210" s="1" t="b">
        <f t="shared" si="44"/>
        <v>0</v>
      </c>
      <c r="Y210" s="1" t="b">
        <f t="shared" si="45"/>
        <v>0</v>
      </c>
      <c r="Z210" s="1" t="b">
        <f t="shared" si="46"/>
        <v>0</v>
      </c>
      <c r="AA210" s="1" t="b">
        <f t="shared" si="47"/>
        <v>0</v>
      </c>
      <c r="AB210" s="1" t="b">
        <f t="shared" si="48"/>
        <v>0</v>
      </c>
    </row>
    <row r="211" spans="10:28" x14ac:dyDescent="0.25">
      <c r="J211">
        <v>209</v>
      </c>
      <c r="K211" s="64" t="b">
        <f>IF(ISNUMBER(Data!D210),VLOOKUP(Results!J211,Data!A:D,4,FALSE))</f>
        <v>0</v>
      </c>
      <c r="L211" s="1" t="b">
        <f>IF(ISNUMBER(Data!D210),LOG(VLOOKUP($J211,Data!$A:$D,4,FALSE)))</f>
        <v>0</v>
      </c>
      <c r="M211" s="2" t="b">
        <f>IF(ISNUMBER(Data!C210),VLOOKUP($J211,Data!$A:$D,3,FALSE))</f>
        <v>0</v>
      </c>
      <c r="N211" s="1" t="b">
        <f>IF(ISNUMBER(Data!D210),IF(AND($J211&lt;=Data!$H$3,$J211&gt;=Data!$H$2,Data!E210&lt;&gt;1),LOG(VLOOKUP($J211,Data!$A:$D,4,FALSE))))</f>
        <v>0</v>
      </c>
      <c r="O211" s="2" t="b">
        <f>IF(AND($J211&lt;=Data!$H$3,$J211&gt;=Data!$H$2,Data!E210&lt;&gt;1),VLOOKUP($J211,Data!$A:$D,3,FALSE))</f>
        <v>0</v>
      </c>
      <c r="P211" s="1" t="b">
        <f t="shared" si="37"/>
        <v>0</v>
      </c>
      <c r="Q211" s="1" t="b">
        <f t="shared" si="38"/>
        <v>0</v>
      </c>
      <c r="R211" s="1" t="b">
        <f t="shared" si="39"/>
        <v>0</v>
      </c>
      <c r="S211" s="1" t="b">
        <f t="shared" si="40"/>
        <v>0</v>
      </c>
      <c r="T211" s="1" t="b">
        <f t="shared" si="41"/>
        <v>0</v>
      </c>
      <c r="U211" s="1" t="b">
        <f t="shared" si="42"/>
        <v>0</v>
      </c>
      <c r="W211" s="1" t="b">
        <f t="shared" si="43"/>
        <v>0</v>
      </c>
      <c r="X211" s="1" t="b">
        <f t="shared" si="44"/>
        <v>0</v>
      </c>
      <c r="Y211" s="1" t="b">
        <f t="shared" si="45"/>
        <v>0</v>
      </c>
      <c r="Z211" s="1" t="b">
        <f t="shared" si="46"/>
        <v>0</v>
      </c>
      <c r="AA211" s="1" t="b">
        <f t="shared" si="47"/>
        <v>0</v>
      </c>
      <c r="AB211" s="1" t="b">
        <f t="shared" si="48"/>
        <v>0</v>
      </c>
    </row>
    <row r="212" spans="10:28" x14ac:dyDescent="0.25">
      <c r="J212">
        <v>210</v>
      </c>
      <c r="K212" s="64" t="b">
        <f>IF(ISNUMBER(Data!D211),VLOOKUP(Results!J212,Data!A:D,4,FALSE))</f>
        <v>0</v>
      </c>
      <c r="L212" s="1" t="b">
        <f>IF(ISNUMBER(Data!D211),LOG(VLOOKUP($J212,Data!$A:$D,4,FALSE)))</f>
        <v>0</v>
      </c>
      <c r="M212" s="2" t="b">
        <f>IF(ISNUMBER(Data!C211),VLOOKUP($J212,Data!$A:$D,3,FALSE))</f>
        <v>0</v>
      </c>
      <c r="N212" s="1" t="b">
        <f>IF(ISNUMBER(Data!D211),IF(AND($J212&lt;=Data!$H$3,$J212&gt;=Data!$H$2,Data!E211&lt;&gt;1),LOG(VLOOKUP($J212,Data!$A:$D,4,FALSE))))</f>
        <v>0</v>
      </c>
      <c r="O212" s="2" t="b">
        <f>IF(AND($J212&lt;=Data!$H$3,$J212&gt;=Data!$H$2,Data!E211&lt;&gt;1),VLOOKUP($J212,Data!$A:$D,3,FALSE))</f>
        <v>0</v>
      </c>
      <c r="P212" s="1" t="b">
        <f t="shared" si="37"/>
        <v>0</v>
      </c>
      <c r="Q212" s="1" t="b">
        <f t="shared" si="38"/>
        <v>0</v>
      </c>
      <c r="R212" s="1" t="b">
        <f t="shared" si="39"/>
        <v>0</v>
      </c>
      <c r="S212" s="1" t="b">
        <f t="shared" si="40"/>
        <v>0</v>
      </c>
      <c r="T212" s="1" t="b">
        <f t="shared" si="41"/>
        <v>0</v>
      </c>
      <c r="U212" s="1" t="b">
        <f t="shared" si="42"/>
        <v>0</v>
      </c>
      <c r="W212" s="1" t="b">
        <f t="shared" si="43"/>
        <v>0</v>
      </c>
      <c r="X212" s="1" t="b">
        <f t="shared" si="44"/>
        <v>0</v>
      </c>
      <c r="Y212" s="1" t="b">
        <f t="shared" si="45"/>
        <v>0</v>
      </c>
      <c r="Z212" s="1" t="b">
        <f t="shared" si="46"/>
        <v>0</v>
      </c>
      <c r="AA212" s="1" t="b">
        <f t="shared" si="47"/>
        <v>0</v>
      </c>
      <c r="AB212" s="1" t="b">
        <f t="shared" si="48"/>
        <v>0</v>
      </c>
    </row>
    <row r="213" spans="10:28" x14ac:dyDescent="0.25">
      <c r="J213">
        <v>211</v>
      </c>
      <c r="K213" s="64" t="b">
        <f>IF(ISNUMBER(Data!D212),VLOOKUP(Results!J213,Data!A:D,4,FALSE))</f>
        <v>0</v>
      </c>
      <c r="L213" s="1" t="b">
        <f>IF(ISNUMBER(Data!D212),LOG(VLOOKUP($J213,Data!$A:$D,4,FALSE)))</f>
        <v>0</v>
      </c>
      <c r="M213" s="2" t="b">
        <f>IF(ISNUMBER(Data!C212),VLOOKUP($J213,Data!$A:$D,3,FALSE))</f>
        <v>0</v>
      </c>
      <c r="N213" s="1" t="b">
        <f>IF(ISNUMBER(Data!D212),IF(AND($J213&lt;=Data!$H$3,$J213&gt;=Data!$H$2,Data!E212&lt;&gt;1),LOG(VLOOKUP($J213,Data!$A:$D,4,FALSE))))</f>
        <v>0</v>
      </c>
      <c r="O213" s="2" t="b">
        <f>IF(AND($J213&lt;=Data!$H$3,$J213&gt;=Data!$H$2,Data!E212&lt;&gt;1),VLOOKUP($J213,Data!$A:$D,3,FALSE))</f>
        <v>0</v>
      </c>
      <c r="P213" s="1" t="b">
        <f t="shared" si="37"/>
        <v>0</v>
      </c>
      <c r="Q213" s="1" t="b">
        <f t="shared" si="38"/>
        <v>0</v>
      </c>
      <c r="R213" s="1" t="b">
        <f t="shared" si="39"/>
        <v>0</v>
      </c>
      <c r="S213" s="1" t="b">
        <f t="shared" si="40"/>
        <v>0</v>
      </c>
      <c r="T213" s="1" t="b">
        <f t="shared" si="41"/>
        <v>0</v>
      </c>
      <c r="U213" s="1" t="b">
        <f t="shared" si="42"/>
        <v>0</v>
      </c>
      <c r="W213" s="1" t="b">
        <f t="shared" si="43"/>
        <v>0</v>
      </c>
      <c r="X213" s="1" t="b">
        <f t="shared" si="44"/>
        <v>0</v>
      </c>
      <c r="Y213" s="1" t="b">
        <f t="shared" si="45"/>
        <v>0</v>
      </c>
      <c r="Z213" s="1" t="b">
        <f t="shared" si="46"/>
        <v>0</v>
      </c>
      <c r="AA213" s="1" t="b">
        <f t="shared" si="47"/>
        <v>0</v>
      </c>
      <c r="AB213" s="1" t="b">
        <f t="shared" si="48"/>
        <v>0</v>
      </c>
    </row>
    <row r="214" spans="10:28" x14ac:dyDescent="0.25">
      <c r="J214">
        <v>212</v>
      </c>
      <c r="K214" s="64" t="b">
        <f>IF(ISNUMBER(Data!D213),VLOOKUP(Results!J214,Data!A:D,4,FALSE))</f>
        <v>0</v>
      </c>
      <c r="L214" s="1" t="b">
        <f>IF(ISNUMBER(Data!D213),LOG(VLOOKUP($J214,Data!$A:$D,4,FALSE)))</f>
        <v>0</v>
      </c>
      <c r="M214" s="2" t="b">
        <f>IF(ISNUMBER(Data!C213),VLOOKUP($J214,Data!$A:$D,3,FALSE))</f>
        <v>0</v>
      </c>
      <c r="N214" s="1" t="b">
        <f>IF(ISNUMBER(Data!D213),IF(AND($J214&lt;=Data!$H$3,$J214&gt;=Data!$H$2,Data!E213&lt;&gt;1),LOG(VLOOKUP($J214,Data!$A:$D,4,FALSE))))</f>
        <v>0</v>
      </c>
      <c r="O214" s="2" t="b">
        <f>IF(AND($J214&lt;=Data!$H$3,$J214&gt;=Data!$H$2,Data!E213&lt;&gt;1),VLOOKUP($J214,Data!$A:$D,3,FALSE))</f>
        <v>0</v>
      </c>
      <c r="P214" s="1" t="b">
        <f t="shared" si="37"/>
        <v>0</v>
      </c>
      <c r="Q214" s="1" t="b">
        <f t="shared" si="38"/>
        <v>0</v>
      </c>
      <c r="R214" s="1" t="b">
        <f t="shared" si="39"/>
        <v>0</v>
      </c>
      <c r="S214" s="1" t="b">
        <f t="shared" si="40"/>
        <v>0</v>
      </c>
      <c r="T214" s="1" t="b">
        <f t="shared" si="41"/>
        <v>0</v>
      </c>
      <c r="U214" s="1" t="b">
        <f t="shared" si="42"/>
        <v>0</v>
      </c>
      <c r="W214" s="1" t="b">
        <f t="shared" si="43"/>
        <v>0</v>
      </c>
      <c r="X214" s="1" t="b">
        <f t="shared" si="44"/>
        <v>0</v>
      </c>
      <c r="Y214" s="1" t="b">
        <f t="shared" si="45"/>
        <v>0</v>
      </c>
      <c r="Z214" s="1" t="b">
        <f t="shared" si="46"/>
        <v>0</v>
      </c>
      <c r="AA214" s="1" t="b">
        <f t="shared" si="47"/>
        <v>0</v>
      </c>
      <c r="AB214" s="1" t="b">
        <f t="shared" si="48"/>
        <v>0</v>
      </c>
    </row>
    <row r="215" spans="10:28" x14ac:dyDescent="0.25">
      <c r="J215">
        <v>213</v>
      </c>
      <c r="K215" s="64" t="b">
        <f>IF(ISNUMBER(Data!D214),VLOOKUP(Results!J215,Data!A:D,4,FALSE))</f>
        <v>0</v>
      </c>
      <c r="L215" s="1" t="b">
        <f>IF(ISNUMBER(Data!D214),LOG(VLOOKUP($J215,Data!$A:$D,4,FALSE)))</f>
        <v>0</v>
      </c>
      <c r="M215" s="2" t="b">
        <f>IF(ISNUMBER(Data!C214),VLOOKUP($J215,Data!$A:$D,3,FALSE))</f>
        <v>0</v>
      </c>
      <c r="N215" s="1" t="b">
        <f>IF(ISNUMBER(Data!D214),IF(AND($J215&lt;=Data!$H$3,$J215&gt;=Data!$H$2,Data!E214&lt;&gt;1),LOG(VLOOKUP($J215,Data!$A:$D,4,FALSE))))</f>
        <v>0</v>
      </c>
      <c r="O215" s="2" t="b">
        <f>IF(AND($J215&lt;=Data!$H$3,$J215&gt;=Data!$H$2,Data!E214&lt;&gt;1),VLOOKUP($J215,Data!$A:$D,3,FALSE))</f>
        <v>0</v>
      </c>
      <c r="P215" s="1" t="b">
        <f t="shared" si="37"/>
        <v>0</v>
      </c>
      <c r="Q215" s="1" t="b">
        <f t="shared" si="38"/>
        <v>0</v>
      </c>
      <c r="R215" s="1" t="b">
        <f t="shared" si="39"/>
        <v>0</v>
      </c>
      <c r="S215" s="1" t="b">
        <f t="shared" si="40"/>
        <v>0</v>
      </c>
      <c r="T215" s="1" t="b">
        <f t="shared" si="41"/>
        <v>0</v>
      </c>
      <c r="U215" s="1" t="b">
        <f t="shared" si="42"/>
        <v>0</v>
      </c>
      <c r="W215" s="1" t="b">
        <f t="shared" si="43"/>
        <v>0</v>
      </c>
      <c r="X215" s="1" t="b">
        <f t="shared" si="44"/>
        <v>0</v>
      </c>
      <c r="Y215" s="1" t="b">
        <f t="shared" si="45"/>
        <v>0</v>
      </c>
      <c r="Z215" s="1" t="b">
        <f t="shared" si="46"/>
        <v>0</v>
      </c>
      <c r="AA215" s="1" t="b">
        <f t="shared" si="47"/>
        <v>0</v>
      </c>
      <c r="AB215" s="1" t="b">
        <f t="shared" si="48"/>
        <v>0</v>
      </c>
    </row>
    <row r="216" spans="10:28" x14ac:dyDescent="0.25">
      <c r="J216">
        <v>214</v>
      </c>
      <c r="K216" s="64" t="b">
        <f>IF(ISNUMBER(Data!D215),VLOOKUP(Results!J216,Data!A:D,4,FALSE))</f>
        <v>0</v>
      </c>
      <c r="L216" s="1" t="b">
        <f>IF(ISNUMBER(Data!D215),LOG(VLOOKUP($J216,Data!$A:$D,4,FALSE)))</f>
        <v>0</v>
      </c>
      <c r="M216" s="2" t="b">
        <f>IF(ISNUMBER(Data!C215),VLOOKUP($J216,Data!$A:$D,3,FALSE))</f>
        <v>0</v>
      </c>
      <c r="N216" s="1" t="b">
        <f>IF(ISNUMBER(Data!D215),IF(AND($J216&lt;=Data!$H$3,$J216&gt;=Data!$H$2,Data!E215&lt;&gt;1),LOG(VLOOKUP($J216,Data!$A:$D,4,FALSE))))</f>
        <v>0</v>
      </c>
      <c r="O216" s="2" t="b">
        <f>IF(AND($J216&lt;=Data!$H$3,$J216&gt;=Data!$H$2,Data!E215&lt;&gt;1),VLOOKUP($J216,Data!$A:$D,3,FALSE))</f>
        <v>0</v>
      </c>
      <c r="P216" s="1" t="b">
        <f t="shared" si="37"/>
        <v>0</v>
      </c>
      <c r="Q216" s="1" t="b">
        <f t="shared" si="38"/>
        <v>0</v>
      </c>
      <c r="R216" s="1" t="b">
        <f t="shared" si="39"/>
        <v>0</v>
      </c>
      <c r="S216" s="1" t="b">
        <f t="shared" si="40"/>
        <v>0</v>
      </c>
      <c r="T216" s="1" t="b">
        <f t="shared" si="41"/>
        <v>0</v>
      </c>
      <c r="U216" s="1" t="b">
        <f t="shared" si="42"/>
        <v>0</v>
      </c>
      <c r="W216" s="1" t="b">
        <f t="shared" si="43"/>
        <v>0</v>
      </c>
      <c r="X216" s="1" t="b">
        <f t="shared" si="44"/>
        <v>0</v>
      </c>
      <c r="Y216" s="1" t="b">
        <f t="shared" si="45"/>
        <v>0</v>
      </c>
      <c r="Z216" s="1" t="b">
        <f t="shared" si="46"/>
        <v>0</v>
      </c>
      <c r="AA216" s="1" t="b">
        <f t="shared" si="47"/>
        <v>0</v>
      </c>
      <c r="AB216" s="1" t="b">
        <f t="shared" si="48"/>
        <v>0</v>
      </c>
    </row>
    <row r="217" spans="10:28" x14ac:dyDescent="0.25">
      <c r="J217">
        <v>215</v>
      </c>
      <c r="K217" s="64" t="b">
        <f>IF(ISNUMBER(Data!D216),VLOOKUP(Results!J217,Data!A:D,4,FALSE))</f>
        <v>0</v>
      </c>
      <c r="L217" s="1" t="b">
        <f>IF(ISNUMBER(Data!D216),LOG(VLOOKUP($J217,Data!$A:$D,4,FALSE)))</f>
        <v>0</v>
      </c>
      <c r="M217" s="2" t="b">
        <f>IF(ISNUMBER(Data!C216),VLOOKUP($J217,Data!$A:$D,3,FALSE))</f>
        <v>0</v>
      </c>
      <c r="N217" s="1" t="b">
        <f>IF(ISNUMBER(Data!D216),IF(AND($J217&lt;=Data!$H$3,$J217&gt;=Data!$H$2,Data!E216&lt;&gt;1),LOG(VLOOKUP($J217,Data!$A:$D,4,FALSE))))</f>
        <v>0</v>
      </c>
      <c r="O217" s="2" t="b">
        <f>IF(AND($J217&lt;=Data!$H$3,$J217&gt;=Data!$H$2,Data!E216&lt;&gt;1),VLOOKUP($J217,Data!$A:$D,3,FALSE))</f>
        <v>0</v>
      </c>
      <c r="P217" s="1" t="b">
        <f t="shared" si="37"/>
        <v>0</v>
      </c>
      <c r="Q217" s="1" t="b">
        <f t="shared" si="38"/>
        <v>0</v>
      </c>
      <c r="R217" s="1" t="b">
        <f t="shared" si="39"/>
        <v>0</v>
      </c>
      <c r="S217" s="1" t="b">
        <f t="shared" si="40"/>
        <v>0</v>
      </c>
      <c r="T217" s="1" t="b">
        <f t="shared" si="41"/>
        <v>0</v>
      </c>
      <c r="U217" s="1" t="b">
        <f t="shared" si="42"/>
        <v>0</v>
      </c>
      <c r="W217" s="1" t="b">
        <f t="shared" si="43"/>
        <v>0</v>
      </c>
      <c r="X217" s="1" t="b">
        <f t="shared" si="44"/>
        <v>0</v>
      </c>
      <c r="Y217" s="1" t="b">
        <f t="shared" si="45"/>
        <v>0</v>
      </c>
      <c r="Z217" s="1" t="b">
        <f t="shared" si="46"/>
        <v>0</v>
      </c>
      <c r="AA217" s="1" t="b">
        <f t="shared" si="47"/>
        <v>0</v>
      </c>
      <c r="AB217" s="1" t="b">
        <f t="shared" si="48"/>
        <v>0</v>
      </c>
    </row>
    <row r="218" spans="10:28" x14ac:dyDescent="0.25">
      <c r="J218">
        <v>216</v>
      </c>
      <c r="K218" s="64" t="b">
        <f>IF(ISNUMBER(Data!D217),VLOOKUP(Results!J218,Data!A:D,4,FALSE))</f>
        <v>0</v>
      </c>
      <c r="L218" s="1" t="b">
        <f>IF(ISNUMBER(Data!D217),LOG(VLOOKUP($J218,Data!$A:$D,4,FALSE)))</f>
        <v>0</v>
      </c>
      <c r="M218" s="2" t="b">
        <f>IF(ISNUMBER(Data!C217),VLOOKUP($J218,Data!$A:$D,3,FALSE))</f>
        <v>0</v>
      </c>
      <c r="N218" s="1" t="b">
        <f>IF(ISNUMBER(Data!D217),IF(AND($J218&lt;=Data!$H$3,$J218&gt;=Data!$H$2,Data!E217&lt;&gt;1),LOG(VLOOKUP($J218,Data!$A:$D,4,FALSE))))</f>
        <v>0</v>
      </c>
      <c r="O218" s="2" t="b">
        <f>IF(AND($J218&lt;=Data!$H$3,$J218&gt;=Data!$H$2,Data!E217&lt;&gt;1),VLOOKUP($J218,Data!$A:$D,3,FALSE))</f>
        <v>0</v>
      </c>
      <c r="P218" s="1" t="b">
        <f t="shared" si="37"/>
        <v>0</v>
      </c>
      <c r="Q218" s="1" t="b">
        <f t="shared" si="38"/>
        <v>0</v>
      </c>
      <c r="R218" s="1" t="b">
        <f t="shared" si="39"/>
        <v>0</v>
      </c>
      <c r="S218" s="1" t="b">
        <f t="shared" si="40"/>
        <v>0</v>
      </c>
      <c r="T218" s="1" t="b">
        <f t="shared" si="41"/>
        <v>0</v>
      </c>
      <c r="U218" s="1" t="b">
        <f t="shared" si="42"/>
        <v>0</v>
      </c>
      <c r="W218" s="1" t="b">
        <f t="shared" si="43"/>
        <v>0</v>
      </c>
      <c r="X218" s="1" t="b">
        <f t="shared" si="44"/>
        <v>0</v>
      </c>
      <c r="Y218" s="1" t="b">
        <f t="shared" si="45"/>
        <v>0</v>
      </c>
      <c r="Z218" s="1" t="b">
        <f t="shared" si="46"/>
        <v>0</v>
      </c>
      <c r="AA218" s="1" t="b">
        <f t="shared" si="47"/>
        <v>0</v>
      </c>
      <c r="AB218" s="1" t="b">
        <f t="shared" si="48"/>
        <v>0</v>
      </c>
    </row>
    <row r="219" spans="10:28" x14ac:dyDescent="0.25">
      <c r="J219">
        <v>217</v>
      </c>
      <c r="K219" s="64" t="b">
        <f>IF(ISNUMBER(Data!D218),VLOOKUP(Results!J219,Data!A:D,4,FALSE))</f>
        <v>0</v>
      </c>
      <c r="L219" s="1" t="b">
        <f>IF(ISNUMBER(Data!D218),LOG(VLOOKUP($J219,Data!$A:$D,4,FALSE)))</f>
        <v>0</v>
      </c>
      <c r="M219" s="2" t="b">
        <f>IF(ISNUMBER(Data!C218),VLOOKUP($J219,Data!$A:$D,3,FALSE))</f>
        <v>0</v>
      </c>
      <c r="N219" s="1" t="b">
        <f>IF(ISNUMBER(Data!D218),IF(AND($J219&lt;=Data!$H$3,$J219&gt;=Data!$H$2,Data!E218&lt;&gt;1),LOG(VLOOKUP($J219,Data!$A:$D,4,FALSE))))</f>
        <v>0</v>
      </c>
      <c r="O219" s="2" t="b">
        <f>IF(AND($J219&lt;=Data!$H$3,$J219&gt;=Data!$H$2,Data!E218&lt;&gt;1),VLOOKUP($J219,Data!$A:$D,3,FALSE))</f>
        <v>0</v>
      </c>
      <c r="P219" s="1" t="b">
        <f t="shared" si="37"/>
        <v>0</v>
      </c>
      <c r="Q219" s="1" t="b">
        <f t="shared" si="38"/>
        <v>0</v>
      </c>
      <c r="R219" s="1" t="b">
        <f t="shared" si="39"/>
        <v>0</v>
      </c>
      <c r="S219" s="1" t="b">
        <f t="shared" si="40"/>
        <v>0</v>
      </c>
      <c r="T219" s="1" t="b">
        <f t="shared" si="41"/>
        <v>0</v>
      </c>
      <c r="U219" s="1" t="b">
        <f t="shared" si="42"/>
        <v>0</v>
      </c>
      <c r="W219" s="1" t="b">
        <f t="shared" si="43"/>
        <v>0</v>
      </c>
      <c r="X219" s="1" t="b">
        <f t="shared" si="44"/>
        <v>0</v>
      </c>
      <c r="Y219" s="1" t="b">
        <f t="shared" si="45"/>
        <v>0</v>
      </c>
      <c r="Z219" s="1" t="b">
        <f t="shared" si="46"/>
        <v>0</v>
      </c>
      <c r="AA219" s="1" t="b">
        <f t="shared" si="47"/>
        <v>0</v>
      </c>
      <c r="AB219" s="1" t="b">
        <f t="shared" si="48"/>
        <v>0</v>
      </c>
    </row>
    <row r="220" spans="10:28" x14ac:dyDescent="0.25">
      <c r="J220">
        <v>218</v>
      </c>
      <c r="K220" s="64" t="b">
        <f>IF(ISNUMBER(Data!D219),VLOOKUP(Results!J220,Data!A:D,4,FALSE))</f>
        <v>0</v>
      </c>
      <c r="L220" s="1" t="b">
        <f>IF(ISNUMBER(Data!D219),LOG(VLOOKUP($J220,Data!$A:$D,4,FALSE)))</f>
        <v>0</v>
      </c>
      <c r="M220" s="2" t="b">
        <f>IF(ISNUMBER(Data!C219),VLOOKUP($J220,Data!$A:$D,3,FALSE))</f>
        <v>0</v>
      </c>
      <c r="N220" s="1" t="b">
        <f>IF(ISNUMBER(Data!D219),IF(AND($J220&lt;=Data!$H$3,$J220&gt;=Data!$H$2,Data!E219&lt;&gt;1),LOG(VLOOKUP($J220,Data!$A:$D,4,FALSE))))</f>
        <v>0</v>
      </c>
      <c r="O220" s="2" t="b">
        <f>IF(AND($J220&lt;=Data!$H$3,$J220&gt;=Data!$H$2,Data!E219&lt;&gt;1),VLOOKUP($J220,Data!$A:$D,3,FALSE))</f>
        <v>0</v>
      </c>
      <c r="P220" s="1" t="b">
        <f t="shared" si="37"/>
        <v>0</v>
      </c>
      <c r="Q220" s="1" t="b">
        <f t="shared" si="38"/>
        <v>0</v>
      </c>
      <c r="R220" s="1" t="b">
        <f t="shared" si="39"/>
        <v>0</v>
      </c>
      <c r="S220" s="1" t="b">
        <f t="shared" si="40"/>
        <v>0</v>
      </c>
      <c r="T220" s="1" t="b">
        <f t="shared" si="41"/>
        <v>0</v>
      </c>
      <c r="U220" s="1" t="b">
        <f t="shared" si="42"/>
        <v>0</v>
      </c>
      <c r="W220" s="1" t="b">
        <f t="shared" si="43"/>
        <v>0</v>
      </c>
      <c r="X220" s="1" t="b">
        <f t="shared" si="44"/>
        <v>0</v>
      </c>
      <c r="Y220" s="1" t="b">
        <f t="shared" si="45"/>
        <v>0</v>
      </c>
      <c r="Z220" s="1" t="b">
        <f t="shared" si="46"/>
        <v>0</v>
      </c>
      <c r="AA220" s="1" t="b">
        <f t="shared" si="47"/>
        <v>0</v>
      </c>
      <c r="AB220" s="1" t="b">
        <f t="shared" si="48"/>
        <v>0</v>
      </c>
    </row>
    <row r="221" spans="10:28" x14ac:dyDescent="0.25">
      <c r="J221">
        <v>219</v>
      </c>
      <c r="K221" s="64" t="b">
        <f>IF(ISNUMBER(Data!D220),VLOOKUP(Results!J221,Data!A:D,4,FALSE))</f>
        <v>0</v>
      </c>
      <c r="L221" s="1" t="b">
        <f>IF(ISNUMBER(Data!D220),LOG(VLOOKUP($J221,Data!$A:$D,4,FALSE)))</f>
        <v>0</v>
      </c>
      <c r="M221" s="2" t="b">
        <f>IF(ISNUMBER(Data!C220),VLOOKUP($J221,Data!$A:$D,3,FALSE))</f>
        <v>0</v>
      </c>
      <c r="N221" s="1" t="b">
        <f>IF(ISNUMBER(Data!D220),IF(AND($J221&lt;=Data!$H$3,$J221&gt;=Data!$H$2,Data!E220&lt;&gt;1),LOG(VLOOKUP($J221,Data!$A:$D,4,FALSE))))</f>
        <v>0</v>
      </c>
      <c r="O221" s="2" t="b">
        <f>IF(AND($J221&lt;=Data!$H$3,$J221&gt;=Data!$H$2,Data!E220&lt;&gt;1),VLOOKUP($J221,Data!$A:$D,3,FALSE))</f>
        <v>0</v>
      </c>
      <c r="P221" s="1" t="b">
        <f t="shared" si="37"/>
        <v>0</v>
      </c>
      <c r="Q221" s="1" t="b">
        <f t="shared" si="38"/>
        <v>0</v>
      </c>
      <c r="R221" s="1" t="b">
        <f t="shared" si="39"/>
        <v>0</v>
      </c>
      <c r="S221" s="1" t="b">
        <f t="shared" si="40"/>
        <v>0</v>
      </c>
      <c r="T221" s="1" t="b">
        <f t="shared" si="41"/>
        <v>0</v>
      </c>
      <c r="U221" s="1" t="b">
        <f t="shared" si="42"/>
        <v>0</v>
      </c>
      <c r="W221" s="1" t="b">
        <f t="shared" si="43"/>
        <v>0</v>
      </c>
      <c r="X221" s="1" t="b">
        <f t="shared" si="44"/>
        <v>0</v>
      </c>
      <c r="Y221" s="1" t="b">
        <f t="shared" si="45"/>
        <v>0</v>
      </c>
      <c r="Z221" s="1" t="b">
        <f t="shared" si="46"/>
        <v>0</v>
      </c>
      <c r="AA221" s="1" t="b">
        <f t="shared" si="47"/>
        <v>0</v>
      </c>
      <c r="AB221" s="1" t="b">
        <f t="shared" si="48"/>
        <v>0</v>
      </c>
    </row>
    <row r="222" spans="10:28" x14ac:dyDescent="0.25">
      <c r="J222">
        <v>220</v>
      </c>
      <c r="K222" s="64" t="b">
        <f>IF(ISNUMBER(Data!D221),VLOOKUP(Results!J222,Data!A:D,4,FALSE))</f>
        <v>0</v>
      </c>
      <c r="L222" s="1" t="b">
        <f>IF(ISNUMBER(Data!D221),LOG(VLOOKUP($J222,Data!$A:$D,4,FALSE)))</f>
        <v>0</v>
      </c>
      <c r="M222" s="2" t="b">
        <f>IF(ISNUMBER(Data!C221),VLOOKUP($J222,Data!$A:$D,3,FALSE))</f>
        <v>0</v>
      </c>
      <c r="N222" s="1" t="b">
        <f>IF(ISNUMBER(Data!D221),IF(AND($J222&lt;=Data!$H$3,$J222&gt;=Data!$H$2,Data!E221&lt;&gt;1),LOG(VLOOKUP($J222,Data!$A:$D,4,FALSE))))</f>
        <v>0</v>
      </c>
      <c r="O222" s="2" t="b">
        <f>IF(AND($J222&lt;=Data!$H$3,$J222&gt;=Data!$H$2,Data!E221&lt;&gt;1),VLOOKUP($J222,Data!$A:$D,3,FALSE))</f>
        <v>0</v>
      </c>
      <c r="P222" s="1" t="b">
        <f t="shared" si="37"/>
        <v>0</v>
      </c>
      <c r="Q222" s="1" t="b">
        <f t="shared" si="38"/>
        <v>0</v>
      </c>
      <c r="R222" s="1" t="b">
        <f t="shared" si="39"/>
        <v>0</v>
      </c>
      <c r="S222" s="1" t="b">
        <f t="shared" si="40"/>
        <v>0</v>
      </c>
      <c r="T222" s="1" t="b">
        <f t="shared" si="41"/>
        <v>0</v>
      </c>
      <c r="U222" s="1" t="b">
        <f t="shared" si="42"/>
        <v>0</v>
      </c>
      <c r="W222" s="1" t="b">
        <f t="shared" si="43"/>
        <v>0</v>
      </c>
      <c r="X222" s="1" t="b">
        <f t="shared" si="44"/>
        <v>0</v>
      </c>
      <c r="Y222" s="1" t="b">
        <f t="shared" si="45"/>
        <v>0</v>
      </c>
      <c r="Z222" s="1" t="b">
        <f t="shared" si="46"/>
        <v>0</v>
      </c>
      <c r="AA222" s="1" t="b">
        <f t="shared" si="47"/>
        <v>0</v>
      </c>
      <c r="AB222" s="1" t="b">
        <f t="shared" si="48"/>
        <v>0</v>
      </c>
    </row>
    <row r="223" spans="10:28" x14ac:dyDescent="0.25">
      <c r="J223">
        <v>221</v>
      </c>
      <c r="K223" s="64" t="b">
        <f>IF(ISNUMBER(Data!D222),VLOOKUP(Results!J223,Data!A:D,4,FALSE))</f>
        <v>0</v>
      </c>
      <c r="L223" s="1" t="b">
        <f>IF(ISNUMBER(Data!D222),LOG(VLOOKUP($J223,Data!$A:$D,4,FALSE)))</f>
        <v>0</v>
      </c>
      <c r="M223" s="2" t="b">
        <f>IF(ISNUMBER(Data!C222),VLOOKUP($J223,Data!$A:$D,3,FALSE))</f>
        <v>0</v>
      </c>
      <c r="N223" s="1" t="b">
        <f>IF(ISNUMBER(Data!D222),IF(AND($J223&lt;=Data!$H$3,$J223&gt;=Data!$H$2,Data!E222&lt;&gt;1),LOG(VLOOKUP($J223,Data!$A:$D,4,FALSE))))</f>
        <v>0</v>
      </c>
      <c r="O223" s="2" t="b">
        <f>IF(AND($J223&lt;=Data!$H$3,$J223&gt;=Data!$H$2,Data!E222&lt;&gt;1),VLOOKUP($J223,Data!$A:$D,3,FALSE))</f>
        <v>0</v>
      </c>
      <c r="P223" s="1" t="b">
        <f t="shared" si="37"/>
        <v>0</v>
      </c>
      <c r="Q223" s="1" t="b">
        <f t="shared" si="38"/>
        <v>0</v>
      </c>
      <c r="R223" s="1" t="b">
        <f t="shared" si="39"/>
        <v>0</v>
      </c>
      <c r="S223" s="1" t="b">
        <f t="shared" si="40"/>
        <v>0</v>
      </c>
      <c r="T223" s="1" t="b">
        <f t="shared" si="41"/>
        <v>0</v>
      </c>
      <c r="U223" s="1" t="b">
        <f t="shared" si="42"/>
        <v>0</v>
      </c>
      <c r="W223" s="1" t="b">
        <f t="shared" si="43"/>
        <v>0</v>
      </c>
      <c r="X223" s="1" t="b">
        <f t="shared" si="44"/>
        <v>0</v>
      </c>
      <c r="Y223" s="1" t="b">
        <f t="shared" si="45"/>
        <v>0</v>
      </c>
      <c r="Z223" s="1" t="b">
        <f t="shared" si="46"/>
        <v>0</v>
      </c>
      <c r="AA223" s="1" t="b">
        <f t="shared" si="47"/>
        <v>0</v>
      </c>
      <c r="AB223" s="1" t="b">
        <f t="shared" si="48"/>
        <v>0</v>
      </c>
    </row>
    <row r="224" spans="10:28" x14ac:dyDescent="0.25">
      <c r="J224">
        <v>222</v>
      </c>
      <c r="K224" s="64" t="b">
        <f>IF(ISNUMBER(Data!D223),VLOOKUP(Results!J224,Data!A:D,4,FALSE))</f>
        <v>0</v>
      </c>
      <c r="L224" s="1" t="b">
        <f>IF(ISNUMBER(Data!D223),LOG(VLOOKUP($J224,Data!$A:$D,4,FALSE)))</f>
        <v>0</v>
      </c>
      <c r="M224" s="2" t="b">
        <f>IF(ISNUMBER(Data!C223),VLOOKUP($J224,Data!$A:$D,3,FALSE))</f>
        <v>0</v>
      </c>
      <c r="N224" s="1" t="b">
        <f>IF(ISNUMBER(Data!D223),IF(AND($J224&lt;=Data!$H$3,$J224&gt;=Data!$H$2,Data!E223&lt;&gt;1),LOG(VLOOKUP($J224,Data!$A:$D,4,FALSE))))</f>
        <v>0</v>
      </c>
      <c r="O224" s="2" t="b">
        <f>IF(AND($J224&lt;=Data!$H$3,$J224&gt;=Data!$H$2,Data!E223&lt;&gt;1),VLOOKUP($J224,Data!$A:$D,3,FALSE))</f>
        <v>0</v>
      </c>
      <c r="P224" s="1" t="b">
        <f t="shared" si="37"/>
        <v>0</v>
      </c>
      <c r="Q224" s="1" t="b">
        <f t="shared" si="38"/>
        <v>0</v>
      </c>
      <c r="R224" s="1" t="b">
        <f t="shared" si="39"/>
        <v>0</v>
      </c>
      <c r="S224" s="1" t="b">
        <f t="shared" si="40"/>
        <v>0</v>
      </c>
      <c r="T224" s="1" t="b">
        <f t="shared" si="41"/>
        <v>0</v>
      </c>
      <c r="U224" s="1" t="b">
        <f t="shared" si="42"/>
        <v>0</v>
      </c>
      <c r="W224" s="1" t="b">
        <f t="shared" si="43"/>
        <v>0</v>
      </c>
      <c r="X224" s="1" t="b">
        <f t="shared" si="44"/>
        <v>0</v>
      </c>
      <c r="Y224" s="1" t="b">
        <f t="shared" si="45"/>
        <v>0</v>
      </c>
      <c r="Z224" s="1" t="b">
        <f t="shared" si="46"/>
        <v>0</v>
      </c>
      <c r="AA224" s="1" t="b">
        <f t="shared" si="47"/>
        <v>0</v>
      </c>
      <c r="AB224" s="1" t="b">
        <f t="shared" si="48"/>
        <v>0</v>
      </c>
    </row>
    <row r="225" spans="10:28" x14ac:dyDescent="0.25">
      <c r="J225">
        <v>223</v>
      </c>
      <c r="K225" s="64" t="b">
        <f>IF(ISNUMBER(Data!D224),VLOOKUP(Results!J225,Data!A:D,4,FALSE))</f>
        <v>0</v>
      </c>
      <c r="L225" s="1" t="b">
        <f>IF(ISNUMBER(Data!D224),LOG(VLOOKUP($J225,Data!$A:$D,4,FALSE)))</f>
        <v>0</v>
      </c>
      <c r="M225" s="2" t="b">
        <f>IF(ISNUMBER(Data!C224),VLOOKUP($J225,Data!$A:$D,3,FALSE))</f>
        <v>0</v>
      </c>
      <c r="N225" s="1" t="b">
        <f>IF(ISNUMBER(Data!D224),IF(AND($J225&lt;=Data!$H$3,$J225&gt;=Data!$H$2,Data!E224&lt;&gt;1),LOG(VLOOKUP($J225,Data!$A:$D,4,FALSE))))</f>
        <v>0</v>
      </c>
      <c r="O225" s="2" t="b">
        <f>IF(AND($J225&lt;=Data!$H$3,$J225&gt;=Data!$H$2,Data!E224&lt;&gt;1),VLOOKUP($J225,Data!$A:$D,3,FALSE))</f>
        <v>0</v>
      </c>
      <c r="P225" s="1" t="b">
        <f t="shared" si="37"/>
        <v>0</v>
      </c>
      <c r="Q225" s="1" t="b">
        <f t="shared" si="38"/>
        <v>0</v>
      </c>
      <c r="R225" s="1" t="b">
        <f t="shared" si="39"/>
        <v>0</v>
      </c>
      <c r="S225" s="1" t="b">
        <f t="shared" si="40"/>
        <v>0</v>
      </c>
      <c r="T225" s="1" t="b">
        <f t="shared" si="41"/>
        <v>0</v>
      </c>
      <c r="U225" s="1" t="b">
        <f t="shared" si="42"/>
        <v>0</v>
      </c>
      <c r="W225" s="1" t="b">
        <f t="shared" si="43"/>
        <v>0</v>
      </c>
      <c r="X225" s="1" t="b">
        <f t="shared" si="44"/>
        <v>0</v>
      </c>
      <c r="Y225" s="1" t="b">
        <f t="shared" si="45"/>
        <v>0</v>
      </c>
      <c r="Z225" s="1" t="b">
        <f t="shared" si="46"/>
        <v>0</v>
      </c>
      <c r="AA225" s="1" t="b">
        <f t="shared" si="47"/>
        <v>0</v>
      </c>
      <c r="AB225" s="1" t="b">
        <f t="shared" si="48"/>
        <v>0</v>
      </c>
    </row>
    <row r="226" spans="10:28" x14ac:dyDescent="0.25">
      <c r="J226">
        <v>224</v>
      </c>
      <c r="K226" s="64" t="b">
        <f>IF(ISNUMBER(Data!D225),VLOOKUP(Results!J226,Data!A:D,4,FALSE))</f>
        <v>0</v>
      </c>
      <c r="L226" s="1" t="b">
        <f>IF(ISNUMBER(Data!D225),LOG(VLOOKUP($J226,Data!$A:$D,4,FALSE)))</f>
        <v>0</v>
      </c>
      <c r="M226" s="2" t="b">
        <f>IF(ISNUMBER(Data!C225),VLOOKUP($J226,Data!$A:$D,3,FALSE))</f>
        <v>0</v>
      </c>
      <c r="N226" s="1" t="b">
        <f>IF(ISNUMBER(Data!D225),IF(AND($J226&lt;=Data!$H$3,$J226&gt;=Data!$H$2,Data!E225&lt;&gt;1),LOG(VLOOKUP($J226,Data!$A:$D,4,FALSE))))</f>
        <v>0</v>
      </c>
      <c r="O226" s="2" t="b">
        <f>IF(AND($J226&lt;=Data!$H$3,$J226&gt;=Data!$H$2,Data!E225&lt;&gt;1),VLOOKUP($J226,Data!$A:$D,3,FALSE))</f>
        <v>0</v>
      </c>
      <c r="P226" s="1" t="b">
        <f t="shared" si="37"/>
        <v>0</v>
      </c>
      <c r="Q226" s="1" t="b">
        <f t="shared" si="38"/>
        <v>0</v>
      </c>
      <c r="R226" s="1" t="b">
        <f t="shared" si="39"/>
        <v>0</v>
      </c>
      <c r="S226" s="1" t="b">
        <f t="shared" si="40"/>
        <v>0</v>
      </c>
      <c r="T226" s="1" t="b">
        <f t="shared" si="41"/>
        <v>0</v>
      </c>
      <c r="U226" s="1" t="b">
        <f t="shared" si="42"/>
        <v>0</v>
      </c>
      <c r="W226" s="1" t="b">
        <f t="shared" si="43"/>
        <v>0</v>
      </c>
      <c r="X226" s="1" t="b">
        <f t="shared" si="44"/>
        <v>0</v>
      </c>
      <c r="Y226" s="1" t="b">
        <f t="shared" si="45"/>
        <v>0</v>
      </c>
      <c r="Z226" s="1" t="b">
        <f t="shared" si="46"/>
        <v>0</v>
      </c>
      <c r="AA226" s="1" t="b">
        <f t="shared" si="47"/>
        <v>0</v>
      </c>
      <c r="AB226" s="1" t="b">
        <f t="shared" si="48"/>
        <v>0</v>
      </c>
    </row>
    <row r="227" spans="10:28" x14ac:dyDescent="0.25">
      <c r="J227">
        <v>225</v>
      </c>
      <c r="K227" s="64" t="b">
        <f>IF(ISNUMBER(Data!D226),VLOOKUP(Results!J227,Data!A:D,4,FALSE))</f>
        <v>0</v>
      </c>
      <c r="L227" s="1" t="b">
        <f>IF(ISNUMBER(Data!D226),LOG(VLOOKUP($J227,Data!$A:$D,4,FALSE)))</f>
        <v>0</v>
      </c>
      <c r="M227" s="2" t="b">
        <f>IF(ISNUMBER(Data!C226),VLOOKUP($J227,Data!$A:$D,3,FALSE))</f>
        <v>0</v>
      </c>
      <c r="N227" s="1" t="b">
        <f>IF(ISNUMBER(Data!D226),IF(AND($J227&lt;=Data!$H$3,$J227&gt;=Data!$H$2,Data!E226&lt;&gt;1),LOG(VLOOKUP($J227,Data!$A:$D,4,FALSE))))</f>
        <v>0</v>
      </c>
      <c r="O227" s="2" t="b">
        <f>IF(AND($J227&lt;=Data!$H$3,$J227&gt;=Data!$H$2,Data!E226&lt;&gt;1),VLOOKUP($J227,Data!$A:$D,3,FALSE))</f>
        <v>0</v>
      </c>
      <c r="P227" s="1" t="b">
        <f t="shared" si="37"/>
        <v>0</v>
      </c>
      <c r="Q227" s="1" t="b">
        <f t="shared" si="38"/>
        <v>0</v>
      </c>
      <c r="R227" s="1" t="b">
        <f t="shared" si="39"/>
        <v>0</v>
      </c>
      <c r="S227" s="1" t="b">
        <f t="shared" si="40"/>
        <v>0</v>
      </c>
      <c r="T227" s="1" t="b">
        <f t="shared" si="41"/>
        <v>0</v>
      </c>
      <c r="U227" s="1" t="b">
        <f t="shared" si="42"/>
        <v>0</v>
      </c>
      <c r="W227" s="1" t="b">
        <f t="shared" si="43"/>
        <v>0</v>
      </c>
      <c r="X227" s="1" t="b">
        <f t="shared" si="44"/>
        <v>0</v>
      </c>
      <c r="Y227" s="1" t="b">
        <f t="shared" si="45"/>
        <v>0</v>
      </c>
      <c r="Z227" s="1" t="b">
        <f t="shared" si="46"/>
        <v>0</v>
      </c>
      <c r="AA227" s="1" t="b">
        <f t="shared" si="47"/>
        <v>0</v>
      </c>
      <c r="AB227" s="1" t="b">
        <f t="shared" si="48"/>
        <v>0</v>
      </c>
    </row>
    <row r="228" spans="10:28" x14ac:dyDescent="0.25">
      <c r="J228">
        <v>226</v>
      </c>
      <c r="K228" s="64" t="b">
        <f>IF(ISNUMBER(Data!D227),VLOOKUP(Results!J228,Data!A:D,4,FALSE))</f>
        <v>0</v>
      </c>
      <c r="L228" s="1" t="b">
        <f>IF(ISNUMBER(Data!D227),LOG(VLOOKUP($J228,Data!$A:$D,4,FALSE)))</f>
        <v>0</v>
      </c>
      <c r="M228" s="2" t="b">
        <f>IF(ISNUMBER(Data!C227),VLOOKUP($J228,Data!$A:$D,3,FALSE))</f>
        <v>0</v>
      </c>
      <c r="N228" s="1" t="b">
        <f>IF(ISNUMBER(Data!D227),IF(AND($J228&lt;=Data!$H$3,$J228&gt;=Data!$H$2,Data!E227&lt;&gt;1),LOG(VLOOKUP($J228,Data!$A:$D,4,FALSE))))</f>
        <v>0</v>
      </c>
      <c r="O228" s="2" t="b">
        <f>IF(AND($J228&lt;=Data!$H$3,$J228&gt;=Data!$H$2,Data!E227&lt;&gt;1),VLOOKUP($J228,Data!$A:$D,3,FALSE))</f>
        <v>0</v>
      </c>
      <c r="P228" s="1" t="b">
        <f t="shared" si="37"/>
        <v>0</v>
      </c>
      <c r="Q228" s="1" t="b">
        <f t="shared" si="38"/>
        <v>0</v>
      </c>
      <c r="R228" s="1" t="b">
        <f t="shared" si="39"/>
        <v>0</v>
      </c>
      <c r="S228" s="1" t="b">
        <f t="shared" si="40"/>
        <v>0</v>
      </c>
      <c r="T228" s="1" t="b">
        <f t="shared" si="41"/>
        <v>0</v>
      </c>
      <c r="U228" s="1" t="b">
        <f t="shared" si="42"/>
        <v>0</v>
      </c>
      <c r="W228" s="1" t="b">
        <f t="shared" si="43"/>
        <v>0</v>
      </c>
      <c r="X228" s="1" t="b">
        <f t="shared" si="44"/>
        <v>0</v>
      </c>
      <c r="Y228" s="1" t="b">
        <f t="shared" si="45"/>
        <v>0</v>
      </c>
      <c r="Z228" s="1" t="b">
        <f t="shared" si="46"/>
        <v>0</v>
      </c>
      <c r="AA228" s="1" t="b">
        <f t="shared" si="47"/>
        <v>0</v>
      </c>
      <c r="AB228" s="1" t="b">
        <f t="shared" si="48"/>
        <v>0</v>
      </c>
    </row>
    <row r="229" spans="10:28" x14ac:dyDescent="0.25">
      <c r="J229">
        <v>227</v>
      </c>
      <c r="K229" s="64" t="b">
        <f>IF(ISNUMBER(Data!D228),VLOOKUP(Results!J229,Data!A:D,4,FALSE))</f>
        <v>0</v>
      </c>
      <c r="L229" s="1" t="b">
        <f>IF(ISNUMBER(Data!D228),LOG(VLOOKUP($J229,Data!$A:$D,4,FALSE)))</f>
        <v>0</v>
      </c>
      <c r="M229" s="2" t="b">
        <f>IF(ISNUMBER(Data!C228),VLOOKUP($J229,Data!$A:$D,3,FALSE))</f>
        <v>0</v>
      </c>
      <c r="N229" s="1" t="b">
        <f>IF(ISNUMBER(Data!D228),IF(AND($J229&lt;=Data!$H$3,$J229&gt;=Data!$H$2,Data!E228&lt;&gt;1),LOG(VLOOKUP($J229,Data!$A:$D,4,FALSE))))</f>
        <v>0</v>
      </c>
      <c r="O229" s="2" t="b">
        <f>IF(AND($J229&lt;=Data!$H$3,$J229&gt;=Data!$H$2,Data!E228&lt;&gt;1),VLOOKUP($J229,Data!$A:$D,3,FALSE))</f>
        <v>0</v>
      </c>
      <c r="P229" s="1" t="b">
        <f t="shared" si="37"/>
        <v>0</v>
      </c>
      <c r="Q229" s="1" t="b">
        <f t="shared" si="38"/>
        <v>0</v>
      </c>
      <c r="R229" s="1" t="b">
        <f t="shared" si="39"/>
        <v>0</v>
      </c>
      <c r="S229" s="1" t="b">
        <f t="shared" si="40"/>
        <v>0</v>
      </c>
      <c r="T229" s="1" t="b">
        <f t="shared" si="41"/>
        <v>0</v>
      </c>
      <c r="U229" s="1" t="b">
        <f t="shared" si="42"/>
        <v>0</v>
      </c>
      <c r="W229" s="1" t="b">
        <f t="shared" si="43"/>
        <v>0</v>
      </c>
      <c r="X229" s="1" t="b">
        <f t="shared" si="44"/>
        <v>0</v>
      </c>
      <c r="Y229" s="1" t="b">
        <f t="shared" si="45"/>
        <v>0</v>
      </c>
      <c r="Z229" s="1" t="b">
        <f t="shared" si="46"/>
        <v>0</v>
      </c>
      <c r="AA229" s="1" t="b">
        <f t="shared" si="47"/>
        <v>0</v>
      </c>
      <c r="AB229" s="1" t="b">
        <f t="shared" si="48"/>
        <v>0</v>
      </c>
    </row>
    <row r="230" spans="10:28" x14ac:dyDescent="0.25">
      <c r="J230">
        <v>228</v>
      </c>
      <c r="K230" s="64" t="b">
        <f>IF(ISNUMBER(Data!D229),VLOOKUP(Results!J230,Data!A:D,4,FALSE))</f>
        <v>0</v>
      </c>
      <c r="L230" s="1" t="b">
        <f>IF(ISNUMBER(Data!D229),LOG(VLOOKUP($J230,Data!$A:$D,4,FALSE)))</f>
        <v>0</v>
      </c>
      <c r="M230" s="2" t="b">
        <f>IF(ISNUMBER(Data!C229),VLOOKUP($J230,Data!$A:$D,3,FALSE))</f>
        <v>0</v>
      </c>
      <c r="N230" s="1" t="b">
        <f>IF(ISNUMBER(Data!D229),IF(AND($J230&lt;=Data!$H$3,$J230&gt;=Data!$H$2,Data!E229&lt;&gt;1),LOG(VLOOKUP($J230,Data!$A:$D,4,FALSE))))</f>
        <v>0</v>
      </c>
      <c r="O230" s="2" t="b">
        <f>IF(AND($J230&lt;=Data!$H$3,$J230&gt;=Data!$H$2,Data!E229&lt;&gt;1),VLOOKUP($J230,Data!$A:$D,3,FALSE))</f>
        <v>0</v>
      </c>
      <c r="P230" s="1" t="b">
        <f t="shared" si="37"/>
        <v>0</v>
      </c>
      <c r="Q230" s="1" t="b">
        <f t="shared" si="38"/>
        <v>0</v>
      </c>
      <c r="R230" s="1" t="b">
        <f t="shared" si="39"/>
        <v>0</v>
      </c>
      <c r="S230" s="1" t="b">
        <f t="shared" si="40"/>
        <v>0</v>
      </c>
      <c r="T230" s="1" t="b">
        <f t="shared" si="41"/>
        <v>0</v>
      </c>
      <c r="U230" s="1" t="b">
        <f t="shared" si="42"/>
        <v>0</v>
      </c>
      <c r="W230" s="1" t="b">
        <f t="shared" si="43"/>
        <v>0</v>
      </c>
      <c r="X230" s="1" t="b">
        <f t="shared" si="44"/>
        <v>0</v>
      </c>
      <c r="Y230" s="1" t="b">
        <f t="shared" si="45"/>
        <v>0</v>
      </c>
      <c r="Z230" s="1" t="b">
        <f t="shared" si="46"/>
        <v>0</v>
      </c>
      <c r="AA230" s="1" t="b">
        <f t="shared" si="47"/>
        <v>0</v>
      </c>
      <c r="AB230" s="1" t="b">
        <f t="shared" si="48"/>
        <v>0</v>
      </c>
    </row>
    <row r="231" spans="10:28" x14ac:dyDescent="0.25">
      <c r="J231">
        <v>229</v>
      </c>
      <c r="K231" s="64" t="b">
        <f>IF(ISNUMBER(Data!D230),VLOOKUP(Results!J231,Data!A:D,4,FALSE))</f>
        <v>0</v>
      </c>
      <c r="L231" s="1" t="b">
        <f>IF(ISNUMBER(Data!D230),LOG(VLOOKUP($J231,Data!$A:$D,4,FALSE)))</f>
        <v>0</v>
      </c>
      <c r="M231" s="2" t="b">
        <f>IF(ISNUMBER(Data!C230),VLOOKUP($J231,Data!$A:$D,3,FALSE))</f>
        <v>0</v>
      </c>
      <c r="N231" s="1" t="b">
        <f>IF(ISNUMBER(Data!D230),IF(AND($J231&lt;=Data!$H$3,$J231&gt;=Data!$H$2,Data!E230&lt;&gt;1),LOG(VLOOKUP($J231,Data!$A:$D,4,FALSE))))</f>
        <v>0</v>
      </c>
      <c r="O231" s="2" t="b">
        <f>IF(AND($J231&lt;=Data!$H$3,$J231&gt;=Data!$H$2,Data!E230&lt;&gt;1),VLOOKUP($J231,Data!$A:$D,3,FALSE))</f>
        <v>0</v>
      </c>
      <c r="P231" s="1" t="b">
        <f t="shared" si="37"/>
        <v>0</v>
      </c>
      <c r="Q231" s="1" t="b">
        <f t="shared" si="38"/>
        <v>0</v>
      </c>
      <c r="R231" s="1" t="b">
        <f t="shared" si="39"/>
        <v>0</v>
      </c>
      <c r="S231" s="1" t="b">
        <f t="shared" si="40"/>
        <v>0</v>
      </c>
      <c r="T231" s="1" t="b">
        <f t="shared" si="41"/>
        <v>0</v>
      </c>
      <c r="U231" s="1" t="b">
        <f t="shared" si="42"/>
        <v>0</v>
      </c>
      <c r="W231" s="1" t="b">
        <f t="shared" si="43"/>
        <v>0</v>
      </c>
      <c r="X231" s="1" t="b">
        <f t="shared" si="44"/>
        <v>0</v>
      </c>
      <c r="Y231" s="1" t="b">
        <f t="shared" si="45"/>
        <v>0</v>
      </c>
      <c r="Z231" s="1" t="b">
        <f t="shared" si="46"/>
        <v>0</v>
      </c>
      <c r="AA231" s="1" t="b">
        <f t="shared" si="47"/>
        <v>0</v>
      </c>
      <c r="AB231" s="1" t="b">
        <f t="shared" si="48"/>
        <v>0</v>
      </c>
    </row>
    <row r="232" spans="10:28" x14ac:dyDescent="0.25">
      <c r="J232">
        <v>230</v>
      </c>
      <c r="K232" s="64" t="b">
        <f>IF(ISNUMBER(Data!D231),VLOOKUP(Results!J232,Data!A:D,4,FALSE))</f>
        <v>0</v>
      </c>
      <c r="L232" s="1" t="b">
        <f>IF(ISNUMBER(Data!D231),LOG(VLOOKUP($J232,Data!$A:$D,4,FALSE)))</f>
        <v>0</v>
      </c>
      <c r="M232" s="2" t="b">
        <f>IF(ISNUMBER(Data!C231),VLOOKUP($J232,Data!$A:$D,3,FALSE))</f>
        <v>0</v>
      </c>
      <c r="N232" s="1" t="b">
        <f>IF(ISNUMBER(Data!D231),IF(AND($J232&lt;=Data!$H$3,$J232&gt;=Data!$H$2,Data!E231&lt;&gt;1),LOG(VLOOKUP($J232,Data!$A:$D,4,FALSE))))</f>
        <v>0</v>
      </c>
      <c r="O232" s="2" t="b">
        <f>IF(AND($J232&lt;=Data!$H$3,$J232&gt;=Data!$H$2,Data!E231&lt;&gt;1),VLOOKUP($J232,Data!$A:$D,3,FALSE))</f>
        <v>0</v>
      </c>
      <c r="P232" s="1" t="b">
        <f t="shared" si="37"/>
        <v>0</v>
      </c>
      <c r="Q232" s="1" t="b">
        <f t="shared" si="38"/>
        <v>0</v>
      </c>
      <c r="R232" s="1" t="b">
        <f t="shared" si="39"/>
        <v>0</v>
      </c>
      <c r="S232" s="1" t="b">
        <f t="shared" si="40"/>
        <v>0</v>
      </c>
      <c r="T232" s="1" t="b">
        <f t="shared" si="41"/>
        <v>0</v>
      </c>
      <c r="U232" s="1" t="b">
        <f t="shared" si="42"/>
        <v>0</v>
      </c>
      <c r="W232" s="1" t="b">
        <f t="shared" si="43"/>
        <v>0</v>
      </c>
      <c r="X232" s="1" t="b">
        <f t="shared" si="44"/>
        <v>0</v>
      </c>
      <c r="Y232" s="1" t="b">
        <f t="shared" si="45"/>
        <v>0</v>
      </c>
      <c r="Z232" s="1" t="b">
        <f t="shared" si="46"/>
        <v>0</v>
      </c>
      <c r="AA232" s="1" t="b">
        <f t="shared" si="47"/>
        <v>0</v>
      </c>
      <c r="AB232" s="1" t="b">
        <f t="shared" si="48"/>
        <v>0</v>
      </c>
    </row>
    <row r="233" spans="10:28" x14ac:dyDescent="0.25">
      <c r="J233">
        <v>231</v>
      </c>
      <c r="K233" s="64" t="b">
        <f>IF(ISNUMBER(Data!D232),VLOOKUP(Results!J233,Data!A:D,4,FALSE))</f>
        <v>0</v>
      </c>
      <c r="L233" s="1" t="b">
        <f>IF(ISNUMBER(Data!D232),LOG(VLOOKUP($J233,Data!$A:$D,4,FALSE)))</f>
        <v>0</v>
      </c>
      <c r="M233" s="2" t="b">
        <f>IF(ISNUMBER(Data!C232),VLOOKUP($J233,Data!$A:$D,3,FALSE))</f>
        <v>0</v>
      </c>
      <c r="N233" s="1" t="b">
        <f>IF(ISNUMBER(Data!D232),IF(AND($J233&lt;=Data!$H$3,$J233&gt;=Data!$H$2,Data!E232&lt;&gt;1),LOG(VLOOKUP($J233,Data!$A:$D,4,FALSE))))</f>
        <v>0</v>
      </c>
      <c r="O233" s="2" t="b">
        <f>IF(AND($J233&lt;=Data!$H$3,$J233&gt;=Data!$H$2,Data!E232&lt;&gt;1),VLOOKUP($J233,Data!$A:$D,3,FALSE))</f>
        <v>0</v>
      </c>
      <c r="P233" s="1" t="b">
        <f t="shared" si="37"/>
        <v>0</v>
      </c>
      <c r="Q233" s="1" t="b">
        <f t="shared" si="38"/>
        <v>0</v>
      </c>
      <c r="R233" s="1" t="b">
        <f t="shared" si="39"/>
        <v>0</v>
      </c>
      <c r="S233" s="1" t="b">
        <f t="shared" si="40"/>
        <v>0</v>
      </c>
      <c r="T233" s="1" t="b">
        <f t="shared" si="41"/>
        <v>0</v>
      </c>
      <c r="U233" s="1" t="b">
        <f t="shared" si="42"/>
        <v>0</v>
      </c>
      <c r="W233" s="1" t="b">
        <f t="shared" si="43"/>
        <v>0</v>
      </c>
      <c r="X233" s="1" t="b">
        <f t="shared" si="44"/>
        <v>0</v>
      </c>
      <c r="Y233" s="1" t="b">
        <f t="shared" si="45"/>
        <v>0</v>
      </c>
      <c r="Z233" s="1" t="b">
        <f t="shared" si="46"/>
        <v>0</v>
      </c>
      <c r="AA233" s="1" t="b">
        <f t="shared" si="47"/>
        <v>0</v>
      </c>
      <c r="AB233" s="1" t="b">
        <f t="shared" si="48"/>
        <v>0</v>
      </c>
    </row>
    <row r="234" spans="10:28" x14ac:dyDescent="0.25">
      <c r="J234">
        <v>232</v>
      </c>
      <c r="K234" s="64" t="b">
        <f>IF(ISNUMBER(Data!D233),VLOOKUP(Results!J234,Data!A:D,4,FALSE))</f>
        <v>0</v>
      </c>
      <c r="L234" s="1" t="b">
        <f>IF(ISNUMBER(Data!D233),LOG(VLOOKUP($J234,Data!$A:$D,4,FALSE)))</f>
        <v>0</v>
      </c>
      <c r="M234" s="2" t="b">
        <f>IF(ISNUMBER(Data!C233),VLOOKUP($J234,Data!$A:$D,3,FALSE))</f>
        <v>0</v>
      </c>
      <c r="N234" s="1" t="b">
        <f>IF(ISNUMBER(Data!D233),IF(AND($J234&lt;=Data!$H$3,$J234&gt;=Data!$H$2,Data!E233&lt;&gt;1),LOG(VLOOKUP($J234,Data!$A:$D,4,FALSE))))</f>
        <v>0</v>
      </c>
      <c r="O234" s="2" t="b">
        <f>IF(AND($J234&lt;=Data!$H$3,$J234&gt;=Data!$H$2,Data!E233&lt;&gt;1),VLOOKUP($J234,Data!$A:$D,3,FALSE))</f>
        <v>0</v>
      </c>
      <c r="P234" s="1" t="b">
        <f t="shared" si="37"/>
        <v>0</v>
      </c>
      <c r="Q234" s="1" t="b">
        <f t="shared" si="38"/>
        <v>0</v>
      </c>
      <c r="R234" s="1" t="b">
        <f t="shared" si="39"/>
        <v>0</v>
      </c>
      <c r="S234" s="1" t="b">
        <f t="shared" si="40"/>
        <v>0</v>
      </c>
      <c r="T234" s="1" t="b">
        <f t="shared" si="41"/>
        <v>0</v>
      </c>
      <c r="U234" s="1" t="b">
        <f t="shared" si="42"/>
        <v>0</v>
      </c>
      <c r="W234" s="1" t="b">
        <f t="shared" si="43"/>
        <v>0</v>
      </c>
      <c r="X234" s="1" t="b">
        <f t="shared" si="44"/>
        <v>0</v>
      </c>
      <c r="Y234" s="1" t="b">
        <f t="shared" si="45"/>
        <v>0</v>
      </c>
      <c r="Z234" s="1" t="b">
        <f t="shared" si="46"/>
        <v>0</v>
      </c>
      <c r="AA234" s="1" t="b">
        <f t="shared" si="47"/>
        <v>0</v>
      </c>
      <c r="AB234" s="1" t="b">
        <f t="shared" si="48"/>
        <v>0</v>
      </c>
    </row>
    <row r="235" spans="10:28" x14ac:dyDescent="0.25">
      <c r="J235">
        <v>233</v>
      </c>
      <c r="K235" s="64" t="b">
        <f>IF(ISNUMBER(Data!D234),VLOOKUP(Results!J235,Data!A:D,4,FALSE))</f>
        <v>0</v>
      </c>
      <c r="L235" s="1" t="b">
        <f>IF(ISNUMBER(Data!D234),LOG(VLOOKUP($J235,Data!$A:$D,4,FALSE)))</f>
        <v>0</v>
      </c>
      <c r="M235" s="2" t="b">
        <f>IF(ISNUMBER(Data!C234),VLOOKUP($J235,Data!$A:$D,3,FALSE))</f>
        <v>0</v>
      </c>
      <c r="N235" s="1" t="b">
        <f>IF(ISNUMBER(Data!D234),IF(AND($J235&lt;=Data!$H$3,$J235&gt;=Data!$H$2,Data!E234&lt;&gt;1),LOG(VLOOKUP($J235,Data!$A:$D,4,FALSE))))</f>
        <v>0</v>
      </c>
      <c r="O235" s="2" t="b">
        <f>IF(AND($J235&lt;=Data!$H$3,$J235&gt;=Data!$H$2,Data!E234&lt;&gt;1),VLOOKUP($J235,Data!$A:$D,3,FALSE))</f>
        <v>0</v>
      </c>
      <c r="P235" s="1" t="b">
        <f t="shared" si="37"/>
        <v>0</v>
      </c>
      <c r="Q235" s="1" t="b">
        <f t="shared" si="38"/>
        <v>0</v>
      </c>
      <c r="R235" s="1" t="b">
        <f t="shared" si="39"/>
        <v>0</v>
      </c>
      <c r="S235" s="1" t="b">
        <f t="shared" si="40"/>
        <v>0</v>
      </c>
      <c r="T235" s="1" t="b">
        <f t="shared" si="41"/>
        <v>0</v>
      </c>
      <c r="U235" s="1" t="b">
        <f t="shared" si="42"/>
        <v>0</v>
      </c>
      <c r="W235" s="1" t="b">
        <f t="shared" si="43"/>
        <v>0</v>
      </c>
      <c r="X235" s="1" t="b">
        <f t="shared" si="44"/>
        <v>0</v>
      </c>
      <c r="Y235" s="1" t="b">
        <f t="shared" si="45"/>
        <v>0</v>
      </c>
      <c r="Z235" s="1" t="b">
        <f t="shared" si="46"/>
        <v>0</v>
      </c>
      <c r="AA235" s="1" t="b">
        <f t="shared" si="47"/>
        <v>0</v>
      </c>
      <c r="AB235" s="1" t="b">
        <f t="shared" si="48"/>
        <v>0</v>
      </c>
    </row>
    <row r="236" spans="10:28" x14ac:dyDescent="0.25">
      <c r="J236">
        <v>234</v>
      </c>
      <c r="K236" s="64" t="b">
        <f>IF(ISNUMBER(Data!D235),VLOOKUP(Results!J236,Data!A:D,4,FALSE))</f>
        <v>0</v>
      </c>
      <c r="L236" s="1" t="b">
        <f>IF(ISNUMBER(Data!D235),LOG(VLOOKUP($J236,Data!$A:$D,4,FALSE)))</f>
        <v>0</v>
      </c>
      <c r="M236" s="2" t="b">
        <f>IF(ISNUMBER(Data!C235),VLOOKUP($J236,Data!$A:$D,3,FALSE))</f>
        <v>0</v>
      </c>
      <c r="N236" s="1" t="b">
        <f>IF(ISNUMBER(Data!D235),IF(AND($J236&lt;=Data!$H$3,$J236&gt;=Data!$H$2,Data!E235&lt;&gt;1),LOG(VLOOKUP($J236,Data!$A:$D,4,FALSE))))</f>
        <v>0</v>
      </c>
      <c r="O236" s="2" t="b">
        <f>IF(AND($J236&lt;=Data!$H$3,$J236&gt;=Data!$H$2,Data!E235&lt;&gt;1),VLOOKUP($J236,Data!$A:$D,3,FALSE))</f>
        <v>0</v>
      </c>
      <c r="P236" s="1" t="b">
        <f t="shared" si="37"/>
        <v>0</v>
      </c>
      <c r="Q236" s="1" t="b">
        <f t="shared" si="38"/>
        <v>0</v>
      </c>
      <c r="R236" s="1" t="b">
        <f t="shared" si="39"/>
        <v>0</v>
      </c>
      <c r="S236" s="1" t="b">
        <f t="shared" si="40"/>
        <v>0</v>
      </c>
      <c r="T236" s="1" t="b">
        <f t="shared" si="41"/>
        <v>0</v>
      </c>
      <c r="U236" s="1" t="b">
        <f t="shared" si="42"/>
        <v>0</v>
      </c>
      <c r="W236" s="1" t="b">
        <f t="shared" si="43"/>
        <v>0</v>
      </c>
      <c r="X236" s="1" t="b">
        <f t="shared" si="44"/>
        <v>0</v>
      </c>
      <c r="Y236" s="1" t="b">
        <f t="shared" si="45"/>
        <v>0</v>
      </c>
      <c r="Z236" s="1" t="b">
        <f t="shared" si="46"/>
        <v>0</v>
      </c>
      <c r="AA236" s="1" t="b">
        <f t="shared" si="47"/>
        <v>0</v>
      </c>
      <c r="AB236" s="1" t="b">
        <f t="shared" si="48"/>
        <v>0</v>
      </c>
    </row>
    <row r="237" spans="10:28" x14ac:dyDescent="0.25">
      <c r="J237">
        <v>235</v>
      </c>
      <c r="K237" s="64" t="b">
        <f>IF(ISNUMBER(Data!D236),VLOOKUP(Results!J237,Data!A:D,4,FALSE))</f>
        <v>0</v>
      </c>
      <c r="L237" s="1" t="b">
        <f>IF(ISNUMBER(Data!D236),LOG(VLOOKUP($J237,Data!$A:$D,4,FALSE)))</f>
        <v>0</v>
      </c>
      <c r="M237" s="2" t="b">
        <f>IF(ISNUMBER(Data!C236),VLOOKUP($J237,Data!$A:$D,3,FALSE))</f>
        <v>0</v>
      </c>
      <c r="N237" s="1" t="b">
        <f>IF(ISNUMBER(Data!D236),IF(AND($J237&lt;=Data!$H$3,$J237&gt;=Data!$H$2,Data!E236&lt;&gt;1),LOG(VLOOKUP($J237,Data!$A:$D,4,FALSE))))</f>
        <v>0</v>
      </c>
      <c r="O237" s="2" t="b">
        <f>IF(AND($J237&lt;=Data!$H$3,$J237&gt;=Data!$H$2,Data!E236&lt;&gt;1),VLOOKUP($J237,Data!$A:$D,3,FALSE))</f>
        <v>0</v>
      </c>
      <c r="P237" s="1" t="b">
        <f t="shared" si="37"/>
        <v>0</v>
      </c>
      <c r="Q237" s="1" t="b">
        <f t="shared" si="38"/>
        <v>0</v>
      </c>
      <c r="R237" s="1" t="b">
        <f t="shared" si="39"/>
        <v>0</v>
      </c>
      <c r="S237" s="1" t="b">
        <f t="shared" si="40"/>
        <v>0</v>
      </c>
      <c r="T237" s="1" t="b">
        <f t="shared" si="41"/>
        <v>0</v>
      </c>
      <c r="U237" s="1" t="b">
        <f t="shared" si="42"/>
        <v>0</v>
      </c>
      <c r="W237" s="1" t="b">
        <f t="shared" si="43"/>
        <v>0</v>
      </c>
      <c r="X237" s="1" t="b">
        <f t="shared" si="44"/>
        <v>0</v>
      </c>
      <c r="Y237" s="1" t="b">
        <f t="shared" si="45"/>
        <v>0</v>
      </c>
      <c r="Z237" s="1" t="b">
        <f t="shared" si="46"/>
        <v>0</v>
      </c>
      <c r="AA237" s="1" t="b">
        <f t="shared" si="47"/>
        <v>0</v>
      </c>
      <c r="AB237" s="1" t="b">
        <f t="shared" si="48"/>
        <v>0</v>
      </c>
    </row>
    <row r="238" spans="10:28" x14ac:dyDescent="0.25">
      <c r="J238">
        <v>236</v>
      </c>
      <c r="K238" s="64" t="b">
        <f>IF(ISNUMBER(Data!D237),VLOOKUP(Results!J238,Data!A:D,4,FALSE))</f>
        <v>0</v>
      </c>
      <c r="L238" s="1" t="b">
        <f>IF(ISNUMBER(Data!D237),LOG(VLOOKUP($J238,Data!$A:$D,4,FALSE)))</f>
        <v>0</v>
      </c>
      <c r="M238" s="2" t="b">
        <f>IF(ISNUMBER(Data!C237),VLOOKUP($J238,Data!$A:$D,3,FALSE))</f>
        <v>0</v>
      </c>
      <c r="N238" s="1" t="b">
        <f>IF(ISNUMBER(Data!D237),IF(AND($J238&lt;=Data!$H$3,$J238&gt;=Data!$H$2,Data!E237&lt;&gt;1),LOG(VLOOKUP($J238,Data!$A:$D,4,FALSE))))</f>
        <v>0</v>
      </c>
      <c r="O238" s="2" t="b">
        <f>IF(AND($J238&lt;=Data!$H$3,$J238&gt;=Data!$H$2,Data!E237&lt;&gt;1),VLOOKUP($J238,Data!$A:$D,3,FALSE))</f>
        <v>0</v>
      </c>
      <c r="P238" s="1" t="b">
        <f t="shared" si="37"/>
        <v>0</v>
      </c>
      <c r="Q238" s="1" t="b">
        <f t="shared" si="38"/>
        <v>0</v>
      </c>
      <c r="R238" s="1" t="b">
        <f t="shared" si="39"/>
        <v>0</v>
      </c>
      <c r="S238" s="1" t="b">
        <f t="shared" si="40"/>
        <v>0</v>
      </c>
      <c r="T238" s="1" t="b">
        <f t="shared" si="41"/>
        <v>0</v>
      </c>
      <c r="U238" s="1" t="b">
        <f t="shared" si="42"/>
        <v>0</v>
      </c>
      <c r="W238" s="1" t="b">
        <f t="shared" si="43"/>
        <v>0</v>
      </c>
      <c r="X238" s="1" t="b">
        <f t="shared" si="44"/>
        <v>0</v>
      </c>
      <c r="Y238" s="1" t="b">
        <f t="shared" si="45"/>
        <v>0</v>
      </c>
      <c r="Z238" s="1" t="b">
        <f t="shared" si="46"/>
        <v>0</v>
      </c>
      <c r="AA238" s="1" t="b">
        <f t="shared" si="47"/>
        <v>0</v>
      </c>
      <c r="AB238" s="1" t="b">
        <f t="shared" si="48"/>
        <v>0</v>
      </c>
    </row>
    <row r="239" spans="10:28" x14ac:dyDescent="0.25">
      <c r="J239">
        <v>237</v>
      </c>
      <c r="K239" s="64" t="b">
        <f>IF(ISNUMBER(Data!D238),VLOOKUP(Results!J239,Data!A:D,4,FALSE))</f>
        <v>0</v>
      </c>
      <c r="L239" s="1" t="b">
        <f>IF(ISNUMBER(Data!D238),LOG(VLOOKUP($J239,Data!$A:$D,4,FALSE)))</f>
        <v>0</v>
      </c>
      <c r="M239" s="2" t="b">
        <f>IF(ISNUMBER(Data!C238),VLOOKUP($J239,Data!$A:$D,3,FALSE))</f>
        <v>0</v>
      </c>
      <c r="N239" s="1" t="b">
        <f>IF(ISNUMBER(Data!D238),IF(AND($J239&lt;=Data!$H$3,$J239&gt;=Data!$H$2,Data!E238&lt;&gt;1),LOG(VLOOKUP($J239,Data!$A:$D,4,FALSE))))</f>
        <v>0</v>
      </c>
      <c r="O239" s="2" t="b">
        <f>IF(AND($J239&lt;=Data!$H$3,$J239&gt;=Data!$H$2,Data!E238&lt;&gt;1),VLOOKUP($J239,Data!$A:$D,3,FALSE))</f>
        <v>0</v>
      </c>
      <c r="P239" s="1" t="b">
        <f t="shared" si="37"/>
        <v>0</v>
      </c>
      <c r="Q239" s="1" t="b">
        <f t="shared" si="38"/>
        <v>0</v>
      </c>
      <c r="R239" s="1" t="b">
        <f t="shared" si="39"/>
        <v>0</v>
      </c>
      <c r="S239" s="1" t="b">
        <f t="shared" si="40"/>
        <v>0</v>
      </c>
      <c r="T239" s="1" t="b">
        <f t="shared" si="41"/>
        <v>0</v>
      </c>
      <c r="U239" s="1" t="b">
        <f t="shared" si="42"/>
        <v>0</v>
      </c>
      <c r="W239" s="1" t="b">
        <f t="shared" si="43"/>
        <v>0</v>
      </c>
      <c r="X239" s="1" t="b">
        <f t="shared" si="44"/>
        <v>0</v>
      </c>
      <c r="Y239" s="1" t="b">
        <f t="shared" si="45"/>
        <v>0</v>
      </c>
      <c r="Z239" s="1" t="b">
        <f t="shared" si="46"/>
        <v>0</v>
      </c>
      <c r="AA239" s="1" t="b">
        <f t="shared" si="47"/>
        <v>0</v>
      </c>
      <c r="AB239" s="1" t="b">
        <f t="shared" si="48"/>
        <v>0</v>
      </c>
    </row>
    <row r="240" spans="10:28" x14ac:dyDescent="0.25">
      <c r="J240">
        <v>238</v>
      </c>
      <c r="K240" s="64" t="b">
        <f>IF(ISNUMBER(Data!D239),VLOOKUP(Results!J240,Data!A:D,4,FALSE))</f>
        <v>0</v>
      </c>
      <c r="L240" s="1" t="b">
        <f>IF(ISNUMBER(Data!D239),LOG(VLOOKUP($J240,Data!$A:$D,4,FALSE)))</f>
        <v>0</v>
      </c>
      <c r="M240" s="2" t="b">
        <f>IF(ISNUMBER(Data!C239),VLOOKUP($J240,Data!$A:$D,3,FALSE))</f>
        <v>0</v>
      </c>
      <c r="N240" s="1" t="b">
        <f>IF(ISNUMBER(Data!D239),IF(AND($J240&lt;=Data!$H$3,$J240&gt;=Data!$H$2,Data!E239&lt;&gt;1),LOG(VLOOKUP($J240,Data!$A:$D,4,FALSE))))</f>
        <v>0</v>
      </c>
      <c r="O240" s="2" t="b">
        <f>IF(AND($J240&lt;=Data!$H$3,$J240&gt;=Data!$H$2,Data!E239&lt;&gt;1),VLOOKUP($J240,Data!$A:$D,3,FALSE))</f>
        <v>0</v>
      </c>
      <c r="P240" s="1" t="b">
        <f t="shared" si="37"/>
        <v>0</v>
      </c>
      <c r="Q240" s="1" t="b">
        <f t="shared" si="38"/>
        <v>0</v>
      </c>
      <c r="R240" s="1" t="b">
        <f t="shared" si="39"/>
        <v>0</v>
      </c>
      <c r="S240" s="1" t="b">
        <f t="shared" si="40"/>
        <v>0</v>
      </c>
      <c r="T240" s="1" t="b">
        <f t="shared" si="41"/>
        <v>0</v>
      </c>
      <c r="U240" s="1" t="b">
        <f t="shared" si="42"/>
        <v>0</v>
      </c>
      <c r="W240" s="1" t="b">
        <f t="shared" si="43"/>
        <v>0</v>
      </c>
      <c r="X240" s="1" t="b">
        <f t="shared" si="44"/>
        <v>0</v>
      </c>
      <c r="Y240" s="1" t="b">
        <f t="shared" si="45"/>
        <v>0</v>
      </c>
      <c r="Z240" s="1" t="b">
        <f t="shared" si="46"/>
        <v>0</v>
      </c>
      <c r="AA240" s="1" t="b">
        <f t="shared" si="47"/>
        <v>0</v>
      </c>
      <c r="AB240" s="1" t="b">
        <f t="shared" si="48"/>
        <v>0</v>
      </c>
    </row>
    <row r="241" spans="10:28" x14ac:dyDescent="0.25">
      <c r="J241">
        <v>239</v>
      </c>
      <c r="K241" s="64" t="b">
        <f>IF(ISNUMBER(Data!D240),VLOOKUP(Results!J241,Data!A:D,4,FALSE))</f>
        <v>0</v>
      </c>
      <c r="L241" s="1" t="b">
        <f>IF(ISNUMBER(Data!D240),LOG(VLOOKUP($J241,Data!$A:$D,4,FALSE)))</f>
        <v>0</v>
      </c>
      <c r="M241" s="2" t="b">
        <f>IF(ISNUMBER(Data!C240),VLOOKUP($J241,Data!$A:$D,3,FALSE))</f>
        <v>0</v>
      </c>
      <c r="N241" s="1" t="b">
        <f>IF(ISNUMBER(Data!D240),IF(AND($J241&lt;=Data!$H$3,$J241&gt;=Data!$H$2,Data!E240&lt;&gt;1),LOG(VLOOKUP($J241,Data!$A:$D,4,FALSE))))</f>
        <v>0</v>
      </c>
      <c r="O241" s="2" t="b">
        <f>IF(AND($J241&lt;=Data!$H$3,$J241&gt;=Data!$H$2,Data!E240&lt;&gt;1),VLOOKUP($J241,Data!$A:$D,3,FALSE))</f>
        <v>0</v>
      </c>
      <c r="P241" s="1" t="b">
        <f t="shared" si="37"/>
        <v>0</v>
      </c>
      <c r="Q241" s="1" t="b">
        <f t="shared" si="38"/>
        <v>0</v>
      </c>
      <c r="R241" s="1" t="b">
        <f t="shared" si="39"/>
        <v>0</v>
      </c>
      <c r="S241" s="1" t="b">
        <f t="shared" si="40"/>
        <v>0</v>
      </c>
      <c r="T241" s="1" t="b">
        <f t="shared" si="41"/>
        <v>0</v>
      </c>
      <c r="U241" s="1" t="b">
        <f t="shared" si="42"/>
        <v>0</v>
      </c>
      <c r="W241" s="1" t="b">
        <f t="shared" si="43"/>
        <v>0</v>
      </c>
      <c r="X241" s="1" t="b">
        <f t="shared" si="44"/>
        <v>0</v>
      </c>
      <c r="Y241" s="1" t="b">
        <f t="shared" si="45"/>
        <v>0</v>
      </c>
      <c r="Z241" s="1" t="b">
        <f t="shared" si="46"/>
        <v>0</v>
      </c>
      <c r="AA241" s="1" t="b">
        <f t="shared" si="47"/>
        <v>0</v>
      </c>
      <c r="AB241" s="1" t="b">
        <f t="shared" si="48"/>
        <v>0</v>
      </c>
    </row>
    <row r="242" spans="10:28" x14ac:dyDescent="0.25">
      <c r="J242">
        <v>240</v>
      </c>
      <c r="K242" s="64" t="b">
        <f>IF(ISNUMBER(Data!D241),VLOOKUP(Results!J242,Data!A:D,4,FALSE))</f>
        <v>0</v>
      </c>
      <c r="L242" s="1" t="b">
        <f>IF(ISNUMBER(Data!D241),LOG(VLOOKUP($J242,Data!$A:$D,4,FALSE)))</f>
        <v>0</v>
      </c>
      <c r="M242" s="2" t="b">
        <f>IF(ISNUMBER(Data!C241),VLOOKUP($J242,Data!$A:$D,3,FALSE))</f>
        <v>0</v>
      </c>
      <c r="N242" s="1" t="b">
        <f>IF(ISNUMBER(Data!D241),IF(AND($J242&lt;=Data!$H$3,$J242&gt;=Data!$H$2,Data!E241&lt;&gt;1),LOG(VLOOKUP($J242,Data!$A:$D,4,FALSE))))</f>
        <v>0</v>
      </c>
      <c r="O242" s="2" t="b">
        <f>IF(AND($J242&lt;=Data!$H$3,$J242&gt;=Data!$H$2,Data!E241&lt;&gt;1),VLOOKUP($J242,Data!$A:$D,3,FALSE))</f>
        <v>0</v>
      </c>
      <c r="P242" s="1" t="b">
        <f t="shared" si="37"/>
        <v>0</v>
      </c>
      <c r="Q242" s="1" t="b">
        <f t="shared" si="38"/>
        <v>0</v>
      </c>
      <c r="R242" s="1" t="b">
        <f t="shared" si="39"/>
        <v>0</v>
      </c>
      <c r="S242" s="1" t="b">
        <f t="shared" si="40"/>
        <v>0</v>
      </c>
      <c r="T242" s="1" t="b">
        <f t="shared" si="41"/>
        <v>0</v>
      </c>
      <c r="U242" s="1" t="b">
        <f t="shared" si="42"/>
        <v>0</v>
      </c>
      <c r="W242" s="1" t="b">
        <f t="shared" si="43"/>
        <v>0</v>
      </c>
      <c r="X242" s="1" t="b">
        <f t="shared" si="44"/>
        <v>0</v>
      </c>
      <c r="Y242" s="1" t="b">
        <f t="shared" si="45"/>
        <v>0</v>
      </c>
      <c r="Z242" s="1" t="b">
        <f t="shared" si="46"/>
        <v>0</v>
      </c>
      <c r="AA242" s="1" t="b">
        <f t="shared" si="47"/>
        <v>0</v>
      </c>
      <c r="AB242" s="1" t="b">
        <f t="shared" si="48"/>
        <v>0</v>
      </c>
    </row>
    <row r="243" spans="10:28" x14ac:dyDescent="0.25">
      <c r="J243">
        <v>241</v>
      </c>
      <c r="K243" s="64" t="b">
        <f>IF(ISNUMBER(Data!D242),VLOOKUP(Results!J243,Data!A:D,4,FALSE))</f>
        <v>0</v>
      </c>
      <c r="L243" s="1" t="b">
        <f>IF(ISNUMBER(Data!D242),LOG(VLOOKUP($J243,Data!$A:$D,4,FALSE)))</f>
        <v>0</v>
      </c>
      <c r="M243" s="2" t="b">
        <f>IF(ISNUMBER(Data!C242),VLOOKUP($J243,Data!$A:$D,3,FALSE))</f>
        <v>0</v>
      </c>
      <c r="N243" s="1" t="b">
        <f>IF(ISNUMBER(Data!D242),IF(AND($J243&lt;=Data!$H$3,$J243&gt;=Data!$H$2,Data!E242&lt;&gt;1),LOG(VLOOKUP($J243,Data!$A:$D,4,FALSE))))</f>
        <v>0</v>
      </c>
      <c r="O243" s="2" t="b">
        <f>IF(AND($J243&lt;=Data!$H$3,$J243&gt;=Data!$H$2,Data!E242&lt;&gt;1),VLOOKUP($J243,Data!$A:$D,3,FALSE))</f>
        <v>0</v>
      </c>
      <c r="P243" s="1" t="b">
        <f t="shared" si="37"/>
        <v>0</v>
      </c>
      <c r="Q243" s="1" t="b">
        <f t="shared" si="38"/>
        <v>0</v>
      </c>
      <c r="R243" s="1" t="b">
        <f t="shared" si="39"/>
        <v>0</v>
      </c>
      <c r="S243" s="1" t="b">
        <f t="shared" si="40"/>
        <v>0</v>
      </c>
      <c r="T243" s="1" t="b">
        <f t="shared" si="41"/>
        <v>0</v>
      </c>
      <c r="U243" s="1" t="b">
        <f t="shared" si="42"/>
        <v>0</v>
      </c>
      <c r="W243" s="1" t="b">
        <f t="shared" si="43"/>
        <v>0</v>
      </c>
      <c r="X243" s="1" t="b">
        <f t="shared" si="44"/>
        <v>0</v>
      </c>
      <c r="Y243" s="1" t="b">
        <f t="shared" si="45"/>
        <v>0</v>
      </c>
      <c r="Z243" s="1" t="b">
        <f t="shared" si="46"/>
        <v>0</v>
      </c>
      <c r="AA243" s="1" t="b">
        <f t="shared" si="47"/>
        <v>0</v>
      </c>
      <c r="AB243" s="1" t="b">
        <f t="shared" si="48"/>
        <v>0</v>
      </c>
    </row>
    <row r="244" spans="10:28" x14ac:dyDescent="0.25">
      <c r="J244">
        <v>242</v>
      </c>
      <c r="K244" s="64" t="b">
        <f>IF(ISNUMBER(Data!D243),VLOOKUP(Results!J244,Data!A:D,4,FALSE))</f>
        <v>0</v>
      </c>
      <c r="L244" s="1" t="b">
        <f>IF(ISNUMBER(Data!D243),LOG(VLOOKUP($J244,Data!$A:$D,4,FALSE)))</f>
        <v>0</v>
      </c>
      <c r="M244" s="2" t="b">
        <f>IF(ISNUMBER(Data!C243),VLOOKUP($J244,Data!$A:$D,3,FALSE))</f>
        <v>0</v>
      </c>
      <c r="N244" s="1" t="b">
        <f>IF(ISNUMBER(Data!D243),IF(AND($J244&lt;=Data!$H$3,$J244&gt;=Data!$H$2,Data!E243&lt;&gt;1),LOG(VLOOKUP($J244,Data!$A:$D,4,FALSE))))</f>
        <v>0</v>
      </c>
      <c r="O244" s="2" t="b">
        <f>IF(AND($J244&lt;=Data!$H$3,$J244&gt;=Data!$H$2,Data!E243&lt;&gt;1),VLOOKUP($J244,Data!$A:$D,3,FALSE))</f>
        <v>0</v>
      </c>
      <c r="P244" s="1" t="b">
        <f t="shared" si="37"/>
        <v>0</v>
      </c>
      <c r="Q244" s="1" t="b">
        <f t="shared" si="38"/>
        <v>0</v>
      </c>
      <c r="R244" s="1" t="b">
        <f t="shared" si="39"/>
        <v>0</v>
      </c>
      <c r="S244" s="1" t="b">
        <f t="shared" si="40"/>
        <v>0</v>
      </c>
      <c r="T244" s="1" t="b">
        <f t="shared" si="41"/>
        <v>0</v>
      </c>
      <c r="U244" s="1" t="b">
        <f t="shared" si="42"/>
        <v>0</v>
      </c>
      <c r="W244" s="1" t="b">
        <f t="shared" si="43"/>
        <v>0</v>
      </c>
      <c r="X244" s="1" t="b">
        <f t="shared" si="44"/>
        <v>0</v>
      </c>
      <c r="Y244" s="1" t="b">
        <f t="shared" si="45"/>
        <v>0</v>
      </c>
      <c r="Z244" s="1" t="b">
        <f t="shared" si="46"/>
        <v>0</v>
      </c>
      <c r="AA244" s="1" t="b">
        <f t="shared" si="47"/>
        <v>0</v>
      </c>
      <c r="AB244" s="1" t="b">
        <f t="shared" si="48"/>
        <v>0</v>
      </c>
    </row>
    <row r="245" spans="10:28" x14ac:dyDescent="0.25">
      <c r="J245">
        <v>243</v>
      </c>
      <c r="K245" s="64" t="b">
        <f>IF(ISNUMBER(Data!D244),VLOOKUP(Results!J245,Data!A:D,4,FALSE))</f>
        <v>0</v>
      </c>
      <c r="L245" s="1" t="b">
        <f>IF(ISNUMBER(Data!D244),LOG(VLOOKUP($J245,Data!$A:$D,4,FALSE)))</f>
        <v>0</v>
      </c>
      <c r="M245" s="2" t="b">
        <f>IF(ISNUMBER(Data!C244),VLOOKUP($J245,Data!$A:$D,3,FALSE))</f>
        <v>0</v>
      </c>
      <c r="N245" s="1" t="b">
        <f>IF(ISNUMBER(Data!D244),IF(AND($J245&lt;=Data!$H$3,$J245&gt;=Data!$H$2,Data!E244&lt;&gt;1),LOG(VLOOKUP($J245,Data!$A:$D,4,FALSE))))</f>
        <v>0</v>
      </c>
      <c r="O245" s="2" t="b">
        <f>IF(AND($J245&lt;=Data!$H$3,$J245&gt;=Data!$H$2,Data!E244&lt;&gt;1),VLOOKUP($J245,Data!$A:$D,3,FALSE))</f>
        <v>0</v>
      </c>
      <c r="P245" s="1" t="b">
        <f t="shared" si="37"/>
        <v>0</v>
      </c>
      <c r="Q245" s="1" t="b">
        <f t="shared" si="38"/>
        <v>0</v>
      </c>
      <c r="R245" s="1" t="b">
        <f t="shared" si="39"/>
        <v>0</v>
      </c>
      <c r="S245" s="1" t="b">
        <f t="shared" si="40"/>
        <v>0</v>
      </c>
      <c r="T245" s="1" t="b">
        <f t="shared" si="41"/>
        <v>0</v>
      </c>
      <c r="U245" s="1" t="b">
        <f t="shared" si="42"/>
        <v>0</v>
      </c>
      <c r="W245" s="1" t="b">
        <f t="shared" si="43"/>
        <v>0</v>
      </c>
      <c r="X245" s="1" t="b">
        <f t="shared" si="44"/>
        <v>0</v>
      </c>
      <c r="Y245" s="1" t="b">
        <f t="shared" si="45"/>
        <v>0</v>
      </c>
      <c r="Z245" s="1" t="b">
        <f t="shared" si="46"/>
        <v>0</v>
      </c>
      <c r="AA245" s="1" t="b">
        <f t="shared" si="47"/>
        <v>0</v>
      </c>
      <c r="AB245" s="1" t="b">
        <f t="shared" si="48"/>
        <v>0</v>
      </c>
    </row>
    <row r="246" spans="10:28" x14ac:dyDescent="0.25">
      <c r="J246">
        <v>244</v>
      </c>
      <c r="K246" s="64" t="b">
        <f>IF(ISNUMBER(Data!D245),VLOOKUP(Results!J246,Data!A:D,4,FALSE))</f>
        <v>0</v>
      </c>
      <c r="L246" s="1" t="b">
        <f>IF(ISNUMBER(Data!D245),LOG(VLOOKUP($J246,Data!$A:$D,4,FALSE)))</f>
        <v>0</v>
      </c>
      <c r="M246" s="2" t="b">
        <f>IF(ISNUMBER(Data!C245),VLOOKUP($J246,Data!$A:$D,3,FALSE))</f>
        <v>0</v>
      </c>
      <c r="N246" s="1" t="b">
        <f>IF(ISNUMBER(Data!D245),IF(AND($J246&lt;=Data!$H$3,$J246&gt;=Data!$H$2,Data!E245&lt;&gt;1),LOG(VLOOKUP($J246,Data!$A:$D,4,FALSE))))</f>
        <v>0</v>
      </c>
      <c r="O246" s="2" t="b">
        <f>IF(AND($J246&lt;=Data!$H$3,$J246&gt;=Data!$H$2,Data!E245&lt;&gt;1),VLOOKUP($J246,Data!$A:$D,3,FALSE))</f>
        <v>0</v>
      </c>
      <c r="P246" s="1" t="b">
        <f t="shared" si="37"/>
        <v>0</v>
      </c>
      <c r="Q246" s="1" t="b">
        <f t="shared" si="38"/>
        <v>0</v>
      </c>
      <c r="R246" s="1" t="b">
        <f t="shared" si="39"/>
        <v>0</v>
      </c>
      <c r="S246" s="1" t="b">
        <f t="shared" si="40"/>
        <v>0</v>
      </c>
      <c r="T246" s="1" t="b">
        <f t="shared" si="41"/>
        <v>0</v>
      </c>
      <c r="U246" s="1" t="b">
        <f t="shared" si="42"/>
        <v>0</v>
      </c>
      <c r="W246" s="1" t="b">
        <f t="shared" si="43"/>
        <v>0</v>
      </c>
      <c r="X246" s="1" t="b">
        <f t="shared" si="44"/>
        <v>0</v>
      </c>
      <c r="Y246" s="1" t="b">
        <f t="shared" si="45"/>
        <v>0</v>
      </c>
      <c r="Z246" s="1" t="b">
        <f t="shared" si="46"/>
        <v>0</v>
      </c>
      <c r="AA246" s="1" t="b">
        <f t="shared" si="47"/>
        <v>0</v>
      </c>
      <c r="AB246" s="1" t="b">
        <f t="shared" si="48"/>
        <v>0</v>
      </c>
    </row>
    <row r="247" spans="10:28" x14ac:dyDescent="0.25">
      <c r="J247">
        <v>245</v>
      </c>
      <c r="K247" s="64" t="b">
        <f>IF(ISNUMBER(Data!D246),VLOOKUP(Results!J247,Data!A:D,4,FALSE))</f>
        <v>0</v>
      </c>
      <c r="L247" s="1" t="b">
        <f>IF(ISNUMBER(Data!D246),LOG(VLOOKUP($J247,Data!$A:$D,4,FALSE)))</f>
        <v>0</v>
      </c>
      <c r="M247" s="2" t="b">
        <f>IF(ISNUMBER(Data!C246),VLOOKUP($J247,Data!$A:$D,3,FALSE))</f>
        <v>0</v>
      </c>
      <c r="N247" s="1" t="b">
        <f>IF(ISNUMBER(Data!D246),IF(AND($J247&lt;=Data!$H$3,$J247&gt;=Data!$H$2,Data!E246&lt;&gt;1),LOG(VLOOKUP($J247,Data!$A:$D,4,FALSE))))</f>
        <v>0</v>
      </c>
      <c r="O247" s="2" t="b">
        <f>IF(AND($J247&lt;=Data!$H$3,$J247&gt;=Data!$H$2,Data!E246&lt;&gt;1),VLOOKUP($J247,Data!$A:$D,3,FALSE))</f>
        <v>0</v>
      </c>
      <c r="P247" s="1" t="b">
        <f t="shared" si="37"/>
        <v>0</v>
      </c>
      <c r="Q247" s="1" t="b">
        <f t="shared" si="38"/>
        <v>0</v>
      </c>
      <c r="R247" s="1" t="b">
        <f t="shared" si="39"/>
        <v>0</v>
      </c>
      <c r="S247" s="1" t="b">
        <f t="shared" si="40"/>
        <v>0</v>
      </c>
      <c r="T247" s="1" t="b">
        <f t="shared" si="41"/>
        <v>0</v>
      </c>
      <c r="U247" s="1" t="b">
        <f t="shared" si="42"/>
        <v>0</v>
      </c>
      <c r="W247" s="1" t="b">
        <f t="shared" si="43"/>
        <v>0</v>
      </c>
      <c r="X247" s="1" t="b">
        <f t="shared" si="44"/>
        <v>0</v>
      </c>
      <c r="Y247" s="1" t="b">
        <f t="shared" si="45"/>
        <v>0</v>
      </c>
      <c r="Z247" s="1" t="b">
        <f t="shared" si="46"/>
        <v>0</v>
      </c>
      <c r="AA247" s="1" t="b">
        <f t="shared" si="47"/>
        <v>0</v>
      </c>
      <c r="AB247" s="1" t="b">
        <f t="shared" si="48"/>
        <v>0</v>
      </c>
    </row>
    <row r="248" spans="10:28" x14ac:dyDescent="0.25">
      <c r="J248">
        <v>246</v>
      </c>
      <c r="K248" s="64" t="b">
        <f>IF(ISNUMBER(Data!D247),VLOOKUP(Results!J248,Data!A:D,4,FALSE))</f>
        <v>0</v>
      </c>
      <c r="L248" s="1" t="b">
        <f>IF(ISNUMBER(Data!D247),LOG(VLOOKUP($J248,Data!$A:$D,4,FALSE)))</f>
        <v>0</v>
      </c>
      <c r="M248" s="2" t="b">
        <f>IF(ISNUMBER(Data!C247),VLOOKUP($J248,Data!$A:$D,3,FALSE))</f>
        <v>0</v>
      </c>
      <c r="N248" s="1" t="b">
        <f>IF(ISNUMBER(Data!D247),IF(AND($J248&lt;=Data!$H$3,$J248&gt;=Data!$H$2,Data!E247&lt;&gt;1),LOG(VLOOKUP($J248,Data!$A:$D,4,FALSE))))</f>
        <v>0</v>
      </c>
      <c r="O248" s="2" t="b">
        <f>IF(AND($J248&lt;=Data!$H$3,$J248&gt;=Data!$H$2,Data!E247&lt;&gt;1),VLOOKUP($J248,Data!$A:$D,3,FALSE))</f>
        <v>0</v>
      </c>
      <c r="P248" s="1" t="b">
        <f t="shared" si="37"/>
        <v>0</v>
      </c>
      <c r="Q248" s="1" t="b">
        <f t="shared" si="38"/>
        <v>0</v>
      </c>
      <c r="R248" s="1" t="b">
        <f t="shared" si="39"/>
        <v>0</v>
      </c>
      <c r="S248" s="1" t="b">
        <f t="shared" si="40"/>
        <v>0</v>
      </c>
      <c r="T248" s="1" t="b">
        <f t="shared" si="41"/>
        <v>0</v>
      </c>
      <c r="U248" s="1" t="b">
        <f t="shared" si="42"/>
        <v>0</v>
      </c>
      <c r="W248" s="1" t="b">
        <f t="shared" si="43"/>
        <v>0</v>
      </c>
      <c r="X248" s="1" t="b">
        <f t="shared" si="44"/>
        <v>0</v>
      </c>
      <c r="Y248" s="1" t="b">
        <f t="shared" si="45"/>
        <v>0</v>
      </c>
      <c r="Z248" s="1" t="b">
        <f t="shared" si="46"/>
        <v>0</v>
      </c>
      <c r="AA248" s="1" t="b">
        <f t="shared" si="47"/>
        <v>0</v>
      </c>
      <c r="AB248" s="1" t="b">
        <f t="shared" si="48"/>
        <v>0</v>
      </c>
    </row>
    <row r="249" spans="10:28" x14ac:dyDescent="0.25">
      <c r="J249">
        <v>247</v>
      </c>
      <c r="K249" s="64" t="b">
        <f>IF(ISNUMBER(Data!D248),VLOOKUP(Results!J249,Data!A:D,4,FALSE))</f>
        <v>0</v>
      </c>
      <c r="L249" s="1" t="b">
        <f>IF(ISNUMBER(Data!D248),LOG(VLOOKUP($J249,Data!$A:$D,4,FALSE)))</f>
        <v>0</v>
      </c>
      <c r="M249" s="2" t="b">
        <f>IF(ISNUMBER(Data!C248),VLOOKUP($J249,Data!$A:$D,3,FALSE))</f>
        <v>0</v>
      </c>
      <c r="N249" s="1" t="b">
        <f>IF(ISNUMBER(Data!D248),IF(AND($J249&lt;=Data!$H$3,$J249&gt;=Data!$H$2,Data!E248&lt;&gt;1),LOG(VLOOKUP($J249,Data!$A:$D,4,FALSE))))</f>
        <v>0</v>
      </c>
      <c r="O249" s="2" t="b">
        <f>IF(AND($J249&lt;=Data!$H$3,$J249&gt;=Data!$H$2,Data!E248&lt;&gt;1),VLOOKUP($J249,Data!$A:$D,3,FALSE))</f>
        <v>0</v>
      </c>
      <c r="P249" s="1" t="b">
        <f t="shared" si="37"/>
        <v>0</v>
      </c>
      <c r="Q249" s="1" t="b">
        <f t="shared" si="38"/>
        <v>0</v>
      </c>
      <c r="R249" s="1" t="b">
        <f t="shared" si="39"/>
        <v>0</v>
      </c>
      <c r="S249" s="1" t="b">
        <f t="shared" si="40"/>
        <v>0</v>
      </c>
      <c r="T249" s="1" t="b">
        <f t="shared" si="41"/>
        <v>0</v>
      </c>
      <c r="U249" s="1" t="b">
        <f t="shared" si="42"/>
        <v>0</v>
      </c>
      <c r="W249" s="1" t="b">
        <f t="shared" si="43"/>
        <v>0</v>
      </c>
      <c r="X249" s="1" t="b">
        <f t="shared" si="44"/>
        <v>0</v>
      </c>
      <c r="Y249" s="1" t="b">
        <f t="shared" si="45"/>
        <v>0</v>
      </c>
      <c r="Z249" s="1" t="b">
        <f t="shared" si="46"/>
        <v>0</v>
      </c>
      <c r="AA249" s="1" t="b">
        <f t="shared" si="47"/>
        <v>0</v>
      </c>
      <c r="AB249" s="1" t="b">
        <f t="shared" si="48"/>
        <v>0</v>
      </c>
    </row>
    <row r="250" spans="10:28" x14ac:dyDescent="0.25">
      <c r="J250">
        <v>248</v>
      </c>
      <c r="K250" s="64" t="b">
        <f>IF(ISNUMBER(Data!D249),VLOOKUP(Results!J250,Data!A:D,4,FALSE))</f>
        <v>0</v>
      </c>
      <c r="L250" s="1" t="b">
        <f>IF(ISNUMBER(Data!D249),LOG(VLOOKUP($J250,Data!$A:$D,4,FALSE)))</f>
        <v>0</v>
      </c>
      <c r="M250" s="2" t="b">
        <f>IF(ISNUMBER(Data!C249),VLOOKUP($J250,Data!$A:$D,3,FALSE))</f>
        <v>0</v>
      </c>
      <c r="N250" s="1" t="b">
        <f>IF(ISNUMBER(Data!D249),IF(AND($J250&lt;=Data!$H$3,$J250&gt;=Data!$H$2,Data!E249&lt;&gt;1),LOG(VLOOKUP($J250,Data!$A:$D,4,FALSE))))</f>
        <v>0</v>
      </c>
      <c r="O250" s="2" t="b">
        <f>IF(AND($J250&lt;=Data!$H$3,$J250&gt;=Data!$H$2,Data!E249&lt;&gt;1),VLOOKUP($J250,Data!$A:$D,3,FALSE))</f>
        <v>0</v>
      </c>
      <c r="P250" s="1" t="b">
        <f t="shared" si="37"/>
        <v>0</v>
      </c>
      <c r="Q250" s="1" t="b">
        <f t="shared" si="38"/>
        <v>0</v>
      </c>
      <c r="R250" s="1" t="b">
        <f t="shared" si="39"/>
        <v>0</v>
      </c>
      <c r="S250" s="1" t="b">
        <f t="shared" si="40"/>
        <v>0</v>
      </c>
      <c r="T250" s="1" t="b">
        <f t="shared" si="41"/>
        <v>0</v>
      </c>
      <c r="U250" s="1" t="b">
        <f t="shared" si="42"/>
        <v>0</v>
      </c>
      <c r="W250" s="1" t="b">
        <f t="shared" si="43"/>
        <v>0</v>
      </c>
      <c r="X250" s="1" t="b">
        <f t="shared" si="44"/>
        <v>0</v>
      </c>
      <c r="Y250" s="1" t="b">
        <f t="shared" si="45"/>
        <v>0</v>
      </c>
      <c r="Z250" s="1" t="b">
        <f t="shared" si="46"/>
        <v>0</v>
      </c>
      <c r="AA250" s="1" t="b">
        <f t="shared" si="47"/>
        <v>0</v>
      </c>
      <c r="AB250" s="1" t="b">
        <f t="shared" si="48"/>
        <v>0</v>
      </c>
    </row>
    <row r="251" spans="10:28" x14ac:dyDescent="0.25">
      <c r="J251">
        <v>249</v>
      </c>
      <c r="K251" s="64" t="b">
        <f>IF(ISNUMBER(Data!D250),VLOOKUP(Results!J251,Data!A:D,4,FALSE))</f>
        <v>0</v>
      </c>
      <c r="L251" s="1" t="b">
        <f>IF(ISNUMBER(Data!D250),LOG(VLOOKUP($J251,Data!$A:$D,4,FALSE)))</f>
        <v>0</v>
      </c>
      <c r="M251" s="2" t="b">
        <f>IF(ISNUMBER(Data!C250),VLOOKUP($J251,Data!$A:$D,3,FALSE))</f>
        <v>0</v>
      </c>
      <c r="N251" s="1" t="b">
        <f>IF(ISNUMBER(Data!D250),IF(AND($J251&lt;=Data!$H$3,$J251&gt;=Data!$H$2,Data!E250&lt;&gt;1),LOG(VLOOKUP($J251,Data!$A:$D,4,FALSE))))</f>
        <v>0</v>
      </c>
      <c r="O251" s="2" t="b">
        <f>IF(AND($J251&lt;=Data!$H$3,$J251&gt;=Data!$H$2,Data!E250&lt;&gt;1),VLOOKUP($J251,Data!$A:$D,3,FALSE))</f>
        <v>0</v>
      </c>
      <c r="P251" s="1" t="b">
        <f t="shared" si="37"/>
        <v>0</v>
      </c>
      <c r="Q251" s="1" t="b">
        <f t="shared" si="38"/>
        <v>0</v>
      </c>
      <c r="R251" s="1" t="b">
        <f t="shared" si="39"/>
        <v>0</v>
      </c>
      <c r="S251" s="1" t="b">
        <f t="shared" si="40"/>
        <v>0</v>
      </c>
      <c r="T251" s="1" t="b">
        <f t="shared" si="41"/>
        <v>0</v>
      </c>
      <c r="U251" s="1" t="b">
        <f t="shared" si="42"/>
        <v>0</v>
      </c>
      <c r="W251" s="1" t="b">
        <f t="shared" si="43"/>
        <v>0</v>
      </c>
      <c r="X251" s="1" t="b">
        <f t="shared" si="44"/>
        <v>0</v>
      </c>
      <c r="Y251" s="1" t="b">
        <f t="shared" si="45"/>
        <v>0</v>
      </c>
      <c r="Z251" s="1" t="b">
        <f t="shared" si="46"/>
        <v>0</v>
      </c>
      <c r="AA251" s="1" t="b">
        <f t="shared" si="47"/>
        <v>0</v>
      </c>
      <c r="AB251" s="1" t="b">
        <f t="shared" si="48"/>
        <v>0</v>
      </c>
    </row>
    <row r="252" spans="10:28" x14ac:dyDescent="0.25">
      <c r="J252">
        <v>250</v>
      </c>
      <c r="K252" s="64" t="b">
        <f>IF(ISNUMBER(Data!D251),VLOOKUP(Results!J252,Data!A:D,4,FALSE))</f>
        <v>0</v>
      </c>
      <c r="L252" s="1" t="b">
        <f>IF(ISNUMBER(Data!D251),LOG(VLOOKUP($J252,Data!$A:$D,4,FALSE)))</f>
        <v>0</v>
      </c>
      <c r="M252" s="2" t="b">
        <f>IF(ISNUMBER(Data!C251),VLOOKUP($J252,Data!$A:$D,3,FALSE))</f>
        <v>0</v>
      </c>
      <c r="N252" s="1" t="b">
        <f>IF(ISNUMBER(Data!D251),IF(AND($J252&lt;=Data!$H$3,$J252&gt;=Data!$H$2,Data!E251&lt;&gt;1),LOG(VLOOKUP($J252,Data!$A:$D,4,FALSE))))</f>
        <v>0</v>
      </c>
      <c r="O252" s="2" t="b">
        <f>IF(AND($J252&lt;=Data!$H$3,$J252&gt;=Data!$H$2,Data!E251&lt;&gt;1),VLOOKUP($J252,Data!$A:$D,3,FALSE))</f>
        <v>0</v>
      </c>
      <c r="P252" s="1" t="b">
        <f t="shared" si="37"/>
        <v>0</v>
      </c>
      <c r="Q252" s="1" t="b">
        <f t="shared" si="38"/>
        <v>0</v>
      </c>
      <c r="R252" s="1" t="b">
        <f t="shared" si="39"/>
        <v>0</v>
      </c>
      <c r="S252" s="1" t="b">
        <f t="shared" si="40"/>
        <v>0</v>
      </c>
      <c r="T252" s="1" t="b">
        <f t="shared" si="41"/>
        <v>0</v>
      </c>
      <c r="U252" s="1" t="b">
        <f t="shared" si="42"/>
        <v>0</v>
      </c>
      <c r="W252" s="1" t="b">
        <f t="shared" si="43"/>
        <v>0</v>
      </c>
      <c r="X252" s="1" t="b">
        <f t="shared" si="44"/>
        <v>0</v>
      </c>
      <c r="Y252" s="1" t="b">
        <f t="shared" si="45"/>
        <v>0</v>
      </c>
      <c r="Z252" s="1" t="b">
        <f t="shared" si="46"/>
        <v>0</v>
      </c>
      <c r="AA252" s="1" t="b">
        <f t="shared" si="47"/>
        <v>0</v>
      </c>
      <c r="AB252" s="1" t="b">
        <f t="shared" si="48"/>
        <v>0</v>
      </c>
    </row>
    <row r="253" spans="10:28" x14ac:dyDescent="0.25">
      <c r="J253">
        <v>251</v>
      </c>
      <c r="K253" s="64" t="b">
        <f>IF(ISNUMBER(Data!D252),VLOOKUP(Results!J253,Data!A:D,4,FALSE))</f>
        <v>0</v>
      </c>
      <c r="L253" s="1" t="b">
        <f>IF(ISNUMBER(Data!D252),LOG(VLOOKUP($J253,Data!$A:$D,4,FALSE)))</f>
        <v>0</v>
      </c>
      <c r="M253" s="2" t="b">
        <f>IF(ISNUMBER(Data!C252),VLOOKUP($J253,Data!$A:$D,3,FALSE))</f>
        <v>0</v>
      </c>
      <c r="N253" s="1" t="b">
        <f>IF(ISNUMBER(Data!D252),IF(AND($J253&lt;=Data!$H$3,$J253&gt;=Data!$H$2,Data!E252&lt;&gt;1),LOG(VLOOKUP($J253,Data!$A:$D,4,FALSE))))</f>
        <v>0</v>
      </c>
      <c r="O253" s="2" t="b">
        <f>IF(AND($J253&lt;=Data!$H$3,$J253&gt;=Data!$H$2,Data!E252&lt;&gt;1),VLOOKUP($J253,Data!$A:$D,3,FALSE))</f>
        <v>0</v>
      </c>
      <c r="P253" s="1" t="b">
        <f t="shared" si="37"/>
        <v>0</v>
      </c>
      <c r="Q253" s="1" t="b">
        <f t="shared" si="38"/>
        <v>0</v>
      </c>
      <c r="R253" s="1" t="b">
        <f t="shared" si="39"/>
        <v>0</v>
      </c>
      <c r="S253" s="1" t="b">
        <f t="shared" si="40"/>
        <v>0</v>
      </c>
      <c r="T253" s="1" t="b">
        <f t="shared" si="41"/>
        <v>0</v>
      </c>
      <c r="U253" s="1" t="b">
        <f t="shared" si="42"/>
        <v>0</v>
      </c>
      <c r="W253" s="1" t="b">
        <f t="shared" si="43"/>
        <v>0</v>
      </c>
      <c r="X253" s="1" t="b">
        <f t="shared" si="44"/>
        <v>0</v>
      </c>
      <c r="Y253" s="1" t="b">
        <f t="shared" si="45"/>
        <v>0</v>
      </c>
      <c r="Z253" s="1" t="b">
        <f t="shared" si="46"/>
        <v>0</v>
      </c>
      <c r="AA253" s="1" t="b">
        <f t="shared" si="47"/>
        <v>0</v>
      </c>
      <c r="AB253" s="1" t="b">
        <f t="shared" si="48"/>
        <v>0</v>
      </c>
    </row>
    <row r="254" spans="10:28" x14ac:dyDescent="0.25">
      <c r="J254">
        <v>252</v>
      </c>
      <c r="K254" s="64" t="b">
        <f>IF(ISNUMBER(Data!D253),VLOOKUP(Results!J254,Data!A:D,4,FALSE))</f>
        <v>0</v>
      </c>
      <c r="L254" s="1" t="b">
        <f>IF(ISNUMBER(Data!D253),LOG(VLOOKUP($J254,Data!$A:$D,4,FALSE)))</f>
        <v>0</v>
      </c>
      <c r="M254" s="2" t="b">
        <f>IF(ISNUMBER(Data!C253),VLOOKUP($J254,Data!$A:$D,3,FALSE))</f>
        <v>0</v>
      </c>
      <c r="N254" s="1" t="b">
        <f>IF(ISNUMBER(Data!D253),IF(AND($J254&lt;=Data!$H$3,$J254&gt;=Data!$H$2,Data!E253&lt;&gt;1),LOG(VLOOKUP($J254,Data!$A:$D,4,FALSE))))</f>
        <v>0</v>
      </c>
      <c r="O254" s="2" t="b">
        <f>IF(AND($J254&lt;=Data!$H$3,$J254&gt;=Data!$H$2,Data!E253&lt;&gt;1),VLOOKUP($J254,Data!$A:$D,3,FALSE))</f>
        <v>0</v>
      </c>
      <c r="P254" s="1" t="b">
        <f t="shared" si="37"/>
        <v>0</v>
      </c>
      <c r="Q254" s="1" t="b">
        <f t="shared" si="38"/>
        <v>0</v>
      </c>
      <c r="R254" s="1" t="b">
        <f t="shared" si="39"/>
        <v>0</v>
      </c>
      <c r="S254" s="1" t="b">
        <f t="shared" si="40"/>
        <v>0</v>
      </c>
      <c r="T254" s="1" t="b">
        <f t="shared" si="41"/>
        <v>0</v>
      </c>
      <c r="U254" s="1" t="b">
        <f t="shared" si="42"/>
        <v>0</v>
      </c>
      <c r="W254" s="1" t="b">
        <f t="shared" si="43"/>
        <v>0</v>
      </c>
      <c r="X254" s="1" t="b">
        <f t="shared" si="44"/>
        <v>0</v>
      </c>
      <c r="Y254" s="1" t="b">
        <f t="shared" si="45"/>
        <v>0</v>
      </c>
      <c r="Z254" s="1" t="b">
        <f t="shared" si="46"/>
        <v>0</v>
      </c>
      <c r="AA254" s="1" t="b">
        <f t="shared" si="47"/>
        <v>0</v>
      </c>
      <c r="AB254" s="1" t="b">
        <f t="shared" si="48"/>
        <v>0</v>
      </c>
    </row>
    <row r="255" spans="10:28" x14ac:dyDescent="0.25">
      <c r="J255">
        <v>253</v>
      </c>
      <c r="K255" s="64" t="b">
        <f>IF(ISNUMBER(Data!D254),VLOOKUP(Results!J255,Data!A:D,4,FALSE))</f>
        <v>0</v>
      </c>
      <c r="L255" s="1" t="b">
        <f>IF(ISNUMBER(Data!D254),LOG(VLOOKUP($J255,Data!$A:$D,4,FALSE)))</f>
        <v>0</v>
      </c>
      <c r="M255" s="2" t="b">
        <f>IF(ISNUMBER(Data!C254),VLOOKUP($J255,Data!$A:$D,3,FALSE))</f>
        <v>0</v>
      </c>
      <c r="N255" s="1" t="b">
        <f>IF(ISNUMBER(Data!D254),IF(AND($J255&lt;=Data!$H$3,$J255&gt;=Data!$H$2,Data!E254&lt;&gt;1),LOG(VLOOKUP($J255,Data!$A:$D,4,FALSE))))</f>
        <v>0</v>
      </c>
      <c r="O255" s="2" t="b">
        <f>IF(AND($J255&lt;=Data!$H$3,$J255&gt;=Data!$H$2,Data!E254&lt;&gt;1),VLOOKUP($J255,Data!$A:$D,3,FALSE))</f>
        <v>0</v>
      </c>
      <c r="P255" s="1" t="b">
        <f t="shared" si="37"/>
        <v>0</v>
      </c>
      <c r="Q255" s="1" t="b">
        <f t="shared" si="38"/>
        <v>0</v>
      </c>
      <c r="R255" s="1" t="b">
        <f t="shared" si="39"/>
        <v>0</v>
      </c>
      <c r="S255" s="1" t="b">
        <f t="shared" si="40"/>
        <v>0</v>
      </c>
      <c r="T255" s="1" t="b">
        <f t="shared" si="41"/>
        <v>0</v>
      </c>
      <c r="U255" s="1" t="b">
        <f t="shared" si="42"/>
        <v>0</v>
      </c>
      <c r="W255" s="1" t="b">
        <f t="shared" si="43"/>
        <v>0</v>
      </c>
      <c r="X255" s="1" t="b">
        <f t="shared" si="44"/>
        <v>0</v>
      </c>
      <c r="Y255" s="1" t="b">
        <f t="shared" si="45"/>
        <v>0</v>
      </c>
      <c r="Z255" s="1" t="b">
        <f t="shared" si="46"/>
        <v>0</v>
      </c>
      <c r="AA255" s="1" t="b">
        <f t="shared" si="47"/>
        <v>0</v>
      </c>
      <c r="AB255" s="1" t="b">
        <f t="shared" si="48"/>
        <v>0</v>
      </c>
    </row>
    <row r="256" spans="10:28" x14ac:dyDescent="0.25">
      <c r="J256">
        <v>254</v>
      </c>
      <c r="K256" s="64" t="b">
        <f>IF(ISNUMBER(Data!D255),VLOOKUP(Results!J256,Data!A:D,4,FALSE))</f>
        <v>0</v>
      </c>
      <c r="L256" s="1" t="b">
        <f>IF(ISNUMBER(Data!D255),LOG(VLOOKUP($J256,Data!$A:$D,4,FALSE)))</f>
        <v>0</v>
      </c>
      <c r="M256" s="2" t="b">
        <f>IF(ISNUMBER(Data!C255),VLOOKUP($J256,Data!$A:$D,3,FALSE))</f>
        <v>0</v>
      </c>
      <c r="N256" s="1" t="b">
        <f>IF(ISNUMBER(Data!D255),IF(AND($J256&lt;=Data!$H$3,$J256&gt;=Data!$H$2,Data!E255&lt;&gt;1),LOG(VLOOKUP($J256,Data!$A:$D,4,FALSE))))</f>
        <v>0</v>
      </c>
      <c r="O256" s="2" t="b">
        <f>IF(AND($J256&lt;=Data!$H$3,$J256&gt;=Data!$H$2,Data!E255&lt;&gt;1),VLOOKUP($J256,Data!$A:$D,3,FALSE))</f>
        <v>0</v>
      </c>
      <c r="P256" s="1" t="b">
        <f t="shared" si="37"/>
        <v>0</v>
      </c>
      <c r="Q256" s="1" t="b">
        <f t="shared" si="38"/>
        <v>0</v>
      </c>
      <c r="R256" s="1" t="b">
        <f t="shared" si="39"/>
        <v>0</v>
      </c>
      <c r="S256" s="1" t="b">
        <f t="shared" si="40"/>
        <v>0</v>
      </c>
      <c r="T256" s="1" t="b">
        <f t="shared" si="41"/>
        <v>0</v>
      </c>
      <c r="U256" s="1" t="b">
        <f t="shared" si="42"/>
        <v>0</v>
      </c>
      <c r="W256" s="1" t="b">
        <f t="shared" si="43"/>
        <v>0</v>
      </c>
      <c r="X256" s="1" t="b">
        <f t="shared" si="44"/>
        <v>0</v>
      </c>
      <c r="Y256" s="1" t="b">
        <f t="shared" si="45"/>
        <v>0</v>
      </c>
      <c r="Z256" s="1" t="b">
        <f t="shared" si="46"/>
        <v>0</v>
      </c>
      <c r="AA256" s="1" t="b">
        <f t="shared" si="47"/>
        <v>0</v>
      </c>
      <c r="AB256" s="1" t="b">
        <f t="shared" si="48"/>
        <v>0</v>
      </c>
    </row>
    <row r="257" spans="10:28" x14ac:dyDescent="0.25">
      <c r="J257">
        <v>255</v>
      </c>
      <c r="K257" s="64" t="b">
        <f>IF(ISNUMBER(Data!D256),VLOOKUP(Results!J257,Data!A:D,4,FALSE))</f>
        <v>0</v>
      </c>
      <c r="L257" s="1" t="b">
        <f>IF(ISNUMBER(Data!D256),LOG(VLOOKUP($J257,Data!$A:$D,4,FALSE)))</f>
        <v>0</v>
      </c>
      <c r="M257" s="2" t="b">
        <f>IF(ISNUMBER(Data!C256),VLOOKUP($J257,Data!$A:$D,3,FALSE))</f>
        <v>0</v>
      </c>
      <c r="N257" s="1" t="b">
        <f>IF(ISNUMBER(Data!D256),IF(AND($J257&lt;=Data!$H$3,$J257&gt;=Data!$H$2,Data!E256&lt;&gt;1),LOG(VLOOKUP($J257,Data!$A:$D,4,FALSE))))</f>
        <v>0</v>
      </c>
      <c r="O257" s="2" t="b">
        <f>IF(AND($J257&lt;=Data!$H$3,$J257&gt;=Data!$H$2,Data!E256&lt;&gt;1),VLOOKUP($J257,Data!$A:$D,3,FALSE))</f>
        <v>0</v>
      </c>
      <c r="P257" s="1" t="b">
        <f t="shared" si="37"/>
        <v>0</v>
      </c>
      <c r="Q257" s="1" t="b">
        <f t="shared" si="38"/>
        <v>0</v>
      </c>
      <c r="R257" s="1" t="b">
        <f t="shared" si="39"/>
        <v>0</v>
      </c>
      <c r="S257" s="1" t="b">
        <f t="shared" si="40"/>
        <v>0</v>
      </c>
      <c r="T257" s="1" t="b">
        <f t="shared" si="41"/>
        <v>0</v>
      </c>
      <c r="U257" s="1" t="b">
        <f t="shared" si="42"/>
        <v>0</v>
      </c>
      <c r="W257" s="1" t="b">
        <f t="shared" si="43"/>
        <v>0</v>
      </c>
      <c r="X257" s="1" t="b">
        <f t="shared" si="44"/>
        <v>0</v>
      </c>
      <c r="Y257" s="1" t="b">
        <f t="shared" si="45"/>
        <v>0</v>
      </c>
      <c r="Z257" s="1" t="b">
        <f t="shared" si="46"/>
        <v>0</v>
      </c>
      <c r="AA257" s="1" t="b">
        <f t="shared" si="47"/>
        <v>0</v>
      </c>
      <c r="AB257" s="1" t="b">
        <f t="shared" si="48"/>
        <v>0</v>
      </c>
    </row>
    <row r="258" spans="10:28" x14ac:dyDescent="0.25">
      <c r="J258">
        <v>256</v>
      </c>
      <c r="K258" s="64" t="b">
        <f>IF(ISNUMBER(Data!D257),VLOOKUP(Results!J258,Data!A:D,4,FALSE))</f>
        <v>0</v>
      </c>
      <c r="L258" s="1" t="b">
        <f>IF(ISNUMBER(Data!D257),LOG(VLOOKUP($J258,Data!$A:$D,4,FALSE)))</f>
        <v>0</v>
      </c>
      <c r="M258" s="2" t="b">
        <f>IF(ISNUMBER(Data!C257),VLOOKUP($J258,Data!$A:$D,3,FALSE))</f>
        <v>0</v>
      </c>
      <c r="N258" s="1" t="b">
        <f>IF(ISNUMBER(Data!D257),IF(AND($J258&lt;=Data!$H$3,$J258&gt;=Data!$H$2,Data!E257&lt;&gt;1),LOG(VLOOKUP($J258,Data!$A:$D,4,FALSE))))</f>
        <v>0</v>
      </c>
      <c r="O258" s="2" t="b">
        <f>IF(AND($J258&lt;=Data!$H$3,$J258&gt;=Data!$H$2,Data!E257&lt;&gt;1),VLOOKUP($J258,Data!$A:$D,3,FALSE))</f>
        <v>0</v>
      </c>
      <c r="P258" s="1" t="b">
        <f t="shared" si="37"/>
        <v>0</v>
      </c>
      <c r="Q258" s="1" t="b">
        <f t="shared" si="38"/>
        <v>0</v>
      </c>
      <c r="R258" s="1" t="b">
        <f t="shared" si="39"/>
        <v>0</v>
      </c>
      <c r="S258" s="1" t="b">
        <f t="shared" si="40"/>
        <v>0</v>
      </c>
      <c r="T258" s="1" t="b">
        <f t="shared" si="41"/>
        <v>0</v>
      </c>
      <c r="U258" s="1" t="b">
        <f t="shared" si="42"/>
        <v>0</v>
      </c>
      <c r="W258" s="1" t="b">
        <f t="shared" si="43"/>
        <v>0</v>
      </c>
      <c r="X258" s="1" t="b">
        <f t="shared" si="44"/>
        <v>0</v>
      </c>
      <c r="Y258" s="1" t="b">
        <f t="shared" si="45"/>
        <v>0</v>
      </c>
      <c r="Z258" s="1" t="b">
        <f t="shared" si="46"/>
        <v>0</v>
      </c>
      <c r="AA258" s="1" t="b">
        <f t="shared" si="47"/>
        <v>0</v>
      </c>
      <c r="AB258" s="1" t="b">
        <f t="shared" si="48"/>
        <v>0</v>
      </c>
    </row>
    <row r="259" spans="10:28" x14ac:dyDescent="0.25">
      <c r="J259">
        <v>257</v>
      </c>
      <c r="K259" s="64" t="b">
        <f>IF(ISNUMBER(Data!D258),VLOOKUP(Results!J259,Data!A:D,4,FALSE))</f>
        <v>0</v>
      </c>
      <c r="L259" s="1" t="b">
        <f>IF(ISNUMBER(Data!D258),LOG(VLOOKUP($J259,Data!$A:$D,4,FALSE)))</f>
        <v>0</v>
      </c>
      <c r="M259" s="2" t="b">
        <f>IF(ISNUMBER(Data!C258),VLOOKUP($J259,Data!$A:$D,3,FALSE))</f>
        <v>0</v>
      </c>
      <c r="N259" s="1" t="b">
        <f>IF(ISNUMBER(Data!D258),IF(AND($J259&lt;=Data!$H$3,$J259&gt;=Data!$H$2,Data!E258&lt;&gt;1),LOG(VLOOKUP($J259,Data!$A:$D,4,FALSE))))</f>
        <v>0</v>
      </c>
      <c r="O259" s="2" t="b">
        <f>IF(AND($J259&lt;=Data!$H$3,$J259&gt;=Data!$H$2,Data!E258&lt;&gt;1),VLOOKUP($J259,Data!$A:$D,3,FALSE))</f>
        <v>0</v>
      </c>
      <c r="P259" s="1" t="b">
        <f t="shared" ref="P259:P322" si="49">IF(COUNT($N259:$O259)=2,$C$16*$N259+$C$15)</f>
        <v>0</v>
      </c>
      <c r="Q259" s="1" t="b">
        <f t="shared" ref="Q259:Q322" si="50">IF(COUNT($N259:$O259)=2,($O259-P259))</f>
        <v>0</v>
      </c>
      <c r="R259" s="1" t="b">
        <f t="shared" ref="R259:R322" si="51">IF(COUNT($N259:$O259)=2,$C$44*$N259+$C$43)</f>
        <v>0</v>
      </c>
      <c r="S259" s="1" t="b">
        <f t="shared" ref="S259:S322" si="52">IF(COUNT($N259:$O259)=2,($O259-R259))</f>
        <v>0</v>
      </c>
      <c r="T259" s="1" t="b">
        <f t="shared" ref="T259:T322" si="53">IF(COUNT($N259:$O259)=2,$C$49*$N259+$C$48)</f>
        <v>0</v>
      </c>
      <c r="U259" s="1" t="b">
        <f t="shared" ref="U259:U322" si="54">IF(COUNT($N259:$O259)=2,($O259-T259))</f>
        <v>0</v>
      </c>
      <c r="W259" s="1" t="b">
        <f t="shared" ref="W259:W322" si="55">IF(COUNT($N259:$O259)=2,($N259-$D$63)^2)</f>
        <v>0</v>
      </c>
      <c r="X259" s="1" t="b">
        <f t="shared" ref="X259:X322" si="56">IF(COUNT($N259:$O259)=2,($N259)^2)</f>
        <v>0</v>
      </c>
      <c r="Y259" s="1" t="b">
        <f t="shared" ref="Y259:Y322" si="57">IF(COUNT($N259:$O259)=2,($O259-$C$64)^2)</f>
        <v>0</v>
      </c>
      <c r="Z259" s="1" t="b">
        <f t="shared" ref="Z259:Z322" si="58">IF(COUNT($N259:$O259)=2,($O259)^2)</f>
        <v>0</v>
      </c>
      <c r="AA259" s="1" t="b">
        <f t="shared" ref="AA259:AA322" si="59">IF(COUNT($N259:$O259)=2,($O259-$C$64)*($N259-$D$63))</f>
        <v>0</v>
      </c>
      <c r="AB259" s="1" t="b">
        <f t="shared" ref="AB259:AB322" si="60">IF(COUNT($N259:$O259)=2,($O259-$C$15-($C$16*$N259))^2)</f>
        <v>0</v>
      </c>
    </row>
    <row r="260" spans="10:28" x14ac:dyDescent="0.25">
      <c r="J260">
        <v>258</v>
      </c>
      <c r="K260" s="64" t="b">
        <f>IF(ISNUMBER(Data!D259),VLOOKUP(Results!J260,Data!A:D,4,FALSE))</f>
        <v>0</v>
      </c>
      <c r="L260" s="1" t="b">
        <f>IF(ISNUMBER(Data!D259),LOG(VLOOKUP($J260,Data!$A:$D,4,FALSE)))</f>
        <v>0</v>
      </c>
      <c r="M260" s="2" t="b">
        <f>IF(ISNUMBER(Data!C259),VLOOKUP($J260,Data!$A:$D,3,FALSE))</f>
        <v>0</v>
      </c>
      <c r="N260" s="1" t="b">
        <f>IF(ISNUMBER(Data!D259),IF(AND($J260&lt;=Data!$H$3,$J260&gt;=Data!$H$2,Data!E259&lt;&gt;1),LOG(VLOOKUP($J260,Data!$A:$D,4,FALSE))))</f>
        <v>0</v>
      </c>
      <c r="O260" s="2" t="b">
        <f>IF(AND($J260&lt;=Data!$H$3,$J260&gt;=Data!$H$2,Data!E259&lt;&gt;1),VLOOKUP($J260,Data!$A:$D,3,FALSE))</f>
        <v>0</v>
      </c>
      <c r="P260" s="1" t="b">
        <f t="shared" si="49"/>
        <v>0</v>
      </c>
      <c r="Q260" s="1" t="b">
        <f t="shared" si="50"/>
        <v>0</v>
      </c>
      <c r="R260" s="1" t="b">
        <f t="shared" si="51"/>
        <v>0</v>
      </c>
      <c r="S260" s="1" t="b">
        <f t="shared" si="52"/>
        <v>0</v>
      </c>
      <c r="T260" s="1" t="b">
        <f t="shared" si="53"/>
        <v>0</v>
      </c>
      <c r="U260" s="1" t="b">
        <f t="shared" si="54"/>
        <v>0</v>
      </c>
      <c r="W260" s="1" t="b">
        <f t="shared" si="55"/>
        <v>0</v>
      </c>
      <c r="X260" s="1" t="b">
        <f t="shared" si="56"/>
        <v>0</v>
      </c>
      <c r="Y260" s="1" t="b">
        <f t="shared" si="57"/>
        <v>0</v>
      </c>
      <c r="Z260" s="1" t="b">
        <f t="shared" si="58"/>
        <v>0</v>
      </c>
      <c r="AA260" s="1" t="b">
        <f t="shared" si="59"/>
        <v>0</v>
      </c>
      <c r="AB260" s="1" t="b">
        <f t="shared" si="60"/>
        <v>0</v>
      </c>
    </row>
    <row r="261" spans="10:28" x14ac:dyDescent="0.25">
      <c r="J261">
        <v>259</v>
      </c>
      <c r="K261" s="64" t="b">
        <f>IF(ISNUMBER(Data!D260),VLOOKUP(Results!J261,Data!A:D,4,FALSE))</f>
        <v>0</v>
      </c>
      <c r="L261" s="1" t="b">
        <f>IF(ISNUMBER(Data!D260),LOG(VLOOKUP($J261,Data!$A:$D,4,FALSE)))</f>
        <v>0</v>
      </c>
      <c r="M261" s="2" t="b">
        <f>IF(ISNUMBER(Data!C260),VLOOKUP($J261,Data!$A:$D,3,FALSE))</f>
        <v>0</v>
      </c>
      <c r="N261" s="1" t="b">
        <f>IF(ISNUMBER(Data!D260),IF(AND($J261&lt;=Data!$H$3,$J261&gt;=Data!$H$2,Data!E260&lt;&gt;1),LOG(VLOOKUP($J261,Data!$A:$D,4,FALSE))))</f>
        <v>0</v>
      </c>
      <c r="O261" s="2" t="b">
        <f>IF(AND($J261&lt;=Data!$H$3,$J261&gt;=Data!$H$2,Data!E260&lt;&gt;1),VLOOKUP($J261,Data!$A:$D,3,FALSE))</f>
        <v>0</v>
      </c>
      <c r="P261" s="1" t="b">
        <f t="shared" si="49"/>
        <v>0</v>
      </c>
      <c r="Q261" s="1" t="b">
        <f t="shared" si="50"/>
        <v>0</v>
      </c>
      <c r="R261" s="1" t="b">
        <f t="shared" si="51"/>
        <v>0</v>
      </c>
      <c r="S261" s="1" t="b">
        <f t="shared" si="52"/>
        <v>0</v>
      </c>
      <c r="T261" s="1" t="b">
        <f t="shared" si="53"/>
        <v>0</v>
      </c>
      <c r="U261" s="1" t="b">
        <f t="shared" si="54"/>
        <v>0</v>
      </c>
      <c r="W261" s="1" t="b">
        <f t="shared" si="55"/>
        <v>0</v>
      </c>
      <c r="X261" s="1" t="b">
        <f t="shared" si="56"/>
        <v>0</v>
      </c>
      <c r="Y261" s="1" t="b">
        <f t="shared" si="57"/>
        <v>0</v>
      </c>
      <c r="Z261" s="1" t="b">
        <f t="shared" si="58"/>
        <v>0</v>
      </c>
      <c r="AA261" s="1" t="b">
        <f t="shared" si="59"/>
        <v>0</v>
      </c>
      <c r="AB261" s="1" t="b">
        <f t="shared" si="60"/>
        <v>0</v>
      </c>
    </row>
    <row r="262" spans="10:28" x14ac:dyDescent="0.25">
      <c r="J262">
        <v>260</v>
      </c>
      <c r="K262" s="64" t="b">
        <f>IF(ISNUMBER(Data!D261),VLOOKUP(Results!J262,Data!A:D,4,FALSE))</f>
        <v>0</v>
      </c>
      <c r="L262" s="1" t="b">
        <f>IF(ISNUMBER(Data!D261),LOG(VLOOKUP($J262,Data!$A:$D,4,FALSE)))</f>
        <v>0</v>
      </c>
      <c r="M262" s="2" t="b">
        <f>IF(ISNUMBER(Data!C261),VLOOKUP($J262,Data!$A:$D,3,FALSE))</f>
        <v>0</v>
      </c>
      <c r="N262" s="1" t="b">
        <f>IF(ISNUMBER(Data!D261),IF(AND($J262&lt;=Data!$H$3,$J262&gt;=Data!$H$2,Data!E261&lt;&gt;1),LOG(VLOOKUP($J262,Data!$A:$D,4,FALSE))))</f>
        <v>0</v>
      </c>
      <c r="O262" s="2" t="b">
        <f>IF(AND($J262&lt;=Data!$H$3,$J262&gt;=Data!$H$2,Data!E261&lt;&gt;1),VLOOKUP($J262,Data!$A:$D,3,FALSE))</f>
        <v>0</v>
      </c>
      <c r="P262" s="1" t="b">
        <f t="shared" si="49"/>
        <v>0</v>
      </c>
      <c r="Q262" s="1" t="b">
        <f t="shared" si="50"/>
        <v>0</v>
      </c>
      <c r="R262" s="1" t="b">
        <f t="shared" si="51"/>
        <v>0</v>
      </c>
      <c r="S262" s="1" t="b">
        <f t="shared" si="52"/>
        <v>0</v>
      </c>
      <c r="T262" s="1" t="b">
        <f t="shared" si="53"/>
        <v>0</v>
      </c>
      <c r="U262" s="1" t="b">
        <f t="shared" si="54"/>
        <v>0</v>
      </c>
      <c r="W262" s="1" t="b">
        <f t="shared" si="55"/>
        <v>0</v>
      </c>
      <c r="X262" s="1" t="b">
        <f t="shared" si="56"/>
        <v>0</v>
      </c>
      <c r="Y262" s="1" t="b">
        <f t="shared" si="57"/>
        <v>0</v>
      </c>
      <c r="Z262" s="1" t="b">
        <f t="shared" si="58"/>
        <v>0</v>
      </c>
      <c r="AA262" s="1" t="b">
        <f t="shared" si="59"/>
        <v>0</v>
      </c>
      <c r="AB262" s="1" t="b">
        <f t="shared" si="60"/>
        <v>0</v>
      </c>
    </row>
    <row r="263" spans="10:28" x14ac:dyDescent="0.25">
      <c r="J263">
        <v>261</v>
      </c>
      <c r="K263" s="64" t="b">
        <f>IF(ISNUMBER(Data!D262),VLOOKUP(Results!J263,Data!A:D,4,FALSE))</f>
        <v>0</v>
      </c>
      <c r="L263" s="1" t="b">
        <f>IF(ISNUMBER(Data!D262),LOG(VLOOKUP($J263,Data!$A:$D,4,FALSE)))</f>
        <v>0</v>
      </c>
      <c r="M263" s="2" t="b">
        <f>IF(ISNUMBER(Data!C262),VLOOKUP($J263,Data!$A:$D,3,FALSE))</f>
        <v>0</v>
      </c>
      <c r="N263" s="1" t="b">
        <f>IF(ISNUMBER(Data!D262),IF(AND($J263&lt;=Data!$H$3,$J263&gt;=Data!$H$2,Data!E262&lt;&gt;1),LOG(VLOOKUP($J263,Data!$A:$D,4,FALSE))))</f>
        <v>0</v>
      </c>
      <c r="O263" s="2" t="b">
        <f>IF(AND($J263&lt;=Data!$H$3,$J263&gt;=Data!$H$2,Data!E262&lt;&gt;1),VLOOKUP($J263,Data!$A:$D,3,FALSE))</f>
        <v>0</v>
      </c>
      <c r="P263" s="1" t="b">
        <f t="shared" si="49"/>
        <v>0</v>
      </c>
      <c r="Q263" s="1" t="b">
        <f t="shared" si="50"/>
        <v>0</v>
      </c>
      <c r="R263" s="1" t="b">
        <f t="shared" si="51"/>
        <v>0</v>
      </c>
      <c r="S263" s="1" t="b">
        <f t="shared" si="52"/>
        <v>0</v>
      </c>
      <c r="T263" s="1" t="b">
        <f t="shared" si="53"/>
        <v>0</v>
      </c>
      <c r="U263" s="1" t="b">
        <f t="shared" si="54"/>
        <v>0</v>
      </c>
      <c r="W263" s="1" t="b">
        <f t="shared" si="55"/>
        <v>0</v>
      </c>
      <c r="X263" s="1" t="b">
        <f t="shared" si="56"/>
        <v>0</v>
      </c>
      <c r="Y263" s="1" t="b">
        <f t="shared" si="57"/>
        <v>0</v>
      </c>
      <c r="Z263" s="1" t="b">
        <f t="shared" si="58"/>
        <v>0</v>
      </c>
      <c r="AA263" s="1" t="b">
        <f t="shared" si="59"/>
        <v>0</v>
      </c>
      <c r="AB263" s="1" t="b">
        <f t="shared" si="60"/>
        <v>0</v>
      </c>
    </row>
    <row r="264" spans="10:28" x14ac:dyDescent="0.25">
      <c r="J264">
        <v>262</v>
      </c>
      <c r="K264" s="64" t="b">
        <f>IF(ISNUMBER(Data!D263),VLOOKUP(Results!J264,Data!A:D,4,FALSE))</f>
        <v>0</v>
      </c>
      <c r="L264" s="1" t="b">
        <f>IF(ISNUMBER(Data!D263),LOG(VLOOKUP($J264,Data!$A:$D,4,FALSE)))</f>
        <v>0</v>
      </c>
      <c r="M264" s="2" t="b">
        <f>IF(ISNUMBER(Data!C263),VLOOKUP($J264,Data!$A:$D,3,FALSE))</f>
        <v>0</v>
      </c>
      <c r="N264" s="1" t="b">
        <f>IF(ISNUMBER(Data!D263),IF(AND($J264&lt;=Data!$H$3,$J264&gt;=Data!$H$2,Data!E263&lt;&gt;1),LOG(VLOOKUP($J264,Data!$A:$D,4,FALSE))))</f>
        <v>0</v>
      </c>
      <c r="O264" s="2" t="b">
        <f>IF(AND($J264&lt;=Data!$H$3,$J264&gt;=Data!$H$2,Data!E263&lt;&gt;1),VLOOKUP($J264,Data!$A:$D,3,FALSE))</f>
        <v>0</v>
      </c>
      <c r="P264" s="1" t="b">
        <f t="shared" si="49"/>
        <v>0</v>
      </c>
      <c r="Q264" s="1" t="b">
        <f t="shared" si="50"/>
        <v>0</v>
      </c>
      <c r="R264" s="1" t="b">
        <f t="shared" si="51"/>
        <v>0</v>
      </c>
      <c r="S264" s="1" t="b">
        <f t="shared" si="52"/>
        <v>0</v>
      </c>
      <c r="T264" s="1" t="b">
        <f t="shared" si="53"/>
        <v>0</v>
      </c>
      <c r="U264" s="1" t="b">
        <f t="shared" si="54"/>
        <v>0</v>
      </c>
      <c r="W264" s="1" t="b">
        <f t="shared" si="55"/>
        <v>0</v>
      </c>
      <c r="X264" s="1" t="b">
        <f t="shared" si="56"/>
        <v>0</v>
      </c>
      <c r="Y264" s="1" t="b">
        <f t="shared" si="57"/>
        <v>0</v>
      </c>
      <c r="Z264" s="1" t="b">
        <f t="shared" si="58"/>
        <v>0</v>
      </c>
      <c r="AA264" s="1" t="b">
        <f t="shared" si="59"/>
        <v>0</v>
      </c>
      <c r="AB264" s="1" t="b">
        <f t="shared" si="60"/>
        <v>0</v>
      </c>
    </row>
    <row r="265" spans="10:28" x14ac:dyDescent="0.25">
      <c r="J265">
        <v>263</v>
      </c>
      <c r="K265" s="64" t="b">
        <f>IF(ISNUMBER(Data!D264),VLOOKUP(Results!J265,Data!A:D,4,FALSE))</f>
        <v>0</v>
      </c>
      <c r="L265" s="1" t="b">
        <f>IF(ISNUMBER(Data!D264),LOG(VLOOKUP($J265,Data!$A:$D,4,FALSE)))</f>
        <v>0</v>
      </c>
      <c r="M265" s="2" t="b">
        <f>IF(ISNUMBER(Data!C264),VLOOKUP($J265,Data!$A:$D,3,FALSE))</f>
        <v>0</v>
      </c>
      <c r="N265" s="1" t="b">
        <f>IF(ISNUMBER(Data!D264),IF(AND($J265&lt;=Data!$H$3,$J265&gt;=Data!$H$2,Data!E264&lt;&gt;1),LOG(VLOOKUP($J265,Data!$A:$D,4,FALSE))))</f>
        <v>0</v>
      </c>
      <c r="O265" s="2" t="b">
        <f>IF(AND($J265&lt;=Data!$H$3,$J265&gt;=Data!$H$2,Data!E264&lt;&gt;1),VLOOKUP($J265,Data!$A:$D,3,FALSE))</f>
        <v>0</v>
      </c>
      <c r="P265" s="1" t="b">
        <f t="shared" si="49"/>
        <v>0</v>
      </c>
      <c r="Q265" s="1" t="b">
        <f t="shared" si="50"/>
        <v>0</v>
      </c>
      <c r="R265" s="1" t="b">
        <f t="shared" si="51"/>
        <v>0</v>
      </c>
      <c r="S265" s="1" t="b">
        <f t="shared" si="52"/>
        <v>0</v>
      </c>
      <c r="T265" s="1" t="b">
        <f t="shared" si="53"/>
        <v>0</v>
      </c>
      <c r="U265" s="1" t="b">
        <f t="shared" si="54"/>
        <v>0</v>
      </c>
      <c r="W265" s="1" t="b">
        <f t="shared" si="55"/>
        <v>0</v>
      </c>
      <c r="X265" s="1" t="b">
        <f t="shared" si="56"/>
        <v>0</v>
      </c>
      <c r="Y265" s="1" t="b">
        <f t="shared" si="57"/>
        <v>0</v>
      </c>
      <c r="Z265" s="1" t="b">
        <f t="shared" si="58"/>
        <v>0</v>
      </c>
      <c r="AA265" s="1" t="b">
        <f t="shared" si="59"/>
        <v>0</v>
      </c>
      <c r="AB265" s="1" t="b">
        <f t="shared" si="60"/>
        <v>0</v>
      </c>
    </row>
    <row r="266" spans="10:28" x14ac:dyDescent="0.25">
      <c r="J266">
        <v>264</v>
      </c>
      <c r="K266" s="64" t="b">
        <f>IF(ISNUMBER(Data!D265),VLOOKUP(Results!J266,Data!A:D,4,FALSE))</f>
        <v>0</v>
      </c>
      <c r="L266" s="1" t="b">
        <f>IF(ISNUMBER(Data!D265),LOG(VLOOKUP($J266,Data!$A:$D,4,FALSE)))</f>
        <v>0</v>
      </c>
      <c r="M266" s="2" t="b">
        <f>IF(ISNUMBER(Data!C265),VLOOKUP($J266,Data!$A:$D,3,FALSE))</f>
        <v>0</v>
      </c>
      <c r="N266" s="1" t="b">
        <f>IF(ISNUMBER(Data!D265),IF(AND($J266&lt;=Data!$H$3,$J266&gt;=Data!$H$2,Data!E265&lt;&gt;1),LOG(VLOOKUP($J266,Data!$A:$D,4,FALSE))))</f>
        <v>0</v>
      </c>
      <c r="O266" s="2" t="b">
        <f>IF(AND($J266&lt;=Data!$H$3,$J266&gt;=Data!$H$2,Data!E265&lt;&gt;1),VLOOKUP($J266,Data!$A:$D,3,FALSE))</f>
        <v>0</v>
      </c>
      <c r="P266" s="1" t="b">
        <f t="shared" si="49"/>
        <v>0</v>
      </c>
      <c r="Q266" s="1" t="b">
        <f t="shared" si="50"/>
        <v>0</v>
      </c>
      <c r="R266" s="1" t="b">
        <f t="shared" si="51"/>
        <v>0</v>
      </c>
      <c r="S266" s="1" t="b">
        <f t="shared" si="52"/>
        <v>0</v>
      </c>
      <c r="T266" s="1" t="b">
        <f t="shared" si="53"/>
        <v>0</v>
      </c>
      <c r="U266" s="1" t="b">
        <f t="shared" si="54"/>
        <v>0</v>
      </c>
      <c r="W266" s="1" t="b">
        <f t="shared" si="55"/>
        <v>0</v>
      </c>
      <c r="X266" s="1" t="b">
        <f t="shared" si="56"/>
        <v>0</v>
      </c>
      <c r="Y266" s="1" t="b">
        <f t="shared" si="57"/>
        <v>0</v>
      </c>
      <c r="Z266" s="1" t="b">
        <f t="shared" si="58"/>
        <v>0</v>
      </c>
      <c r="AA266" s="1" t="b">
        <f t="shared" si="59"/>
        <v>0</v>
      </c>
      <c r="AB266" s="1" t="b">
        <f t="shared" si="60"/>
        <v>0</v>
      </c>
    </row>
    <row r="267" spans="10:28" x14ac:dyDescent="0.25">
      <c r="J267">
        <v>265</v>
      </c>
      <c r="K267" s="64" t="b">
        <f>IF(ISNUMBER(Data!D266),VLOOKUP(Results!J267,Data!A:D,4,FALSE))</f>
        <v>0</v>
      </c>
      <c r="L267" s="1" t="b">
        <f>IF(ISNUMBER(Data!D266),LOG(VLOOKUP($J267,Data!$A:$D,4,FALSE)))</f>
        <v>0</v>
      </c>
      <c r="M267" s="2" t="b">
        <f>IF(ISNUMBER(Data!C266),VLOOKUP($J267,Data!$A:$D,3,FALSE))</f>
        <v>0</v>
      </c>
      <c r="N267" s="1" t="b">
        <f>IF(ISNUMBER(Data!D266),IF(AND($J267&lt;=Data!$H$3,$J267&gt;=Data!$H$2,Data!E266&lt;&gt;1),LOG(VLOOKUP($J267,Data!$A:$D,4,FALSE))))</f>
        <v>0</v>
      </c>
      <c r="O267" s="2" t="b">
        <f>IF(AND($J267&lt;=Data!$H$3,$J267&gt;=Data!$H$2,Data!E266&lt;&gt;1),VLOOKUP($J267,Data!$A:$D,3,FALSE))</f>
        <v>0</v>
      </c>
      <c r="P267" s="1" t="b">
        <f t="shared" si="49"/>
        <v>0</v>
      </c>
      <c r="Q267" s="1" t="b">
        <f t="shared" si="50"/>
        <v>0</v>
      </c>
      <c r="R267" s="1" t="b">
        <f t="shared" si="51"/>
        <v>0</v>
      </c>
      <c r="S267" s="1" t="b">
        <f t="shared" si="52"/>
        <v>0</v>
      </c>
      <c r="T267" s="1" t="b">
        <f t="shared" si="53"/>
        <v>0</v>
      </c>
      <c r="U267" s="1" t="b">
        <f t="shared" si="54"/>
        <v>0</v>
      </c>
      <c r="W267" s="1" t="b">
        <f t="shared" si="55"/>
        <v>0</v>
      </c>
      <c r="X267" s="1" t="b">
        <f t="shared" si="56"/>
        <v>0</v>
      </c>
      <c r="Y267" s="1" t="b">
        <f t="shared" si="57"/>
        <v>0</v>
      </c>
      <c r="Z267" s="1" t="b">
        <f t="shared" si="58"/>
        <v>0</v>
      </c>
      <c r="AA267" s="1" t="b">
        <f t="shared" si="59"/>
        <v>0</v>
      </c>
      <c r="AB267" s="1" t="b">
        <f t="shared" si="60"/>
        <v>0</v>
      </c>
    </row>
    <row r="268" spans="10:28" x14ac:dyDescent="0.25">
      <c r="J268">
        <v>266</v>
      </c>
      <c r="K268" s="64" t="b">
        <f>IF(ISNUMBER(Data!D267),VLOOKUP(Results!J268,Data!A:D,4,FALSE))</f>
        <v>0</v>
      </c>
      <c r="L268" s="1" t="b">
        <f>IF(ISNUMBER(Data!D267),LOG(VLOOKUP($J268,Data!$A:$D,4,FALSE)))</f>
        <v>0</v>
      </c>
      <c r="M268" s="2" t="b">
        <f>IF(ISNUMBER(Data!C267),VLOOKUP($J268,Data!$A:$D,3,FALSE))</f>
        <v>0</v>
      </c>
      <c r="N268" s="1" t="b">
        <f>IF(ISNUMBER(Data!D267),IF(AND($J268&lt;=Data!$H$3,$J268&gt;=Data!$H$2,Data!E267&lt;&gt;1),LOG(VLOOKUP($J268,Data!$A:$D,4,FALSE))))</f>
        <v>0</v>
      </c>
      <c r="O268" s="2" t="b">
        <f>IF(AND($J268&lt;=Data!$H$3,$J268&gt;=Data!$H$2,Data!E267&lt;&gt;1),VLOOKUP($J268,Data!$A:$D,3,FALSE))</f>
        <v>0</v>
      </c>
      <c r="P268" s="1" t="b">
        <f t="shared" si="49"/>
        <v>0</v>
      </c>
      <c r="Q268" s="1" t="b">
        <f t="shared" si="50"/>
        <v>0</v>
      </c>
      <c r="R268" s="1" t="b">
        <f t="shared" si="51"/>
        <v>0</v>
      </c>
      <c r="S268" s="1" t="b">
        <f t="shared" si="52"/>
        <v>0</v>
      </c>
      <c r="T268" s="1" t="b">
        <f t="shared" si="53"/>
        <v>0</v>
      </c>
      <c r="U268" s="1" t="b">
        <f t="shared" si="54"/>
        <v>0</v>
      </c>
      <c r="W268" s="1" t="b">
        <f t="shared" si="55"/>
        <v>0</v>
      </c>
      <c r="X268" s="1" t="b">
        <f t="shared" si="56"/>
        <v>0</v>
      </c>
      <c r="Y268" s="1" t="b">
        <f t="shared" si="57"/>
        <v>0</v>
      </c>
      <c r="Z268" s="1" t="b">
        <f t="shared" si="58"/>
        <v>0</v>
      </c>
      <c r="AA268" s="1" t="b">
        <f t="shared" si="59"/>
        <v>0</v>
      </c>
      <c r="AB268" s="1" t="b">
        <f t="shared" si="60"/>
        <v>0</v>
      </c>
    </row>
    <row r="269" spans="10:28" x14ac:dyDescent="0.25">
      <c r="J269">
        <v>267</v>
      </c>
      <c r="K269" s="64" t="b">
        <f>IF(ISNUMBER(Data!D268),VLOOKUP(Results!J269,Data!A:D,4,FALSE))</f>
        <v>0</v>
      </c>
      <c r="L269" s="1" t="b">
        <f>IF(ISNUMBER(Data!D268),LOG(VLOOKUP($J269,Data!$A:$D,4,FALSE)))</f>
        <v>0</v>
      </c>
      <c r="M269" s="2" t="b">
        <f>IF(ISNUMBER(Data!C268),VLOOKUP($J269,Data!$A:$D,3,FALSE))</f>
        <v>0</v>
      </c>
      <c r="N269" s="1" t="b">
        <f>IF(ISNUMBER(Data!D268),IF(AND($J269&lt;=Data!$H$3,$J269&gt;=Data!$H$2,Data!E268&lt;&gt;1),LOG(VLOOKUP($J269,Data!$A:$D,4,FALSE))))</f>
        <v>0</v>
      </c>
      <c r="O269" s="2" t="b">
        <f>IF(AND($J269&lt;=Data!$H$3,$J269&gt;=Data!$H$2,Data!E268&lt;&gt;1),VLOOKUP($J269,Data!$A:$D,3,FALSE))</f>
        <v>0</v>
      </c>
      <c r="P269" s="1" t="b">
        <f t="shared" si="49"/>
        <v>0</v>
      </c>
      <c r="Q269" s="1" t="b">
        <f t="shared" si="50"/>
        <v>0</v>
      </c>
      <c r="R269" s="1" t="b">
        <f t="shared" si="51"/>
        <v>0</v>
      </c>
      <c r="S269" s="1" t="b">
        <f t="shared" si="52"/>
        <v>0</v>
      </c>
      <c r="T269" s="1" t="b">
        <f t="shared" si="53"/>
        <v>0</v>
      </c>
      <c r="U269" s="1" t="b">
        <f t="shared" si="54"/>
        <v>0</v>
      </c>
      <c r="W269" s="1" t="b">
        <f t="shared" si="55"/>
        <v>0</v>
      </c>
      <c r="X269" s="1" t="b">
        <f t="shared" si="56"/>
        <v>0</v>
      </c>
      <c r="Y269" s="1" t="b">
        <f t="shared" si="57"/>
        <v>0</v>
      </c>
      <c r="Z269" s="1" t="b">
        <f t="shared" si="58"/>
        <v>0</v>
      </c>
      <c r="AA269" s="1" t="b">
        <f t="shared" si="59"/>
        <v>0</v>
      </c>
      <c r="AB269" s="1" t="b">
        <f t="shared" si="60"/>
        <v>0</v>
      </c>
    </row>
    <row r="270" spans="10:28" x14ac:dyDescent="0.25">
      <c r="J270">
        <v>268</v>
      </c>
      <c r="K270" s="64" t="b">
        <f>IF(ISNUMBER(Data!D269),VLOOKUP(Results!J270,Data!A:D,4,FALSE))</f>
        <v>0</v>
      </c>
      <c r="L270" s="1" t="b">
        <f>IF(ISNUMBER(Data!D269),LOG(VLOOKUP($J270,Data!$A:$D,4,FALSE)))</f>
        <v>0</v>
      </c>
      <c r="M270" s="2" t="b">
        <f>IF(ISNUMBER(Data!C269),VLOOKUP($J270,Data!$A:$D,3,FALSE))</f>
        <v>0</v>
      </c>
      <c r="N270" s="1" t="b">
        <f>IF(ISNUMBER(Data!D269),IF(AND($J270&lt;=Data!$H$3,$J270&gt;=Data!$H$2,Data!E269&lt;&gt;1),LOG(VLOOKUP($J270,Data!$A:$D,4,FALSE))))</f>
        <v>0</v>
      </c>
      <c r="O270" s="2" t="b">
        <f>IF(AND($J270&lt;=Data!$H$3,$J270&gt;=Data!$H$2,Data!E269&lt;&gt;1),VLOOKUP($J270,Data!$A:$D,3,FALSE))</f>
        <v>0</v>
      </c>
      <c r="P270" s="1" t="b">
        <f t="shared" si="49"/>
        <v>0</v>
      </c>
      <c r="Q270" s="1" t="b">
        <f t="shared" si="50"/>
        <v>0</v>
      </c>
      <c r="R270" s="1" t="b">
        <f t="shared" si="51"/>
        <v>0</v>
      </c>
      <c r="S270" s="1" t="b">
        <f t="shared" si="52"/>
        <v>0</v>
      </c>
      <c r="T270" s="1" t="b">
        <f t="shared" si="53"/>
        <v>0</v>
      </c>
      <c r="U270" s="1" t="b">
        <f t="shared" si="54"/>
        <v>0</v>
      </c>
      <c r="W270" s="1" t="b">
        <f t="shared" si="55"/>
        <v>0</v>
      </c>
      <c r="X270" s="1" t="b">
        <f t="shared" si="56"/>
        <v>0</v>
      </c>
      <c r="Y270" s="1" t="b">
        <f t="shared" si="57"/>
        <v>0</v>
      </c>
      <c r="Z270" s="1" t="b">
        <f t="shared" si="58"/>
        <v>0</v>
      </c>
      <c r="AA270" s="1" t="b">
        <f t="shared" si="59"/>
        <v>0</v>
      </c>
      <c r="AB270" s="1" t="b">
        <f t="shared" si="60"/>
        <v>0</v>
      </c>
    </row>
    <row r="271" spans="10:28" x14ac:dyDescent="0.25">
      <c r="J271">
        <v>269</v>
      </c>
      <c r="K271" s="64" t="b">
        <f>IF(ISNUMBER(Data!D270),VLOOKUP(Results!J271,Data!A:D,4,FALSE))</f>
        <v>0</v>
      </c>
      <c r="L271" s="1" t="b">
        <f>IF(ISNUMBER(Data!D270),LOG(VLOOKUP($J271,Data!$A:$D,4,FALSE)))</f>
        <v>0</v>
      </c>
      <c r="M271" s="2" t="b">
        <f>IF(ISNUMBER(Data!C270),VLOOKUP($J271,Data!$A:$D,3,FALSE))</f>
        <v>0</v>
      </c>
      <c r="N271" s="1" t="b">
        <f>IF(ISNUMBER(Data!D270),IF(AND($J271&lt;=Data!$H$3,$J271&gt;=Data!$H$2,Data!E270&lt;&gt;1),LOG(VLOOKUP($J271,Data!$A:$D,4,FALSE))))</f>
        <v>0</v>
      </c>
      <c r="O271" s="2" t="b">
        <f>IF(AND($J271&lt;=Data!$H$3,$J271&gt;=Data!$H$2,Data!E270&lt;&gt;1),VLOOKUP($J271,Data!$A:$D,3,FALSE))</f>
        <v>0</v>
      </c>
      <c r="P271" s="1" t="b">
        <f t="shared" si="49"/>
        <v>0</v>
      </c>
      <c r="Q271" s="1" t="b">
        <f t="shared" si="50"/>
        <v>0</v>
      </c>
      <c r="R271" s="1" t="b">
        <f t="shared" si="51"/>
        <v>0</v>
      </c>
      <c r="S271" s="1" t="b">
        <f t="shared" si="52"/>
        <v>0</v>
      </c>
      <c r="T271" s="1" t="b">
        <f t="shared" si="53"/>
        <v>0</v>
      </c>
      <c r="U271" s="1" t="b">
        <f t="shared" si="54"/>
        <v>0</v>
      </c>
      <c r="W271" s="1" t="b">
        <f t="shared" si="55"/>
        <v>0</v>
      </c>
      <c r="X271" s="1" t="b">
        <f t="shared" si="56"/>
        <v>0</v>
      </c>
      <c r="Y271" s="1" t="b">
        <f t="shared" si="57"/>
        <v>0</v>
      </c>
      <c r="Z271" s="1" t="b">
        <f t="shared" si="58"/>
        <v>0</v>
      </c>
      <c r="AA271" s="1" t="b">
        <f t="shared" si="59"/>
        <v>0</v>
      </c>
      <c r="AB271" s="1" t="b">
        <f t="shared" si="60"/>
        <v>0</v>
      </c>
    </row>
    <row r="272" spans="10:28" x14ac:dyDescent="0.25">
      <c r="J272">
        <v>270</v>
      </c>
      <c r="K272" s="64" t="b">
        <f>IF(ISNUMBER(Data!D271),VLOOKUP(Results!J272,Data!A:D,4,FALSE))</f>
        <v>0</v>
      </c>
      <c r="L272" s="1" t="b">
        <f>IF(ISNUMBER(Data!D271),LOG(VLOOKUP($J272,Data!$A:$D,4,FALSE)))</f>
        <v>0</v>
      </c>
      <c r="M272" s="2" t="b">
        <f>IF(ISNUMBER(Data!C271),VLOOKUP($J272,Data!$A:$D,3,FALSE))</f>
        <v>0</v>
      </c>
      <c r="N272" s="1" t="b">
        <f>IF(ISNUMBER(Data!D271),IF(AND($J272&lt;=Data!$H$3,$J272&gt;=Data!$H$2,Data!E271&lt;&gt;1),LOG(VLOOKUP($J272,Data!$A:$D,4,FALSE))))</f>
        <v>0</v>
      </c>
      <c r="O272" s="2" t="b">
        <f>IF(AND($J272&lt;=Data!$H$3,$J272&gt;=Data!$H$2,Data!E271&lt;&gt;1),VLOOKUP($J272,Data!$A:$D,3,FALSE))</f>
        <v>0</v>
      </c>
      <c r="P272" s="1" t="b">
        <f t="shared" si="49"/>
        <v>0</v>
      </c>
      <c r="Q272" s="1" t="b">
        <f t="shared" si="50"/>
        <v>0</v>
      </c>
      <c r="R272" s="1" t="b">
        <f t="shared" si="51"/>
        <v>0</v>
      </c>
      <c r="S272" s="1" t="b">
        <f t="shared" si="52"/>
        <v>0</v>
      </c>
      <c r="T272" s="1" t="b">
        <f t="shared" si="53"/>
        <v>0</v>
      </c>
      <c r="U272" s="1" t="b">
        <f t="shared" si="54"/>
        <v>0</v>
      </c>
      <c r="W272" s="1" t="b">
        <f t="shared" si="55"/>
        <v>0</v>
      </c>
      <c r="X272" s="1" t="b">
        <f t="shared" si="56"/>
        <v>0</v>
      </c>
      <c r="Y272" s="1" t="b">
        <f t="shared" si="57"/>
        <v>0</v>
      </c>
      <c r="Z272" s="1" t="b">
        <f t="shared" si="58"/>
        <v>0</v>
      </c>
      <c r="AA272" s="1" t="b">
        <f t="shared" si="59"/>
        <v>0</v>
      </c>
      <c r="AB272" s="1" t="b">
        <f t="shared" si="60"/>
        <v>0</v>
      </c>
    </row>
    <row r="273" spans="10:28" x14ac:dyDescent="0.25">
      <c r="J273">
        <v>271</v>
      </c>
      <c r="K273" s="64" t="b">
        <f>IF(ISNUMBER(Data!D272),VLOOKUP(Results!J273,Data!A:D,4,FALSE))</f>
        <v>0</v>
      </c>
      <c r="L273" s="1" t="b">
        <f>IF(ISNUMBER(Data!D272),LOG(VLOOKUP($J273,Data!$A:$D,4,FALSE)))</f>
        <v>0</v>
      </c>
      <c r="M273" s="2" t="b">
        <f>IF(ISNUMBER(Data!C272),VLOOKUP($J273,Data!$A:$D,3,FALSE))</f>
        <v>0</v>
      </c>
      <c r="N273" s="1" t="b">
        <f>IF(ISNUMBER(Data!D272),IF(AND($J273&lt;=Data!$H$3,$J273&gt;=Data!$H$2,Data!E272&lt;&gt;1),LOG(VLOOKUP($J273,Data!$A:$D,4,FALSE))))</f>
        <v>0</v>
      </c>
      <c r="O273" s="2" t="b">
        <f>IF(AND($J273&lt;=Data!$H$3,$J273&gt;=Data!$H$2,Data!E272&lt;&gt;1),VLOOKUP($J273,Data!$A:$D,3,FALSE))</f>
        <v>0</v>
      </c>
      <c r="P273" s="1" t="b">
        <f t="shared" si="49"/>
        <v>0</v>
      </c>
      <c r="Q273" s="1" t="b">
        <f t="shared" si="50"/>
        <v>0</v>
      </c>
      <c r="R273" s="1" t="b">
        <f t="shared" si="51"/>
        <v>0</v>
      </c>
      <c r="S273" s="1" t="b">
        <f t="shared" si="52"/>
        <v>0</v>
      </c>
      <c r="T273" s="1" t="b">
        <f t="shared" si="53"/>
        <v>0</v>
      </c>
      <c r="U273" s="1" t="b">
        <f t="shared" si="54"/>
        <v>0</v>
      </c>
      <c r="W273" s="1" t="b">
        <f t="shared" si="55"/>
        <v>0</v>
      </c>
      <c r="X273" s="1" t="b">
        <f t="shared" si="56"/>
        <v>0</v>
      </c>
      <c r="Y273" s="1" t="b">
        <f t="shared" si="57"/>
        <v>0</v>
      </c>
      <c r="Z273" s="1" t="b">
        <f t="shared" si="58"/>
        <v>0</v>
      </c>
      <c r="AA273" s="1" t="b">
        <f t="shared" si="59"/>
        <v>0</v>
      </c>
      <c r="AB273" s="1" t="b">
        <f t="shared" si="60"/>
        <v>0</v>
      </c>
    </row>
    <row r="274" spans="10:28" x14ac:dyDescent="0.25">
      <c r="J274">
        <v>272</v>
      </c>
      <c r="K274" s="64" t="b">
        <f>IF(ISNUMBER(Data!D273),VLOOKUP(Results!J274,Data!A:D,4,FALSE))</f>
        <v>0</v>
      </c>
      <c r="L274" s="1" t="b">
        <f>IF(ISNUMBER(Data!D273),LOG(VLOOKUP($J274,Data!$A:$D,4,FALSE)))</f>
        <v>0</v>
      </c>
      <c r="M274" s="2" t="b">
        <f>IF(ISNUMBER(Data!C273),VLOOKUP($J274,Data!$A:$D,3,FALSE))</f>
        <v>0</v>
      </c>
      <c r="N274" s="1" t="b">
        <f>IF(ISNUMBER(Data!D273),IF(AND($J274&lt;=Data!$H$3,$J274&gt;=Data!$H$2,Data!E273&lt;&gt;1),LOG(VLOOKUP($J274,Data!$A:$D,4,FALSE))))</f>
        <v>0</v>
      </c>
      <c r="O274" s="2" t="b">
        <f>IF(AND($J274&lt;=Data!$H$3,$J274&gt;=Data!$H$2,Data!E273&lt;&gt;1),VLOOKUP($J274,Data!$A:$D,3,FALSE))</f>
        <v>0</v>
      </c>
      <c r="P274" s="1" t="b">
        <f t="shared" si="49"/>
        <v>0</v>
      </c>
      <c r="Q274" s="1" t="b">
        <f t="shared" si="50"/>
        <v>0</v>
      </c>
      <c r="R274" s="1" t="b">
        <f t="shared" si="51"/>
        <v>0</v>
      </c>
      <c r="S274" s="1" t="b">
        <f t="shared" si="52"/>
        <v>0</v>
      </c>
      <c r="T274" s="1" t="b">
        <f t="shared" si="53"/>
        <v>0</v>
      </c>
      <c r="U274" s="1" t="b">
        <f t="shared" si="54"/>
        <v>0</v>
      </c>
      <c r="W274" s="1" t="b">
        <f t="shared" si="55"/>
        <v>0</v>
      </c>
      <c r="X274" s="1" t="b">
        <f t="shared" si="56"/>
        <v>0</v>
      </c>
      <c r="Y274" s="1" t="b">
        <f t="shared" si="57"/>
        <v>0</v>
      </c>
      <c r="Z274" s="1" t="b">
        <f t="shared" si="58"/>
        <v>0</v>
      </c>
      <c r="AA274" s="1" t="b">
        <f t="shared" si="59"/>
        <v>0</v>
      </c>
      <c r="AB274" s="1" t="b">
        <f t="shared" si="60"/>
        <v>0</v>
      </c>
    </row>
    <row r="275" spans="10:28" x14ac:dyDescent="0.25">
      <c r="J275">
        <v>273</v>
      </c>
      <c r="K275" s="64" t="b">
        <f>IF(ISNUMBER(Data!D274),VLOOKUP(Results!J275,Data!A:D,4,FALSE))</f>
        <v>0</v>
      </c>
      <c r="L275" s="1" t="b">
        <f>IF(ISNUMBER(Data!D274),LOG(VLOOKUP($J275,Data!$A:$D,4,FALSE)))</f>
        <v>0</v>
      </c>
      <c r="M275" s="2" t="b">
        <f>IF(ISNUMBER(Data!C274),VLOOKUP($J275,Data!$A:$D,3,FALSE))</f>
        <v>0</v>
      </c>
      <c r="N275" s="1" t="b">
        <f>IF(ISNUMBER(Data!D274),IF(AND($J275&lt;=Data!$H$3,$J275&gt;=Data!$H$2,Data!E274&lt;&gt;1),LOG(VLOOKUP($J275,Data!$A:$D,4,FALSE))))</f>
        <v>0</v>
      </c>
      <c r="O275" s="2" t="b">
        <f>IF(AND($J275&lt;=Data!$H$3,$J275&gt;=Data!$H$2,Data!E274&lt;&gt;1),VLOOKUP($J275,Data!$A:$D,3,FALSE))</f>
        <v>0</v>
      </c>
      <c r="P275" s="1" t="b">
        <f t="shared" si="49"/>
        <v>0</v>
      </c>
      <c r="Q275" s="1" t="b">
        <f t="shared" si="50"/>
        <v>0</v>
      </c>
      <c r="R275" s="1" t="b">
        <f t="shared" si="51"/>
        <v>0</v>
      </c>
      <c r="S275" s="1" t="b">
        <f t="shared" si="52"/>
        <v>0</v>
      </c>
      <c r="T275" s="1" t="b">
        <f t="shared" si="53"/>
        <v>0</v>
      </c>
      <c r="U275" s="1" t="b">
        <f t="shared" si="54"/>
        <v>0</v>
      </c>
      <c r="W275" s="1" t="b">
        <f t="shared" si="55"/>
        <v>0</v>
      </c>
      <c r="X275" s="1" t="b">
        <f t="shared" si="56"/>
        <v>0</v>
      </c>
      <c r="Y275" s="1" t="b">
        <f t="shared" si="57"/>
        <v>0</v>
      </c>
      <c r="Z275" s="1" t="b">
        <f t="shared" si="58"/>
        <v>0</v>
      </c>
      <c r="AA275" s="1" t="b">
        <f t="shared" si="59"/>
        <v>0</v>
      </c>
      <c r="AB275" s="1" t="b">
        <f t="shared" si="60"/>
        <v>0</v>
      </c>
    </row>
    <row r="276" spans="10:28" x14ac:dyDescent="0.25">
      <c r="J276">
        <v>274</v>
      </c>
      <c r="K276" s="64" t="b">
        <f>IF(ISNUMBER(Data!D275),VLOOKUP(Results!J276,Data!A:D,4,FALSE))</f>
        <v>0</v>
      </c>
      <c r="L276" s="1" t="b">
        <f>IF(ISNUMBER(Data!D275),LOG(VLOOKUP($J276,Data!$A:$D,4,FALSE)))</f>
        <v>0</v>
      </c>
      <c r="M276" s="2" t="b">
        <f>IF(ISNUMBER(Data!C275),VLOOKUP($J276,Data!$A:$D,3,FALSE))</f>
        <v>0</v>
      </c>
      <c r="N276" s="1" t="b">
        <f>IF(ISNUMBER(Data!D275),IF(AND($J276&lt;=Data!$H$3,$J276&gt;=Data!$H$2,Data!E275&lt;&gt;1),LOG(VLOOKUP($J276,Data!$A:$D,4,FALSE))))</f>
        <v>0</v>
      </c>
      <c r="O276" s="2" t="b">
        <f>IF(AND($J276&lt;=Data!$H$3,$J276&gt;=Data!$H$2,Data!E275&lt;&gt;1),VLOOKUP($J276,Data!$A:$D,3,FALSE))</f>
        <v>0</v>
      </c>
      <c r="P276" s="1" t="b">
        <f t="shared" si="49"/>
        <v>0</v>
      </c>
      <c r="Q276" s="1" t="b">
        <f t="shared" si="50"/>
        <v>0</v>
      </c>
      <c r="R276" s="1" t="b">
        <f t="shared" si="51"/>
        <v>0</v>
      </c>
      <c r="S276" s="1" t="b">
        <f t="shared" si="52"/>
        <v>0</v>
      </c>
      <c r="T276" s="1" t="b">
        <f t="shared" si="53"/>
        <v>0</v>
      </c>
      <c r="U276" s="1" t="b">
        <f t="shared" si="54"/>
        <v>0</v>
      </c>
      <c r="W276" s="1" t="b">
        <f t="shared" si="55"/>
        <v>0</v>
      </c>
      <c r="X276" s="1" t="b">
        <f t="shared" si="56"/>
        <v>0</v>
      </c>
      <c r="Y276" s="1" t="b">
        <f t="shared" si="57"/>
        <v>0</v>
      </c>
      <c r="Z276" s="1" t="b">
        <f t="shared" si="58"/>
        <v>0</v>
      </c>
      <c r="AA276" s="1" t="b">
        <f t="shared" si="59"/>
        <v>0</v>
      </c>
      <c r="AB276" s="1" t="b">
        <f t="shared" si="60"/>
        <v>0</v>
      </c>
    </row>
    <row r="277" spans="10:28" x14ac:dyDescent="0.25">
      <c r="J277">
        <v>275</v>
      </c>
      <c r="K277" s="64" t="b">
        <f>IF(ISNUMBER(Data!D276),VLOOKUP(Results!J277,Data!A:D,4,FALSE))</f>
        <v>0</v>
      </c>
      <c r="L277" s="1" t="b">
        <f>IF(ISNUMBER(Data!D276),LOG(VLOOKUP($J277,Data!$A:$D,4,FALSE)))</f>
        <v>0</v>
      </c>
      <c r="M277" s="2" t="b">
        <f>IF(ISNUMBER(Data!C276),VLOOKUP($J277,Data!$A:$D,3,FALSE))</f>
        <v>0</v>
      </c>
      <c r="N277" s="1" t="b">
        <f>IF(ISNUMBER(Data!D276),IF(AND($J277&lt;=Data!$H$3,$J277&gt;=Data!$H$2,Data!E276&lt;&gt;1),LOG(VLOOKUP($J277,Data!$A:$D,4,FALSE))))</f>
        <v>0</v>
      </c>
      <c r="O277" s="2" t="b">
        <f>IF(AND($J277&lt;=Data!$H$3,$J277&gt;=Data!$H$2,Data!E276&lt;&gt;1),VLOOKUP($J277,Data!$A:$D,3,FALSE))</f>
        <v>0</v>
      </c>
      <c r="P277" s="1" t="b">
        <f t="shared" si="49"/>
        <v>0</v>
      </c>
      <c r="Q277" s="1" t="b">
        <f t="shared" si="50"/>
        <v>0</v>
      </c>
      <c r="R277" s="1" t="b">
        <f t="shared" si="51"/>
        <v>0</v>
      </c>
      <c r="S277" s="1" t="b">
        <f t="shared" si="52"/>
        <v>0</v>
      </c>
      <c r="T277" s="1" t="b">
        <f t="shared" si="53"/>
        <v>0</v>
      </c>
      <c r="U277" s="1" t="b">
        <f t="shared" si="54"/>
        <v>0</v>
      </c>
      <c r="W277" s="1" t="b">
        <f t="shared" si="55"/>
        <v>0</v>
      </c>
      <c r="X277" s="1" t="b">
        <f t="shared" si="56"/>
        <v>0</v>
      </c>
      <c r="Y277" s="1" t="b">
        <f t="shared" si="57"/>
        <v>0</v>
      </c>
      <c r="Z277" s="1" t="b">
        <f t="shared" si="58"/>
        <v>0</v>
      </c>
      <c r="AA277" s="1" t="b">
        <f t="shared" si="59"/>
        <v>0</v>
      </c>
      <c r="AB277" s="1" t="b">
        <f t="shared" si="60"/>
        <v>0</v>
      </c>
    </row>
    <row r="278" spans="10:28" x14ac:dyDescent="0.25">
      <c r="J278">
        <v>276</v>
      </c>
      <c r="K278" s="64" t="b">
        <f>IF(ISNUMBER(Data!D277),VLOOKUP(Results!J278,Data!A:D,4,FALSE))</f>
        <v>0</v>
      </c>
      <c r="L278" s="1" t="b">
        <f>IF(ISNUMBER(Data!D277),LOG(VLOOKUP($J278,Data!$A:$D,4,FALSE)))</f>
        <v>0</v>
      </c>
      <c r="M278" s="2" t="b">
        <f>IF(ISNUMBER(Data!C277),VLOOKUP($J278,Data!$A:$D,3,FALSE))</f>
        <v>0</v>
      </c>
      <c r="N278" s="1" t="b">
        <f>IF(ISNUMBER(Data!D277),IF(AND($J278&lt;=Data!$H$3,$J278&gt;=Data!$H$2,Data!E277&lt;&gt;1),LOG(VLOOKUP($J278,Data!$A:$D,4,FALSE))))</f>
        <v>0</v>
      </c>
      <c r="O278" s="2" t="b">
        <f>IF(AND($J278&lt;=Data!$H$3,$J278&gt;=Data!$H$2,Data!E277&lt;&gt;1),VLOOKUP($J278,Data!$A:$D,3,FALSE))</f>
        <v>0</v>
      </c>
      <c r="P278" s="1" t="b">
        <f t="shared" si="49"/>
        <v>0</v>
      </c>
      <c r="Q278" s="1" t="b">
        <f t="shared" si="50"/>
        <v>0</v>
      </c>
      <c r="R278" s="1" t="b">
        <f t="shared" si="51"/>
        <v>0</v>
      </c>
      <c r="S278" s="1" t="b">
        <f t="shared" si="52"/>
        <v>0</v>
      </c>
      <c r="T278" s="1" t="b">
        <f t="shared" si="53"/>
        <v>0</v>
      </c>
      <c r="U278" s="1" t="b">
        <f t="shared" si="54"/>
        <v>0</v>
      </c>
      <c r="W278" s="1" t="b">
        <f t="shared" si="55"/>
        <v>0</v>
      </c>
      <c r="X278" s="1" t="b">
        <f t="shared" si="56"/>
        <v>0</v>
      </c>
      <c r="Y278" s="1" t="b">
        <f t="shared" si="57"/>
        <v>0</v>
      </c>
      <c r="Z278" s="1" t="b">
        <f t="shared" si="58"/>
        <v>0</v>
      </c>
      <c r="AA278" s="1" t="b">
        <f t="shared" si="59"/>
        <v>0</v>
      </c>
      <c r="AB278" s="1" t="b">
        <f t="shared" si="60"/>
        <v>0</v>
      </c>
    </row>
    <row r="279" spans="10:28" x14ac:dyDescent="0.25">
      <c r="J279">
        <v>277</v>
      </c>
      <c r="K279" s="64" t="b">
        <f>IF(ISNUMBER(Data!D278),VLOOKUP(Results!J279,Data!A:D,4,FALSE))</f>
        <v>0</v>
      </c>
      <c r="L279" s="1" t="b">
        <f>IF(ISNUMBER(Data!D278),LOG(VLOOKUP($J279,Data!$A:$D,4,FALSE)))</f>
        <v>0</v>
      </c>
      <c r="M279" s="2" t="b">
        <f>IF(ISNUMBER(Data!C278),VLOOKUP($J279,Data!$A:$D,3,FALSE))</f>
        <v>0</v>
      </c>
      <c r="N279" s="1" t="b">
        <f>IF(ISNUMBER(Data!D278),IF(AND($J279&lt;=Data!$H$3,$J279&gt;=Data!$H$2,Data!E278&lt;&gt;1),LOG(VLOOKUP($J279,Data!$A:$D,4,FALSE))))</f>
        <v>0</v>
      </c>
      <c r="O279" s="2" t="b">
        <f>IF(AND($J279&lt;=Data!$H$3,$J279&gt;=Data!$H$2,Data!E278&lt;&gt;1),VLOOKUP($J279,Data!$A:$D,3,FALSE))</f>
        <v>0</v>
      </c>
      <c r="P279" s="1" t="b">
        <f t="shared" si="49"/>
        <v>0</v>
      </c>
      <c r="Q279" s="1" t="b">
        <f t="shared" si="50"/>
        <v>0</v>
      </c>
      <c r="R279" s="1" t="b">
        <f t="shared" si="51"/>
        <v>0</v>
      </c>
      <c r="S279" s="1" t="b">
        <f t="shared" si="52"/>
        <v>0</v>
      </c>
      <c r="T279" s="1" t="b">
        <f t="shared" si="53"/>
        <v>0</v>
      </c>
      <c r="U279" s="1" t="b">
        <f t="shared" si="54"/>
        <v>0</v>
      </c>
      <c r="W279" s="1" t="b">
        <f t="shared" si="55"/>
        <v>0</v>
      </c>
      <c r="X279" s="1" t="b">
        <f t="shared" si="56"/>
        <v>0</v>
      </c>
      <c r="Y279" s="1" t="b">
        <f t="shared" si="57"/>
        <v>0</v>
      </c>
      <c r="Z279" s="1" t="b">
        <f t="shared" si="58"/>
        <v>0</v>
      </c>
      <c r="AA279" s="1" t="b">
        <f t="shared" si="59"/>
        <v>0</v>
      </c>
      <c r="AB279" s="1" t="b">
        <f t="shared" si="60"/>
        <v>0</v>
      </c>
    </row>
    <row r="280" spans="10:28" x14ac:dyDescent="0.25">
      <c r="J280">
        <v>278</v>
      </c>
      <c r="K280" s="64" t="b">
        <f>IF(ISNUMBER(Data!D279),VLOOKUP(Results!J280,Data!A:D,4,FALSE))</f>
        <v>0</v>
      </c>
      <c r="L280" s="1" t="b">
        <f>IF(ISNUMBER(Data!D279),LOG(VLOOKUP($J280,Data!$A:$D,4,FALSE)))</f>
        <v>0</v>
      </c>
      <c r="M280" s="2" t="b">
        <f>IF(ISNUMBER(Data!C279),VLOOKUP($J280,Data!$A:$D,3,FALSE))</f>
        <v>0</v>
      </c>
      <c r="N280" s="1" t="b">
        <f>IF(ISNUMBER(Data!D279),IF(AND($J280&lt;=Data!$H$3,$J280&gt;=Data!$H$2,Data!E279&lt;&gt;1),LOG(VLOOKUP($J280,Data!$A:$D,4,FALSE))))</f>
        <v>0</v>
      </c>
      <c r="O280" s="2" t="b">
        <f>IF(AND($J280&lt;=Data!$H$3,$J280&gt;=Data!$H$2,Data!E279&lt;&gt;1),VLOOKUP($J280,Data!$A:$D,3,FALSE))</f>
        <v>0</v>
      </c>
      <c r="P280" s="1" t="b">
        <f t="shared" si="49"/>
        <v>0</v>
      </c>
      <c r="Q280" s="1" t="b">
        <f t="shared" si="50"/>
        <v>0</v>
      </c>
      <c r="R280" s="1" t="b">
        <f t="shared" si="51"/>
        <v>0</v>
      </c>
      <c r="S280" s="1" t="b">
        <f t="shared" si="52"/>
        <v>0</v>
      </c>
      <c r="T280" s="1" t="b">
        <f t="shared" si="53"/>
        <v>0</v>
      </c>
      <c r="U280" s="1" t="b">
        <f t="shared" si="54"/>
        <v>0</v>
      </c>
      <c r="W280" s="1" t="b">
        <f t="shared" si="55"/>
        <v>0</v>
      </c>
      <c r="X280" s="1" t="b">
        <f t="shared" si="56"/>
        <v>0</v>
      </c>
      <c r="Y280" s="1" t="b">
        <f t="shared" si="57"/>
        <v>0</v>
      </c>
      <c r="Z280" s="1" t="b">
        <f t="shared" si="58"/>
        <v>0</v>
      </c>
      <c r="AA280" s="1" t="b">
        <f t="shared" si="59"/>
        <v>0</v>
      </c>
      <c r="AB280" s="1" t="b">
        <f t="shared" si="60"/>
        <v>0</v>
      </c>
    </row>
    <row r="281" spans="10:28" x14ac:dyDescent="0.25">
      <c r="J281">
        <v>279</v>
      </c>
      <c r="K281" s="64" t="b">
        <f>IF(ISNUMBER(Data!D280),VLOOKUP(Results!J281,Data!A:D,4,FALSE))</f>
        <v>0</v>
      </c>
      <c r="L281" s="1" t="b">
        <f>IF(ISNUMBER(Data!D280),LOG(VLOOKUP($J281,Data!$A:$D,4,FALSE)))</f>
        <v>0</v>
      </c>
      <c r="M281" s="2" t="b">
        <f>IF(ISNUMBER(Data!C280),VLOOKUP($J281,Data!$A:$D,3,FALSE))</f>
        <v>0</v>
      </c>
      <c r="N281" s="1" t="b">
        <f>IF(ISNUMBER(Data!D280),IF(AND($J281&lt;=Data!$H$3,$J281&gt;=Data!$H$2,Data!E280&lt;&gt;1),LOG(VLOOKUP($J281,Data!$A:$D,4,FALSE))))</f>
        <v>0</v>
      </c>
      <c r="O281" s="2" t="b">
        <f>IF(AND($J281&lt;=Data!$H$3,$J281&gt;=Data!$H$2,Data!E280&lt;&gt;1),VLOOKUP($J281,Data!$A:$D,3,FALSE))</f>
        <v>0</v>
      </c>
      <c r="P281" s="1" t="b">
        <f t="shared" si="49"/>
        <v>0</v>
      </c>
      <c r="Q281" s="1" t="b">
        <f t="shared" si="50"/>
        <v>0</v>
      </c>
      <c r="R281" s="1" t="b">
        <f t="shared" si="51"/>
        <v>0</v>
      </c>
      <c r="S281" s="1" t="b">
        <f t="shared" si="52"/>
        <v>0</v>
      </c>
      <c r="T281" s="1" t="b">
        <f t="shared" si="53"/>
        <v>0</v>
      </c>
      <c r="U281" s="1" t="b">
        <f t="shared" si="54"/>
        <v>0</v>
      </c>
      <c r="W281" s="1" t="b">
        <f t="shared" si="55"/>
        <v>0</v>
      </c>
      <c r="X281" s="1" t="b">
        <f t="shared" si="56"/>
        <v>0</v>
      </c>
      <c r="Y281" s="1" t="b">
        <f t="shared" si="57"/>
        <v>0</v>
      </c>
      <c r="Z281" s="1" t="b">
        <f t="shared" si="58"/>
        <v>0</v>
      </c>
      <c r="AA281" s="1" t="b">
        <f t="shared" si="59"/>
        <v>0</v>
      </c>
      <c r="AB281" s="1" t="b">
        <f t="shared" si="60"/>
        <v>0</v>
      </c>
    </row>
    <row r="282" spans="10:28" x14ac:dyDescent="0.25">
      <c r="J282">
        <v>280</v>
      </c>
      <c r="K282" s="64" t="b">
        <f>IF(ISNUMBER(Data!D281),VLOOKUP(Results!J282,Data!A:D,4,FALSE))</f>
        <v>0</v>
      </c>
      <c r="L282" s="1" t="b">
        <f>IF(ISNUMBER(Data!D281),LOG(VLOOKUP($J282,Data!$A:$D,4,FALSE)))</f>
        <v>0</v>
      </c>
      <c r="M282" s="2" t="b">
        <f>IF(ISNUMBER(Data!C281),VLOOKUP($J282,Data!$A:$D,3,FALSE))</f>
        <v>0</v>
      </c>
      <c r="N282" s="1" t="b">
        <f>IF(ISNUMBER(Data!D281),IF(AND($J282&lt;=Data!$H$3,$J282&gt;=Data!$H$2,Data!E281&lt;&gt;1),LOG(VLOOKUP($J282,Data!$A:$D,4,FALSE))))</f>
        <v>0</v>
      </c>
      <c r="O282" s="2" t="b">
        <f>IF(AND($J282&lt;=Data!$H$3,$J282&gt;=Data!$H$2,Data!E281&lt;&gt;1),VLOOKUP($J282,Data!$A:$D,3,FALSE))</f>
        <v>0</v>
      </c>
      <c r="P282" s="1" t="b">
        <f t="shared" si="49"/>
        <v>0</v>
      </c>
      <c r="Q282" s="1" t="b">
        <f t="shared" si="50"/>
        <v>0</v>
      </c>
      <c r="R282" s="1" t="b">
        <f t="shared" si="51"/>
        <v>0</v>
      </c>
      <c r="S282" s="1" t="b">
        <f t="shared" si="52"/>
        <v>0</v>
      </c>
      <c r="T282" s="1" t="b">
        <f t="shared" si="53"/>
        <v>0</v>
      </c>
      <c r="U282" s="1" t="b">
        <f t="shared" si="54"/>
        <v>0</v>
      </c>
      <c r="W282" s="1" t="b">
        <f t="shared" si="55"/>
        <v>0</v>
      </c>
      <c r="X282" s="1" t="b">
        <f t="shared" si="56"/>
        <v>0</v>
      </c>
      <c r="Y282" s="1" t="b">
        <f t="shared" si="57"/>
        <v>0</v>
      </c>
      <c r="Z282" s="1" t="b">
        <f t="shared" si="58"/>
        <v>0</v>
      </c>
      <c r="AA282" s="1" t="b">
        <f t="shared" si="59"/>
        <v>0</v>
      </c>
      <c r="AB282" s="1" t="b">
        <f t="shared" si="60"/>
        <v>0</v>
      </c>
    </row>
    <row r="283" spans="10:28" x14ac:dyDescent="0.25">
      <c r="J283">
        <v>281</v>
      </c>
      <c r="K283" s="64" t="b">
        <f>IF(ISNUMBER(Data!D282),VLOOKUP(Results!J283,Data!A:D,4,FALSE))</f>
        <v>0</v>
      </c>
      <c r="L283" s="1" t="b">
        <f>IF(ISNUMBER(Data!D282),LOG(VLOOKUP($J283,Data!$A:$D,4,FALSE)))</f>
        <v>0</v>
      </c>
      <c r="M283" s="2" t="b">
        <f>IF(ISNUMBER(Data!C282),VLOOKUP($J283,Data!$A:$D,3,FALSE))</f>
        <v>0</v>
      </c>
      <c r="N283" s="1" t="b">
        <f>IF(ISNUMBER(Data!D282),IF(AND($J283&lt;=Data!$H$3,$J283&gt;=Data!$H$2,Data!E282&lt;&gt;1),LOG(VLOOKUP($J283,Data!$A:$D,4,FALSE))))</f>
        <v>0</v>
      </c>
      <c r="O283" s="2" t="b">
        <f>IF(AND($J283&lt;=Data!$H$3,$J283&gt;=Data!$H$2,Data!E282&lt;&gt;1),VLOOKUP($J283,Data!$A:$D,3,FALSE))</f>
        <v>0</v>
      </c>
      <c r="P283" s="1" t="b">
        <f t="shared" si="49"/>
        <v>0</v>
      </c>
      <c r="Q283" s="1" t="b">
        <f t="shared" si="50"/>
        <v>0</v>
      </c>
      <c r="R283" s="1" t="b">
        <f t="shared" si="51"/>
        <v>0</v>
      </c>
      <c r="S283" s="1" t="b">
        <f t="shared" si="52"/>
        <v>0</v>
      </c>
      <c r="T283" s="1" t="b">
        <f t="shared" si="53"/>
        <v>0</v>
      </c>
      <c r="U283" s="1" t="b">
        <f t="shared" si="54"/>
        <v>0</v>
      </c>
      <c r="W283" s="1" t="b">
        <f t="shared" si="55"/>
        <v>0</v>
      </c>
      <c r="X283" s="1" t="b">
        <f t="shared" si="56"/>
        <v>0</v>
      </c>
      <c r="Y283" s="1" t="b">
        <f t="shared" si="57"/>
        <v>0</v>
      </c>
      <c r="Z283" s="1" t="b">
        <f t="shared" si="58"/>
        <v>0</v>
      </c>
      <c r="AA283" s="1" t="b">
        <f t="shared" si="59"/>
        <v>0</v>
      </c>
      <c r="AB283" s="1" t="b">
        <f t="shared" si="60"/>
        <v>0</v>
      </c>
    </row>
    <row r="284" spans="10:28" x14ac:dyDescent="0.25">
      <c r="J284">
        <v>282</v>
      </c>
      <c r="K284" s="64" t="b">
        <f>IF(ISNUMBER(Data!D283),VLOOKUP(Results!J284,Data!A:D,4,FALSE))</f>
        <v>0</v>
      </c>
      <c r="L284" s="1" t="b">
        <f>IF(ISNUMBER(Data!D283),LOG(VLOOKUP($J284,Data!$A:$D,4,FALSE)))</f>
        <v>0</v>
      </c>
      <c r="M284" s="2" t="b">
        <f>IF(ISNUMBER(Data!C283),VLOOKUP($J284,Data!$A:$D,3,FALSE))</f>
        <v>0</v>
      </c>
      <c r="N284" s="1" t="b">
        <f>IF(ISNUMBER(Data!D283),IF(AND($J284&lt;=Data!$H$3,$J284&gt;=Data!$H$2,Data!E283&lt;&gt;1),LOG(VLOOKUP($J284,Data!$A:$D,4,FALSE))))</f>
        <v>0</v>
      </c>
      <c r="O284" s="2" t="b">
        <f>IF(AND($J284&lt;=Data!$H$3,$J284&gt;=Data!$H$2,Data!E283&lt;&gt;1),VLOOKUP($J284,Data!$A:$D,3,FALSE))</f>
        <v>0</v>
      </c>
      <c r="P284" s="1" t="b">
        <f t="shared" si="49"/>
        <v>0</v>
      </c>
      <c r="Q284" s="1" t="b">
        <f t="shared" si="50"/>
        <v>0</v>
      </c>
      <c r="R284" s="1" t="b">
        <f t="shared" si="51"/>
        <v>0</v>
      </c>
      <c r="S284" s="1" t="b">
        <f t="shared" si="52"/>
        <v>0</v>
      </c>
      <c r="T284" s="1" t="b">
        <f t="shared" si="53"/>
        <v>0</v>
      </c>
      <c r="U284" s="1" t="b">
        <f t="shared" si="54"/>
        <v>0</v>
      </c>
      <c r="W284" s="1" t="b">
        <f t="shared" si="55"/>
        <v>0</v>
      </c>
      <c r="X284" s="1" t="b">
        <f t="shared" si="56"/>
        <v>0</v>
      </c>
      <c r="Y284" s="1" t="b">
        <f t="shared" si="57"/>
        <v>0</v>
      </c>
      <c r="Z284" s="1" t="b">
        <f t="shared" si="58"/>
        <v>0</v>
      </c>
      <c r="AA284" s="1" t="b">
        <f t="shared" si="59"/>
        <v>0</v>
      </c>
      <c r="AB284" s="1" t="b">
        <f t="shared" si="60"/>
        <v>0</v>
      </c>
    </row>
    <row r="285" spans="10:28" x14ac:dyDescent="0.25">
      <c r="J285">
        <v>283</v>
      </c>
      <c r="K285" s="64" t="b">
        <f>IF(ISNUMBER(Data!D284),VLOOKUP(Results!J285,Data!A:D,4,FALSE))</f>
        <v>0</v>
      </c>
      <c r="L285" s="1" t="b">
        <f>IF(ISNUMBER(Data!D284),LOG(VLOOKUP($J285,Data!$A:$D,4,FALSE)))</f>
        <v>0</v>
      </c>
      <c r="M285" s="2" t="b">
        <f>IF(ISNUMBER(Data!C284),VLOOKUP($J285,Data!$A:$D,3,FALSE))</f>
        <v>0</v>
      </c>
      <c r="N285" s="1" t="b">
        <f>IF(ISNUMBER(Data!D284),IF(AND($J285&lt;=Data!$H$3,$J285&gt;=Data!$H$2,Data!E284&lt;&gt;1),LOG(VLOOKUP($J285,Data!$A:$D,4,FALSE))))</f>
        <v>0</v>
      </c>
      <c r="O285" s="2" t="b">
        <f>IF(AND($J285&lt;=Data!$H$3,$J285&gt;=Data!$H$2,Data!E284&lt;&gt;1),VLOOKUP($J285,Data!$A:$D,3,FALSE))</f>
        <v>0</v>
      </c>
      <c r="P285" s="1" t="b">
        <f t="shared" si="49"/>
        <v>0</v>
      </c>
      <c r="Q285" s="1" t="b">
        <f t="shared" si="50"/>
        <v>0</v>
      </c>
      <c r="R285" s="1" t="b">
        <f t="shared" si="51"/>
        <v>0</v>
      </c>
      <c r="S285" s="1" t="b">
        <f t="shared" si="52"/>
        <v>0</v>
      </c>
      <c r="T285" s="1" t="b">
        <f t="shared" si="53"/>
        <v>0</v>
      </c>
      <c r="U285" s="1" t="b">
        <f t="shared" si="54"/>
        <v>0</v>
      </c>
      <c r="W285" s="1" t="b">
        <f t="shared" si="55"/>
        <v>0</v>
      </c>
      <c r="X285" s="1" t="b">
        <f t="shared" si="56"/>
        <v>0</v>
      </c>
      <c r="Y285" s="1" t="b">
        <f t="shared" si="57"/>
        <v>0</v>
      </c>
      <c r="Z285" s="1" t="b">
        <f t="shared" si="58"/>
        <v>0</v>
      </c>
      <c r="AA285" s="1" t="b">
        <f t="shared" si="59"/>
        <v>0</v>
      </c>
      <c r="AB285" s="1" t="b">
        <f t="shared" si="60"/>
        <v>0</v>
      </c>
    </row>
    <row r="286" spans="10:28" x14ac:dyDescent="0.25">
      <c r="J286">
        <v>284</v>
      </c>
      <c r="K286" s="64" t="b">
        <f>IF(ISNUMBER(Data!D285),VLOOKUP(Results!J286,Data!A:D,4,FALSE))</f>
        <v>0</v>
      </c>
      <c r="L286" s="1" t="b">
        <f>IF(ISNUMBER(Data!D285),LOG(VLOOKUP($J286,Data!$A:$D,4,FALSE)))</f>
        <v>0</v>
      </c>
      <c r="M286" s="2" t="b">
        <f>IF(ISNUMBER(Data!C285),VLOOKUP($J286,Data!$A:$D,3,FALSE))</f>
        <v>0</v>
      </c>
      <c r="N286" s="1" t="b">
        <f>IF(ISNUMBER(Data!D285),IF(AND($J286&lt;=Data!$H$3,$J286&gt;=Data!$H$2,Data!E285&lt;&gt;1),LOG(VLOOKUP($J286,Data!$A:$D,4,FALSE))))</f>
        <v>0</v>
      </c>
      <c r="O286" s="2" t="b">
        <f>IF(AND($J286&lt;=Data!$H$3,$J286&gt;=Data!$H$2,Data!E285&lt;&gt;1),VLOOKUP($J286,Data!$A:$D,3,FALSE))</f>
        <v>0</v>
      </c>
      <c r="P286" s="1" t="b">
        <f t="shared" si="49"/>
        <v>0</v>
      </c>
      <c r="Q286" s="1" t="b">
        <f t="shared" si="50"/>
        <v>0</v>
      </c>
      <c r="R286" s="1" t="b">
        <f t="shared" si="51"/>
        <v>0</v>
      </c>
      <c r="S286" s="1" t="b">
        <f t="shared" si="52"/>
        <v>0</v>
      </c>
      <c r="T286" s="1" t="b">
        <f t="shared" si="53"/>
        <v>0</v>
      </c>
      <c r="U286" s="1" t="b">
        <f t="shared" si="54"/>
        <v>0</v>
      </c>
      <c r="W286" s="1" t="b">
        <f t="shared" si="55"/>
        <v>0</v>
      </c>
      <c r="X286" s="1" t="b">
        <f t="shared" si="56"/>
        <v>0</v>
      </c>
      <c r="Y286" s="1" t="b">
        <f t="shared" si="57"/>
        <v>0</v>
      </c>
      <c r="Z286" s="1" t="b">
        <f t="shared" si="58"/>
        <v>0</v>
      </c>
      <c r="AA286" s="1" t="b">
        <f t="shared" si="59"/>
        <v>0</v>
      </c>
      <c r="AB286" s="1" t="b">
        <f t="shared" si="60"/>
        <v>0</v>
      </c>
    </row>
    <row r="287" spans="10:28" x14ac:dyDescent="0.25">
      <c r="J287">
        <v>285</v>
      </c>
      <c r="K287" s="64" t="b">
        <f>IF(ISNUMBER(Data!D286),VLOOKUP(Results!J287,Data!A:D,4,FALSE))</f>
        <v>0</v>
      </c>
      <c r="L287" s="1" t="b">
        <f>IF(ISNUMBER(Data!D286),LOG(VLOOKUP($J287,Data!$A:$D,4,FALSE)))</f>
        <v>0</v>
      </c>
      <c r="M287" s="2" t="b">
        <f>IF(ISNUMBER(Data!C286),VLOOKUP($J287,Data!$A:$D,3,FALSE))</f>
        <v>0</v>
      </c>
      <c r="N287" s="1" t="b">
        <f>IF(ISNUMBER(Data!D286),IF(AND($J287&lt;=Data!$H$3,$J287&gt;=Data!$H$2,Data!E286&lt;&gt;1),LOG(VLOOKUP($J287,Data!$A:$D,4,FALSE))))</f>
        <v>0</v>
      </c>
      <c r="O287" s="2" t="b">
        <f>IF(AND($J287&lt;=Data!$H$3,$J287&gt;=Data!$H$2,Data!E286&lt;&gt;1),VLOOKUP($J287,Data!$A:$D,3,FALSE))</f>
        <v>0</v>
      </c>
      <c r="P287" s="1" t="b">
        <f t="shared" si="49"/>
        <v>0</v>
      </c>
      <c r="Q287" s="1" t="b">
        <f t="shared" si="50"/>
        <v>0</v>
      </c>
      <c r="R287" s="1" t="b">
        <f t="shared" si="51"/>
        <v>0</v>
      </c>
      <c r="S287" s="1" t="b">
        <f t="shared" si="52"/>
        <v>0</v>
      </c>
      <c r="T287" s="1" t="b">
        <f t="shared" si="53"/>
        <v>0</v>
      </c>
      <c r="U287" s="1" t="b">
        <f t="shared" si="54"/>
        <v>0</v>
      </c>
      <c r="W287" s="1" t="b">
        <f t="shared" si="55"/>
        <v>0</v>
      </c>
      <c r="X287" s="1" t="b">
        <f t="shared" si="56"/>
        <v>0</v>
      </c>
      <c r="Y287" s="1" t="b">
        <f t="shared" si="57"/>
        <v>0</v>
      </c>
      <c r="Z287" s="1" t="b">
        <f t="shared" si="58"/>
        <v>0</v>
      </c>
      <c r="AA287" s="1" t="b">
        <f t="shared" si="59"/>
        <v>0</v>
      </c>
      <c r="AB287" s="1" t="b">
        <f t="shared" si="60"/>
        <v>0</v>
      </c>
    </row>
    <row r="288" spans="10:28" x14ac:dyDescent="0.25">
      <c r="J288">
        <v>286</v>
      </c>
      <c r="K288" s="64" t="b">
        <f>IF(ISNUMBER(Data!D287),VLOOKUP(Results!J288,Data!A:D,4,FALSE))</f>
        <v>0</v>
      </c>
      <c r="L288" s="1" t="b">
        <f>IF(ISNUMBER(Data!D287),LOG(VLOOKUP($J288,Data!$A:$D,4,FALSE)))</f>
        <v>0</v>
      </c>
      <c r="M288" s="2" t="b">
        <f>IF(ISNUMBER(Data!C287),VLOOKUP($J288,Data!$A:$D,3,FALSE))</f>
        <v>0</v>
      </c>
      <c r="N288" s="1" t="b">
        <f>IF(ISNUMBER(Data!D287),IF(AND($J288&lt;=Data!$H$3,$J288&gt;=Data!$H$2,Data!E287&lt;&gt;1),LOG(VLOOKUP($J288,Data!$A:$D,4,FALSE))))</f>
        <v>0</v>
      </c>
      <c r="O288" s="2" t="b">
        <f>IF(AND($J288&lt;=Data!$H$3,$J288&gt;=Data!$H$2,Data!E287&lt;&gt;1),VLOOKUP($J288,Data!$A:$D,3,FALSE))</f>
        <v>0</v>
      </c>
      <c r="P288" s="1" t="b">
        <f t="shared" si="49"/>
        <v>0</v>
      </c>
      <c r="Q288" s="1" t="b">
        <f t="shared" si="50"/>
        <v>0</v>
      </c>
      <c r="R288" s="1" t="b">
        <f t="shared" si="51"/>
        <v>0</v>
      </c>
      <c r="S288" s="1" t="b">
        <f t="shared" si="52"/>
        <v>0</v>
      </c>
      <c r="T288" s="1" t="b">
        <f t="shared" si="53"/>
        <v>0</v>
      </c>
      <c r="U288" s="1" t="b">
        <f t="shared" si="54"/>
        <v>0</v>
      </c>
      <c r="W288" s="1" t="b">
        <f t="shared" si="55"/>
        <v>0</v>
      </c>
      <c r="X288" s="1" t="b">
        <f t="shared" si="56"/>
        <v>0</v>
      </c>
      <c r="Y288" s="1" t="b">
        <f t="shared" si="57"/>
        <v>0</v>
      </c>
      <c r="Z288" s="1" t="b">
        <f t="shared" si="58"/>
        <v>0</v>
      </c>
      <c r="AA288" s="1" t="b">
        <f t="shared" si="59"/>
        <v>0</v>
      </c>
      <c r="AB288" s="1" t="b">
        <f t="shared" si="60"/>
        <v>0</v>
      </c>
    </row>
    <row r="289" spans="10:28" x14ac:dyDescent="0.25">
      <c r="J289">
        <v>287</v>
      </c>
      <c r="K289" s="64" t="b">
        <f>IF(ISNUMBER(Data!D288),VLOOKUP(Results!J289,Data!A:D,4,FALSE))</f>
        <v>0</v>
      </c>
      <c r="L289" s="1" t="b">
        <f>IF(ISNUMBER(Data!D288),LOG(VLOOKUP($J289,Data!$A:$D,4,FALSE)))</f>
        <v>0</v>
      </c>
      <c r="M289" s="2" t="b">
        <f>IF(ISNUMBER(Data!C288),VLOOKUP($J289,Data!$A:$D,3,FALSE))</f>
        <v>0</v>
      </c>
      <c r="N289" s="1" t="b">
        <f>IF(ISNUMBER(Data!D288),IF(AND($J289&lt;=Data!$H$3,$J289&gt;=Data!$H$2,Data!E288&lt;&gt;1),LOG(VLOOKUP($J289,Data!$A:$D,4,FALSE))))</f>
        <v>0</v>
      </c>
      <c r="O289" s="2" t="b">
        <f>IF(AND($J289&lt;=Data!$H$3,$J289&gt;=Data!$H$2,Data!E288&lt;&gt;1),VLOOKUP($J289,Data!$A:$D,3,FALSE))</f>
        <v>0</v>
      </c>
      <c r="P289" s="1" t="b">
        <f t="shared" si="49"/>
        <v>0</v>
      </c>
      <c r="Q289" s="1" t="b">
        <f t="shared" si="50"/>
        <v>0</v>
      </c>
      <c r="R289" s="1" t="b">
        <f t="shared" si="51"/>
        <v>0</v>
      </c>
      <c r="S289" s="1" t="b">
        <f t="shared" si="52"/>
        <v>0</v>
      </c>
      <c r="T289" s="1" t="b">
        <f t="shared" si="53"/>
        <v>0</v>
      </c>
      <c r="U289" s="1" t="b">
        <f t="shared" si="54"/>
        <v>0</v>
      </c>
      <c r="W289" s="1" t="b">
        <f t="shared" si="55"/>
        <v>0</v>
      </c>
      <c r="X289" s="1" t="b">
        <f t="shared" si="56"/>
        <v>0</v>
      </c>
      <c r="Y289" s="1" t="b">
        <f t="shared" si="57"/>
        <v>0</v>
      </c>
      <c r="Z289" s="1" t="b">
        <f t="shared" si="58"/>
        <v>0</v>
      </c>
      <c r="AA289" s="1" t="b">
        <f t="shared" si="59"/>
        <v>0</v>
      </c>
      <c r="AB289" s="1" t="b">
        <f t="shared" si="60"/>
        <v>0</v>
      </c>
    </row>
    <row r="290" spans="10:28" x14ac:dyDescent="0.25">
      <c r="J290">
        <v>288</v>
      </c>
      <c r="K290" s="64" t="b">
        <f>IF(ISNUMBER(Data!D289),VLOOKUP(Results!J290,Data!A:D,4,FALSE))</f>
        <v>0</v>
      </c>
      <c r="L290" s="1" t="b">
        <f>IF(ISNUMBER(Data!D289),LOG(VLOOKUP($J290,Data!$A:$D,4,FALSE)))</f>
        <v>0</v>
      </c>
      <c r="M290" s="2" t="b">
        <f>IF(ISNUMBER(Data!C289),VLOOKUP($J290,Data!$A:$D,3,FALSE))</f>
        <v>0</v>
      </c>
      <c r="N290" s="1" t="b">
        <f>IF(ISNUMBER(Data!D289),IF(AND($J290&lt;=Data!$H$3,$J290&gt;=Data!$H$2,Data!E289&lt;&gt;1),LOG(VLOOKUP($J290,Data!$A:$D,4,FALSE))))</f>
        <v>0</v>
      </c>
      <c r="O290" s="2" t="b">
        <f>IF(AND($J290&lt;=Data!$H$3,$J290&gt;=Data!$H$2,Data!E289&lt;&gt;1),VLOOKUP($J290,Data!$A:$D,3,FALSE))</f>
        <v>0</v>
      </c>
      <c r="P290" s="1" t="b">
        <f t="shared" si="49"/>
        <v>0</v>
      </c>
      <c r="Q290" s="1" t="b">
        <f t="shared" si="50"/>
        <v>0</v>
      </c>
      <c r="R290" s="1" t="b">
        <f t="shared" si="51"/>
        <v>0</v>
      </c>
      <c r="S290" s="1" t="b">
        <f t="shared" si="52"/>
        <v>0</v>
      </c>
      <c r="T290" s="1" t="b">
        <f t="shared" si="53"/>
        <v>0</v>
      </c>
      <c r="U290" s="1" t="b">
        <f t="shared" si="54"/>
        <v>0</v>
      </c>
      <c r="W290" s="1" t="b">
        <f t="shared" si="55"/>
        <v>0</v>
      </c>
      <c r="X290" s="1" t="b">
        <f t="shared" si="56"/>
        <v>0</v>
      </c>
      <c r="Y290" s="1" t="b">
        <f t="shared" si="57"/>
        <v>0</v>
      </c>
      <c r="Z290" s="1" t="b">
        <f t="shared" si="58"/>
        <v>0</v>
      </c>
      <c r="AA290" s="1" t="b">
        <f t="shared" si="59"/>
        <v>0</v>
      </c>
      <c r="AB290" s="1" t="b">
        <f t="shared" si="60"/>
        <v>0</v>
      </c>
    </row>
    <row r="291" spans="10:28" x14ac:dyDescent="0.25">
      <c r="J291">
        <v>289</v>
      </c>
      <c r="K291" s="64" t="b">
        <f>IF(ISNUMBER(Data!D290),VLOOKUP(Results!J291,Data!A:D,4,FALSE))</f>
        <v>0</v>
      </c>
      <c r="L291" s="1" t="b">
        <f>IF(ISNUMBER(Data!D290),LOG(VLOOKUP($J291,Data!$A:$D,4,FALSE)))</f>
        <v>0</v>
      </c>
      <c r="M291" s="2" t="b">
        <f>IF(ISNUMBER(Data!C290),VLOOKUP($J291,Data!$A:$D,3,FALSE))</f>
        <v>0</v>
      </c>
      <c r="N291" s="1" t="b">
        <f>IF(ISNUMBER(Data!D290),IF(AND($J291&lt;=Data!$H$3,$J291&gt;=Data!$H$2,Data!E290&lt;&gt;1),LOG(VLOOKUP($J291,Data!$A:$D,4,FALSE))))</f>
        <v>0</v>
      </c>
      <c r="O291" s="2" t="b">
        <f>IF(AND($J291&lt;=Data!$H$3,$J291&gt;=Data!$H$2,Data!E290&lt;&gt;1),VLOOKUP($J291,Data!$A:$D,3,FALSE))</f>
        <v>0</v>
      </c>
      <c r="P291" s="1" t="b">
        <f t="shared" si="49"/>
        <v>0</v>
      </c>
      <c r="Q291" s="1" t="b">
        <f t="shared" si="50"/>
        <v>0</v>
      </c>
      <c r="R291" s="1" t="b">
        <f t="shared" si="51"/>
        <v>0</v>
      </c>
      <c r="S291" s="1" t="b">
        <f t="shared" si="52"/>
        <v>0</v>
      </c>
      <c r="T291" s="1" t="b">
        <f t="shared" si="53"/>
        <v>0</v>
      </c>
      <c r="U291" s="1" t="b">
        <f t="shared" si="54"/>
        <v>0</v>
      </c>
      <c r="W291" s="1" t="b">
        <f t="shared" si="55"/>
        <v>0</v>
      </c>
      <c r="X291" s="1" t="b">
        <f t="shared" si="56"/>
        <v>0</v>
      </c>
      <c r="Y291" s="1" t="b">
        <f t="shared" si="57"/>
        <v>0</v>
      </c>
      <c r="Z291" s="1" t="b">
        <f t="shared" si="58"/>
        <v>0</v>
      </c>
      <c r="AA291" s="1" t="b">
        <f t="shared" si="59"/>
        <v>0</v>
      </c>
      <c r="AB291" s="1" t="b">
        <f t="shared" si="60"/>
        <v>0</v>
      </c>
    </row>
    <row r="292" spans="10:28" x14ac:dyDescent="0.25">
      <c r="J292">
        <v>290</v>
      </c>
      <c r="K292" s="64" t="b">
        <f>IF(ISNUMBER(Data!D291),VLOOKUP(Results!J292,Data!A:D,4,FALSE))</f>
        <v>0</v>
      </c>
      <c r="L292" s="1" t="b">
        <f>IF(ISNUMBER(Data!D291),LOG(VLOOKUP($J292,Data!$A:$D,4,FALSE)))</f>
        <v>0</v>
      </c>
      <c r="M292" s="2" t="b">
        <f>IF(ISNUMBER(Data!C291),VLOOKUP($J292,Data!$A:$D,3,FALSE))</f>
        <v>0</v>
      </c>
      <c r="N292" s="1" t="b">
        <f>IF(ISNUMBER(Data!D291),IF(AND($J292&lt;=Data!$H$3,$J292&gt;=Data!$H$2,Data!E291&lt;&gt;1),LOG(VLOOKUP($J292,Data!$A:$D,4,FALSE))))</f>
        <v>0</v>
      </c>
      <c r="O292" s="2" t="b">
        <f>IF(AND($J292&lt;=Data!$H$3,$J292&gt;=Data!$H$2,Data!E291&lt;&gt;1),VLOOKUP($J292,Data!$A:$D,3,FALSE))</f>
        <v>0</v>
      </c>
      <c r="P292" s="1" t="b">
        <f t="shared" si="49"/>
        <v>0</v>
      </c>
      <c r="Q292" s="1" t="b">
        <f t="shared" si="50"/>
        <v>0</v>
      </c>
      <c r="R292" s="1" t="b">
        <f t="shared" si="51"/>
        <v>0</v>
      </c>
      <c r="S292" s="1" t="b">
        <f t="shared" si="52"/>
        <v>0</v>
      </c>
      <c r="T292" s="1" t="b">
        <f t="shared" si="53"/>
        <v>0</v>
      </c>
      <c r="U292" s="1" t="b">
        <f t="shared" si="54"/>
        <v>0</v>
      </c>
      <c r="W292" s="1" t="b">
        <f t="shared" si="55"/>
        <v>0</v>
      </c>
      <c r="X292" s="1" t="b">
        <f t="shared" si="56"/>
        <v>0</v>
      </c>
      <c r="Y292" s="1" t="b">
        <f t="shared" si="57"/>
        <v>0</v>
      </c>
      <c r="Z292" s="1" t="b">
        <f t="shared" si="58"/>
        <v>0</v>
      </c>
      <c r="AA292" s="1" t="b">
        <f t="shared" si="59"/>
        <v>0</v>
      </c>
      <c r="AB292" s="1" t="b">
        <f t="shared" si="60"/>
        <v>0</v>
      </c>
    </row>
    <row r="293" spans="10:28" x14ac:dyDescent="0.25">
      <c r="J293">
        <v>291</v>
      </c>
      <c r="K293" s="64" t="b">
        <f>IF(ISNUMBER(Data!D292),VLOOKUP(Results!J293,Data!A:D,4,FALSE))</f>
        <v>0</v>
      </c>
      <c r="L293" s="1" t="b">
        <f>IF(ISNUMBER(Data!D292),LOG(VLOOKUP($J293,Data!$A:$D,4,FALSE)))</f>
        <v>0</v>
      </c>
      <c r="M293" s="2" t="b">
        <f>IF(ISNUMBER(Data!C292),VLOOKUP($J293,Data!$A:$D,3,FALSE))</f>
        <v>0</v>
      </c>
      <c r="N293" s="1" t="b">
        <f>IF(ISNUMBER(Data!D292),IF(AND($J293&lt;=Data!$H$3,$J293&gt;=Data!$H$2,Data!E292&lt;&gt;1),LOG(VLOOKUP($J293,Data!$A:$D,4,FALSE))))</f>
        <v>0</v>
      </c>
      <c r="O293" s="2" t="b">
        <f>IF(AND($J293&lt;=Data!$H$3,$J293&gt;=Data!$H$2,Data!E292&lt;&gt;1),VLOOKUP($J293,Data!$A:$D,3,FALSE))</f>
        <v>0</v>
      </c>
      <c r="P293" s="1" t="b">
        <f t="shared" si="49"/>
        <v>0</v>
      </c>
      <c r="Q293" s="1" t="b">
        <f t="shared" si="50"/>
        <v>0</v>
      </c>
      <c r="R293" s="1" t="b">
        <f t="shared" si="51"/>
        <v>0</v>
      </c>
      <c r="S293" s="1" t="b">
        <f t="shared" si="52"/>
        <v>0</v>
      </c>
      <c r="T293" s="1" t="b">
        <f t="shared" si="53"/>
        <v>0</v>
      </c>
      <c r="U293" s="1" t="b">
        <f t="shared" si="54"/>
        <v>0</v>
      </c>
      <c r="W293" s="1" t="b">
        <f t="shared" si="55"/>
        <v>0</v>
      </c>
      <c r="X293" s="1" t="b">
        <f t="shared" si="56"/>
        <v>0</v>
      </c>
      <c r="Y293" s="1" t="b">
        <f t="shared" si="57"/>
        <v>0</v>
      </c>
      <c r="Z293" s="1" t="b">
        <f t="shared" si="58"/>
        <v>0</v>
      </c>
      <c r="AA293" s="1" t="b">
        <f t="shared" si="59"/>
        <v>0</v>
      </c>
      <c r="AB293" s="1" t="b">
        <f t="shared" si="60"/>
        <v>0</v>
      </c>
    </row>
    <row r="294" spans="10:28" x14ac:dyDescent="0.25">
      <c r="J294">
        <v>292</v>
      </c>
      <c r="K294" s="64" t="b">
        <f>IF(ISNUMBER(Data!D293),VLOOKUP(Results!J294,Data!A:D,4,FALSE))</f>
        <v>0</v>
      </c>
      <c r="L294" s="1" t="b">
        <f>IF(ISNUMBER(Data!D293),LOG(VLOOKUP($J294,Data!$A:$D,4,FALSE)))</f>
        <v>0</v>
      </c>
      <c r="M294" s="2" t="b">
        <f>IF(ISNUMBER(Data!C293),VLOOKUP($J294,Data!$A:$D,3,FALSE))</f>
        <v>0</v>
      </c>
      <c r="N294" s="1" t="b">
        <f>IF(ISNUMBER(Data!D293),IF(AND($J294&lt;=Data!$H$3,$J294&gt;=Data!$H$2,Data!E293&lt;&gt;1),LOG(VLOOKUP($J294,Data!$A:$D,4,FALSE))))</f>
        <v>0</v>
      </c>
      <c r="O294" s="2" t="b">
        <f>IF(AND($J294&lt;=Data!$H$3,$J294&gt;=Data!$H$2,Data!E293&lt;&gt;1),VLOOKUP($J294,Data!$A:$D,3,FALSE))</f>
        <v>0</v>
      </c>
      <c r="P294" s="1" t="b">
        <f t="shared" si="49"/>
        <v>0</v>
      </c>
      <c r="Q294" s="1" t="b">
        <f t="shared" si="50"/>
        <v>0</v>
      </c>
      <c r="R294" s="1" t="b">
        <f t="shared" si="51"/>
        <v>0</v>
      </c>
      <c r="S294" s="1" t="b">
        <f t="shared" si="52"/>
        <v>0</v>
      </c>
      <c r="T294" s="1" t="b">
        <f t="shared" si="53"/>
        <v>0</v>
      </c>
      <c r="U294" s="1" t="b">
        <f t="shared" si="54"/>
        <v>0</v>
      </c>
      <c r="W294" s="1" t="b">
        <f t="shared" si="55"/>
        <v>0</v>
      </c>
      <c r="X294" s="1" t="b">
        <f t="shared" si="56"/>
        <v>0</v>
      </c>
      <c r="Y294" s="1" t="b">
        <f t="shared" si="57"/>
        <v>0</v>
      </c>
      <c r="Z294" s="1" t="b">
        <f t="shared" si="58"/>
        <v>0</v>
      </c>
      <c r="AA294" s="1" t="b">
        <f t="shared" si="59"/>
        <v>0</v>
      </c>
      <c r="AB294" s="1" t="b">
        <f t="shared" si="60"/>
        <v>0</v>
      </c>
    </row>
    <row r="295" spans="10:28" x14ac:dyDescent="0.25">
      <c r="J295">
        <v>293</v>
      </c>
      <c r="K295" s="64" t="b">
        <f>IF(ISNUMBER(Data!D294),VLOOKUP(Results!J295,Data!A:D,4,FALSE))</f>
        <v>0</v>
      </c>
      <c r="L295" s="1" t="b">
        <f>IF(ISNUMBER(Data!D294),LOG(VLOOKUP($J295,Data!$A:$D,4,FALSE)))</f>
        <v>0</v>
      </c>
      <c r="M295" s="2" t="b">
        <f>IF(ISNUMBER(Data!C294),VLOOKUP($J295,Data!$A:$D,3,FALSE))</f>
        <v>0</v>
      </c>
      <c r="N295" s="1" t="b">
        <f>IF(ISNUMBER(Data!D294),IF(AND($J295&lt;=Data!$H$3,$J295&gt;=Data!$H$2,Data!E294&lt;&gt;1),LOG(VLOOKUP($J295,Data!$A:$D,4,FALSE))))</f>
        <v>0</v>
      </c>
      <c r="O295" s="2" t="b">
        <f>IF(AND($J295&lt;=Data!$H$3,$J295&gt;=Data!$H$2,Data!E294&lt;&gt;1),VLOOKUP($J295,Data!$A:$D,3,FALSE))</f>
        <v>0</v>
      </c>
      <c r="P295" s="1" t="b">
        <f t="shared" si="49"/>
        <v>0</v>
      </c>
      <c r="Q295" s="1" t="b">
        <f t="shared" si="50"/>
        <v>0</v>
      </c>
      <c r="R295" s="1" t="b">
        <f t="shared" si="51"/>
        <v>0</v>
      </c>
      <c r="S295" s="1" t="b">
        <f t="shared" si="52"/>
        <v>0</v>
      </c>
      <c r="T295" s="1" t="b">
        <f t="shared" si="53"/>
        <v>0</v>
      </c>
      <c r="U295" s="1" t="b">
        <f t="shared" si="54"/>
        <v>0</v>
      </c>
      <c r="W295" s="1" t="b">
        <f t="shared" si="55"/>
        <v>0</v>
      </c>
      <c r="X295" s="1" t="b">
        <f t="shared" si="56"/>
        <v>0</v>
      </c>
      <c r="Y295" s="1" t="b">
        <f t="shared" si="57"/>
        <v>0</v>
      </c>
      <c r="Z295" s="1" t="b">
        <f t="shared" si="58"/>
        <v>0</v>
      </c>
      <c r="AA295" s="1" t="b">
        <f t="shared" si="59"/>
        <v>0</v>
      </c>
      <c r="AB295" s="1" t="b">
        <f t="shared" si="60"/>
        <v>0</v>
      </c>
    </row>
    <row r="296" spans="10:28" x14ac:dyDescent="0.25">
      <c r="J296">
        <v>294</v>
      </c>
      <c r="K296" s="64" t="b">
        <f>IF(ISNUMBER(Data!D295),VLOOKUP(Results!J296,Data!A:D,4,FALSE))</f>
        <v>0</v>
      </c>
      <c r="L296" s="1" t="b">
        <f>IF(ISNUMBER(Data!D295),LOG(VLOOKUP($J296,Data!$A:$D,4,FALSE)))</f>
        <v>0</v>
      </c>
      <c r="M296" s="2" t="b">
        <f>IF(ISNUMBER(Data!C295),VLOOKUP($J296,Data!$A:$D,3,FALSE))</f>
        <v>0</v>
      </c>
      <c r="N296" s="1" t="b">
        <f>IF(ISNUMBER(Data!D295),IF(AND($J296&lt;=Data!$H$3,$J296&gt;=Data!$H$2,Data!E295&lt;&gt;1),LOG(VLOOKUP($J296,Data!$A:$D,4,FALSE))))</f>
        <v>0</v>
      </c>
      <c r="O296" s="2" t="b">
        <f>IF(AND($J296&lt;=Data!$H$3,$J296&gt;=Data!$H$2,Data!E295&lt;&gt;1),VLOOKUP($J296,Data!$A:$D,3,FALSE))</f>
        <v>0</v>
      </c>
      <c r="P296" s="1" t="b">
        <f t="shared" si="49"/>
        <v>0</v>
      </c>
      <c r="Q296" s="1" t="b">
        <f t="shared" si="50"/>
        <v>0</v>
      </c>
      <c r="R296" s="1" t="b">
        <f t="shared" si="51"/>
        <v>0</v>
      </c>
      <c r="S296" s="1" t="b">
        <f t="shared" si="52"/>
        <v>0</v>
      </c>
      <c r="T296" s="1" t="b">
        <f t="shared" si="53"/>
        <v>0</v>
      </c>
      <c r="U296" s="1" t="b">
        <f t="shared" si="54"/>
        <v>0</v>
      </c>
      <c r="W296" s="1" t="b">
        <f t="shared" si="55"/>
        <v>0</v>
      </c>
      <c r="X296" s="1" t="b">
        <f t="shared" si="56"/>
        <v>0</v>
      </c>
      <c r="Y296" s="1" t="b">
        <f t="shared" si="57"/>
        <v>0</v>
      </c>
      <c r="Z296" s="1" t="b">
        <f t="shared" si="58"/>
        <v>0</v>
      </c>
      <c r="AA296" s="1" t="b">
        <f t="shared" si="59"/>
        <v>0</v>
      </c>
      <c r="AB296" s="1" t="b">
        <f t="shared" si="60"/>
        <v>0</v>
      </c>
    </row>
    <row r="297" spans="10:28" x14ac:dyDescent="0.25">
      <c r="J297">
        <v>295</v>
      </c>
      <c r="K297" s="64" t="b">
        <f>IF(ISNUMBER(Data!D296),VLOOKUP(Results!J297,Data!A:D,4,FALSE))</f>
        <v>0</v>
      </c>
      <c r="L297" s="1" t="b">
        <f>IF(ISNUMBER(Data!D296),LOG(VLOOKUP($J297,Data!$A:$D,4,FALSE)))</f>
        <v>0</v>
      </c>
      <c r="M297" s="2" t="b">
        <f>IF(ISNUMBER(Data!C296),VLOOKUP($J297,Data!$A:$D,3,FALSE))</f>
        <v>0</v>
      </c>
      <c r="N297" s="1" t="b">
        <f>IF(ISNUMBER(Data!D296),IF(AND($J297&lt;=Data!$H$3,$J297&gt;=Data!$H$2,Data!E296&lt;&gt;1),LOG(VLOOKUP($J297,Data!$A:$D,4,FALSE))))</f>
        <v>0</v>
      </c>
      <c r="O297" s="2" t="b">
        <f>IF(AND($J297&lt;=Data!$H$3,$J297&gt;=Data!$H$2,Data!E296&lt;&gt;1),VLOOKUP($J297,Data!$A:$D,3,FALSE))</f>
        <v>0</v>
      </c>
      <c r="P297" s="1" t="b">
        <f t="shared" si="49"/>
        <v>0</v>
      </c>
      <c r="Q297" s="1" t="b">
        <f t="shared" si="50"/>
        <v>0</v>
      </c>
      <c r="R297" s="1" t="b">
        <f t="shared" si="51"/>
        <v>0</v>
      </c>
      <c r="S297" s="1" t="b">
        <f t="shared" si="52"/>
        <v>0</v>
      </c>
      <c r="T297" s="1" t="b">
        <f t="shared" si="53"/>
        <v>0</v>
      </c>
      <c r="U297" s="1" t="b">
        <f t="shared" si="54"/>
        <v>0</v>
      </c>
      <c r="W297" s="1" t="b">
        <f t="shared" si="55"/>
        <v>0</v>
      </c>
      <c r="X297" s="1" t="b">
        <f t="shared" si="56"/>
        <v>0</v>
      </c>
      <c r="Y297" s="1" t="b">
        <f t="shared" si="57"/>
        <v>0</v>
      </c>
      <c r="Z297" s="1" t="b">
        <f t="shared" si="58"/>
        <v>0</v>
      </c>
      <c r="AA297" s="1" t="b">
        <f t="shared" si="59"/>
        <v>0</v>
      </c>
      <c r="AB297" s="1" t="b">
        <f t="shared" si="60"/>
        <v>0</v>
      </c>
    </row>
    <row r="298" spans="10:28" x14ac:dyDescent="0.25">
      <c r="J298">
        <v>296</v>
      </c>
      <c r="K298" s="64" t="b">
        <f>IF(ISNUMBER(Data!D297),VLOOKUP(Results!J298,Data!A:D,4,FALSE))</f>
        <v>0</v>
      </c>
      <c r="L298" s="1" t="b">
        <f>IF(ISNUMBER(Data!D297),LOG(VLOOKUP($J298,Data!$A:$D,4,FALSE)))</f>
        <v>0</v>
      </c>
      <c r="M298" s="2" t="b">
        <f>IF(ISNUMBER(Data!C297),VLOOKUP($J298,Data!$A:$D,3,FALSE))</f>
        <v>0</v>
      </c>
      <c r="N298" s="1" t="b">
        <f>IF(ISNUMBER(Data!D297),IF(AND($J298&lt;=Data!$H$3,$J298&gt;=Data!$H$2,Data!E297&lt;&gt;1),LOG(VLOOKUP($J298,Data!$A:$D,4,FALSE))))</f>
        <v>0</v>
      </c>
      <c r="O298" s="2" t="b">
        <f>IF(AND($J298&lt;=Data!$H$3,$J298&gt;=Data!$H$2,Data!E297&lt;&gt;1),VLOOKUP($J298,Data!$A:$D,3,FALSE))</f>
        <v>0</v>
      </c>
      <c r="P298" s="1" t="b">
        <f t="shared" si="49"/>
        <v>0</v>
      </c>
      <c r="Q298" s="1" t="b">
        <f t="shared" si="50"/>
        <v>0</v>
      </c>
      <c r="R298" s="1" t="b">
        <f t="shared" si="51"/>
        <v>0</v>
      </c>
      <c r="S298" s="1" t="b">
        <f t="shared" si="52"/>
        <v>0</v>
      </c>
      <c r="T298" s="1" t="b">
        <f t="shared" si="53"/>
        <v>0</v>
      </c>
      <c r="U298" s="1" t="b">
        <f t="shared" si="54"/>
        <v>0</v>
      </c>
      <c r="W298" s="1" t="b">
        <f t="shared" si="55"/>
        <v>0</v>
      </c>
      <c r="X298" s="1" t="b">
        <f t="shared" si="56"/>
        <v>0</v>
      </c>
      <c r="Y298" s="1" t="b">
        <f t="shared" si="57"/>
        <v>0</v>
      </c>
      <c r="Z298" s="1" t="b">
        <f t="shared" si="58"/>
        <v>0</v>
      </c>
      <c r="AA298" s="1" t="b">
        <f t="shared" si="59"/>
        <v>0</v>
      </c>
      <c r="AB298" s="1" t="b">
        <f t="shared" si="60"/>
        <v>0</v>
      </c>
    </row>
    <row r="299" spans="10:28" x14ac:dyDescent="0.25">
      <c r="J299">
        <v>297</v>
      </c>
      <c r="K299" s="64" t="b">
        <f>IF(ISNUMBER(Data!D298),VLOOKUP(Results!J299,Data!A:D,4,FALSE))</f>
        <v>0</v>
      </c>
      <c r="L299" s="1" t="b">
        <f>IF(ISNUMBER(Data!D298),LOG(VLOOKUP($J299,Data!$A:$D,4,FALSE)))</f>
        <v>0</v>
      </c>
      <c r="M299" s="2" t="b">
        <f>IF(ISNUMBER(Data!C298),VLOOKUP($J299,Data!$A:$D,3,FALSE))</f>
        <v>0</v>
      </c>
      <c r="N299" s="1" t="b">
        <f>IF(ISNUMBER(Data!D298),IF(AND($J299&lt;=Data!$H$3,$J299&gt;=Data!$H$2,Data!E298&lt;&gt;1),LOG(VLOOKUP($J299,Data!$A:$D,4,FALSE))))</f>
        <v>0</v>
      </c>
      <c r="O299" s="2" t="b">
        <f>IF(AND($J299&lt;=Data!$H$3,$J299&gt;=Data!$H$2,Data!E298&lt;&gt;1),VLOOKUP($J299,Data!$A:$D,3,FALSE))</f>
        <v>0</v>
      </c>
      <c r="P299" s="1" t="b">
        <f t="shared" si="49"/>
        <v>0</v>
      </c>
      <c r="Q299" s="1" t="b">
        <f t="shared" si="50"/>
        <v>0</v>
      </c>
      <c r="R299" s="1" t="b">
        <f t="shared" si="51"/>
        <v>0</v>
      </c>
      <c r="S299" s="1" t="b">
        <f t="shared" si="52"/>
        <v>0</v>
      </c>
      <c r="T299" s="1" t="b">
        <f t="shared" si="53"/>
        <v>0</v>
      </c>
      <c r="U299" s="1" t="b">
        <f t="shared" si="54"/>
        <v>0</v>
      </c>
      <c r="W299" s="1" t="b">
        <f t="shared" si="55"/>
        <v>0</v>
      </c>
      <c r="X299" s="1" t="b">
        <f t="shared" si="56"/>
        <v>0</v>
      </c>
      <c r="Y299" s="1" t="b">
        <f t="shared" si="57"/>
        <v>0</v>
      </c>
      <c r="Z299" s="1" t="b">
        <f t="shared" si="58"/>
        <v>0</v>
      </c>
      <c r="AA299" s="1" t="b">
        <f t="shared" si="59"/>
        <v>0</v>
      </c>
      <c r="AB299" s="1" t="b">
        <f t="shared" si="60"/>
        <v>0</v>
      </c>
    </row>
    <row r="300" spans="10:28" x14ac:dyDescent="0.25">
      <c r="J300">
        <v>298</v>
      </c>
      <c r="K300" s="64" t="b">
        <f>IF(ISNUMBER(Data!D299),VLOOKUP(Results!J300,Data!A:D,4,FALSE))</f>
        <v>0</v>
      </c>
      <c r="L300" s="1" t="b">
        <f>IF(ISNUMBER(Data!D299),LOG(VLOOKUP($J300,Data!$A:$D,4,FALSE)))</f>
        <v>0</v>
      </c>
      <c r="M300" s="2" t="b">
        <f>IF(ISNUMBER(Data!C299),VLOOKUP($J300,Data!$A:$D,3,FALSE))</f>
        <v>0</v>
      </c>
      <c r="N300" s="1" t="b">
        <f>IF(ISNUMBER(Data!D299),IF(AND($J300&lt;=Data!$H$3,$J300&gt;=Data!$H$2,Data!E299&lt;&gt;1),LOG(VLOOKUP($J300,Data!$A:$D,4,FALSE))))</f>
        <v>0</v>
      </c>
      <c r="O300" s="2" t="b">
        <f>IF(AND($J300&lt;=Data!$H$3,$J300&gt;=Data!$H$2,Data!E299&lt;&gt;1),VLOOKUP($J300,Data!$A:$D,3,FALSE))</f>
        <v>0</v>
      </c>
      <c r="P300" s="1" t="b">
        <f t="shared" si="49"/>
        <v>0</v>
      </c>
      <c r="Q300" s="1" t="b">
        <f t="shared" si="50"/>
        <v>0</v>
      </c>
      <c r="R300" s="1" t="b">
        <f t="shared" si="51"/>
        <v>0</v>
      </c>
      <c r="S300" s="1" t="b">
        <f t="shared" si="52"/>
        <v>0</v>
      </c>
      <c r="T300" s="1" t="b">
        <f t="shared" si="53"/>
        <v>0</v>
      </c>
      <c r="U300" s="1" t="b">
        <f t="shared" si="54"/>
        <v>0</v>
      </c>
      <c r="W300" s="1" t="b">
        <f t="shared" si="55"/>
        <v>0</v>
      </c>
      <c r="X300" s="1" t="b">
        <f t="shared" si="56"/>
        <v>0</v>
      </c>
      <c r="Y300" s="1" t="b">
        <f t="shared" si="57"/>
        <v>0</v>
      </c>
      <c r="Z300" s="1" t="b">
        <f t="shared" si="58"/>
        <v>0</v>
      </c>
      <c r="AA300" s="1" t="b">
        <f t="shared" si="59"/>
        <v>0</v>
      </c>
      <c r="AB300" s="1" t="b">
        <f t="shared" si="60"/>
        <v>0</v>
      </c>
    </row>
    <row r="301" spans="10:28" x14ac:dyDescent="0.25">
      <c r="J301">
        <v>299</v>
      </c>
      <c r="K301" s="64" t="b">
        <f>IF(ISNUMBER(Data!D300),VLOOKUP(Results!J301,Data!A:D,4,FALSE))</f>
        <v>0</v>
      </c>
      <c r="L301" s="1" t="b">
        <f>IF(ISNUMBER(Data!D300),LOG(VLOOKUP($J301,Data!$A:$D,4,FALSE)))</f>
        <v>0</v>
      </c>
      <c r="M301" s="2" t="b">
        <f>IF(ISNUMBER(Data!C300),VLOOKUP($J301,Data!$A:$D,3,FALSE))</f>
        <v>0</v>
      </c>
      <c r="N301" s="1" t="b">
        <f>IF(ISNUMBER(Data!D300),IF(AND($J301&lt;=Data!$H$3,$J301&gt;=Data!$H$2,Data!E300&lt;&gt;1),LOG(VLOOKUP($J301,Data!$A:$D,4,FALSE))))</f>
        <v>0</v>
      </c>
      <c r="O301" s="2" t="b">
        <f>IF(AND($J301&lt;=Data!$H$3,$J301&gt;=Data!$H$2,Data!E300&lt;&gt;1),VLOOKUP($J301,Data!$A:$D,3,FALSE))</f>
        <v>0</v>
      </c>
      <c r="P301" s="1" t="b">
        <f t="shared" si="49"/>
        <v>0</v>
      </c>
      <c r="Q301" s="1" t="b">
        <f t="shared" si="50"/>
        <v>0</v>
      </c>
      <c r="R301" s="1" t="b">
        <f t="shared" si="51"/>
        <v>0</v>
      </c>
      <c r="S301" s="1" t="b">
        <f t="shared" si="52"/>
        <v>0</v>
      </c>
      <c r="T301" s="1" t="b">
        <f t="shared" si="53"/>
        <v>0</v>
      </c>
      <c r="U301" s="1" t="b">
        <f t="shared" si="54"/>
        <v>0</v>
      </c>
      <c r="W301" s="1" t="b">
        <f t="shared" si="55"/>
        <v>0</v>
      </c>
      <c r="X301" s="1" t="b">
        <f t="shared" si="56"/>
        <v>0</v>
      </c>
      <c r="Y301" s="1" t="b">
        <f t="shared" si="57"/>
        <v>0</v>
      </c>
      <c r="Z301" s="1" t="b">
        <f t="shared" si="58"/>
        <v>0</v>
      </c>
      <c r="AA301" s="1" t="b">
        <f t="shared" si="59"/>
        <v>0</v>
      </c>
      <c r="AB301" s="1" t="b">
        <f t="shared" si="60"/>
        <v>0</v>
      </c>
    </row>
    <row r="302" spans="10:28" x14ac:dyDescent="0.25">
      <c r="J302">
        <v>300</v>
      </c>
      <c r="K302" s="64" t="b">
        <f>IF(ISNUMBER(Data!D301),VLOOKUP(Results!J302,Data!A:D,4,FALSE))</f>
        <v>0</v>
      </c>
      <c r="L302" s="1" t="b">
        <f>IF(ISNUMBER(Data!D301),LOG(VLOOKUP($J302,Data!$A:$D,4,FALSE)))</f>
        <v>0</v>
      </c>
      <c r="M302" s="2" t="b">
        <f>IF(ISNUMBER(Data!C301),VLOOKUP($J302,Data!$A:$D,3,FALSE))</f>
        <v>0</v>
      </c>
      <c r="N302" s="1" t="b">
        <f>IF(ISNUMBER(Data!D301),IF(AND($J302&lt;=Data!$H$3,$J302&gt;=Data!$H$2,Data!E301&lt;&gt;1),LOG(VLOOKUP($J302,Data!$A:$D,4,FALSE))))</f>
        <v>0</v>
      </c>
      <c r="O302" s="2" t="b">
        <f>IF(AND($J302&lt;=Data!$H$3,$J302&gt;=Data!$H$2,Data!E301&lt;&gt;1),VLOOKUP($J302,Data!$A:$D,3,FALSE))</f>
        <v>0</v>
      </c>
      <c r="P302" s="1" t="b">
        <f t="shared" si="49"/>
        <v>0</v>
      </c>
      <c r="Q302" s="1" t="b">
        <f t="shared" si="50"/>
        <v>0</v>
      </c>
      <c r="R302" s="1" t="b">
        <f t="shared" si="51"/>
        <v>0</v>
      </c>
      <c r="S302" s="1" t="b">
        <f t="shared" si="52"/>
        <v>0</v>
      </c>
      <c r="T302" s="1" t="b">
        <f t="shared" si="53"/>
        <v>0</v>
      </c>
      <c r="U302" s="1" t="b">
        <f t="shared" si="54"/>
        <v>0</v>
      </c>
      <c r="W302" s="1" t="b">
        <f t="shared" si="55"/>
        <v>0</v>
      </c>
      <c r="X302" s="1" t="b">
        <f t="shared" si="56"/>
        <v>0</v>
      </c>
      <c r="Y302" s="1" t="b">
        <f t="shared" si="57"/>
        <v>0</v>
      </c>
      <c r="Z302" s="1" t="b">
        <f t="shared" si="58"/>
        <v>0</v>
      </c>
      <c r="AA302" s="1" t="b">
        <f t="shared" si="59"/>
        <v>0</v>
      </c>
      <c r="AB302" s="1" t="b">
        <f t="shared" si="60"/>
        <v>0</v>
      </c>
    </row>
    <row r="303" spans="10:28" x14ac:dyDescent="0.25">
      <c r="J303">
        <v>301</v>
      </c>
      <c r="K303" s="64" t="b">
        <f>IF(ISNUMBER(Data!D302),VLOOKUP(Results!J303,Data!A:D,4,FALSE))</f>
        <v>0</v>
      </c>
      <c r="L303" s="1" t="b">
        <f>IF(ISNUMBER(Data!D302),LOG(VLOOKUP($J303,Data!$A:$D,4,FALSE)))</f>
        <v>0</v>
      </c>
      <c r="M303" s="2" t="b">
        <f>IF(ISNUMBER(Data!C302),VLOOKUP($J303,Data!$A:$D,3,FALSE))</f>
        <v>0</v>
      </c>
      <c r="N303" s="1" t="b">
        <f>IF(ISNUMBER(Data!D302),IF(AND($J303&lt;=Data!$H$3,$J303&gt;=Data!$H$2,Data!E302&lt;&gt;1),LOG(VLOOKUP($J303,Data!$A:$D,4,FALSE))))</f>
        <v>0</v>
      </c>
      <c r="O303" s="2" t="b">
        <f>IF(AND($J303&lt;=Data!$H$3,$J303&gt;=Data!$H$2,Data!E302&lt;&gt;1),VLOOKUP($J303,Data!$A:$D,3,FALSE))</f>
        <v>0</v>
      </c>
      <c r="P303" s="1" t="b">
        <f t="shared" si="49"/>
        <v>0</v>
      </c>
      <c r="Q303" s="1" t="b">
        <f t="shared" si="50"/>
        <v>0</v>
      </c>
      <c r="R303" s="1" t="b">
        <f t="shared" si="51"/>
        <v>0</v>
      </c>
      <c r="S303" s="1" t="b">
        <f t="shared" si="52"/>
        <v>0</v>
      </c>
      <c r="T303" s="1" t="b">
        <f t="shared" si="53"/>
        <v>0</v>
      </c>
      <c r="U303" s="1" t="b">
        <f t="shared" si="54"/>
        <v>0</v>
      </c>
      <c r="W303" s="1" t="b">
        <f t="shared" si="55"/>
        <v>0</v>
      </c>
      <c r="X303" s="1" t="b">
        <f t="shared" si="56"/>
        <v>0</v>
      </c>
      <c r="Y303" s="1" t="b">
        <f t="shared" si="57"/>
        <v>0</v>
      </c>
      <c r="Z303" s="1" t="b">
        <f t="shared" si="58"/>
        <v>0</v>
      </c>
      <c r="AA303" s="1" t="b">
        <f t="shared" si="59"/>
        <v>0</v>
      </c>
      <c r="AB303" s="1" t="b">
        <f t="shared" si="60"/>
        <v>0</v>
      </c>
    </row>
    <row r="304" spans="10:28" x14ac:dyDescent="0.25">
      <c r="J304">
        <v>302</v>
      </c>
      <c r="K304" s="64" t="b">
        <f>IF(ISNUMBER(Data!D303),VLOOKUP(Results!J304,Data!A:D,4,FALSE))</f>
        <v>0</v>
      </c>
      <c r="L304" s="1" t="b">
        <f>IF(ISNUMBER(Data!D303),LOG(VLOOKUP($J304,Data!$A:$D,4,FALSE)))</f>
        <v>0</v>
      </c>
      <c r="M304" s="2" t="b">
        <f>IF(ISNUMBER(Data!C303),VLOOKUP($J304,Data!$A:$D,3,FALSE))</f>
        <v>0</v>
      </c>
      <c r="N304" s="1" t="b">
        <f>IF(ISNUMBER(Data!D303),IF(AND($J304&lt;=Data!$H$3,$J304&gt;=Data!$H$2,Data!E303&lt;&gt;1),LOG(VLOOKUP($J304,Data!$A:$D,4,FALSE))))</f>
        <v>0</v>
      </c>
      <c r="O304" s="2" t="b">
        <f>IF(AND($J304&lt;=Data!$H$3,$J304&gt;=Data!$H$2,Data!E303&lt;&gt;1),VLOOKUP($J304,Data!$A:$D,3,FALSE))</f>
        <v>0</v>
      </c>
      <c r="P304" s="1" t="b">
        <f t="shared" si="49"/>
        <v>0</v>
      </c>
      <c r="Q304" s="1" t="b">
        <f t="shared" si="50"/>
        <v>0</v>
      </c>
      <c r="R304" s="1" t="b">
        <f t="shared" si="51"/>
        <v>0</v>
      </c>
      <c r="S304" s="1" t="b">
        <f t="shared" si="52"/>
        <v>0</v>
      </c>
      <c r="T304" s="1" t="b">
        <f t="shared" si="53"/>
        <v>0</v>
      </c>
      <c r="U304" s="1" t="b">
        <f t="shared" si="54"/>
        <v>0</v>
      </c>
      <c r="W304" s="1" t="b">
        <f t="shared" si="55"/>
        <v>0</v>
      </c>
      <c r="X304" s="1" t="b">
        <f t="shared" si="56"/>
        <v>0</v>
      </c>
      <c r="Y304" s="1" t="b">
        <f t="shared" si="57"/>
        <v>0</v>
      </c>
      <c r="Z304" s="1" t="b">
        <f t="shared" si="58"/>
        <v>0</v>
      </c>
      <c r="AA304" s="1" t="b">
        <f t="shared" si="59"/>
        <v>0</v>
      </c>
      <c r="AB304" s="1" t="b">
        <f t="shared" si="60"/>
        <v>0</v>
      </c>
    </row>
    <row r="305" spans="10:28" x14ac:dyDescent="0.25">
      <c r="J305">
        <v>303</v>
      </c>
      <c r="K305" s="64" t="b">
        <f>IF(ISNUMBER(Data!D304),VLOOKUP(Results!J305,Data!A:D,4,FALSE))</f>
        <v>0</v>
      </c>
      <c r="L305" s="1" t="b">
        <f>IF(ISNUMBER(Data!D304),LOG(VLOOKUP($J305,Data!$A:$D,4,FALSE)))</f>
        <v>0</v>
      </c>
      <c r="M305" s="2" t="b">
        <f>IF(ISNUMBER(Data!C304),VLOOKUP($J305,Data!$A:$D,3,FALSE))</f>
        <v>0</v>
      </c>
      <c r="N305" s="1" t="b">
        <f>IF(ISNUMBER(Data!D304),IF(AND($J305&lt;=Data!$H$3,$J305&gt;=Data!$H$2,Data!E304&lt;&gt;1),LOG(VLOOKUP($J305,Data!$A:$D,4,FALSE))))</f>
        <v>0</v>
      </c>
      <c r="O305" s="2" t="b">
        <f>IF(AND($J305&lt;=Data!$H$3,$J305&gt;=Data!$H$2,Data!E304&lt;&gt;1),VLOOKUP($J305,Data!$A:$D,3,FALSE))</f>
        <v>0</v>
      </c>
      <c r="P305" s="1" t="b">
        <f t="shared" si="49"/>
        <v>0</v>
      </c>
      <c r="Q305" s="1" t="b">
        <f t="shared" si="50"/>
        <v>0</v>
      </c>
      <c r="R305" s="1" t="b">
        <f t="shared" si="51"/>
        <v>0</v>
      </c>
      <c r="S305" s="1" t="b">
        <f t="shared" si="52"/>
        <v>0</v>
      </c>
      <c r="T305" s="1" t="b">
        <f t="shared" si="53"/>
        <v>0</v>
      </c>
      <c r="U305" s="1" t="b">
        <f t="shared" si="54"/>
        <v>0</v>
      </c>
      <c r="W305" s="1" t="b">
        <f t="shared" si="55"/>
        <v>0</v>
      </c>
      <c r="X305" s="1" t="b">
        <f t="shared" si="56"/>
        <v>0</v>
      </c>
      <c r="Y305" s="1" t="b">
        <f t="shared" si="57"/>
        <v>0</v>
      </c>
      <c r="Z305" s="1" t="b">
        <f t="shared" si="58"/>
        <v>0</v>
      </c>
      <c r="AA305" s="1" t="b">
        <f t="shared" si="59"/>
        <v>0</v>
      </c>
      <c r="AB305" s="1" t="b">
        <f t="shared" si="60"/>
        <v>0</v>
      </c>
    </row>
    <row r="306" spans="10:28" x14ac:dyDescent="0.25">
      <c r="J306">
        <v>304</v>
      </c>
      <c r="K306" s="64" t="b">
        <f>IF(ISNUMBER(Data!D305),VLOOKUP(Results!J306,Data!A:D,4,FALSE))</f>
        <v>0</v>
      </c>
      <c r="L306" s="1" t="b">
        <f>IF(ISNUMBER(Data!D305),LOG(VLOOKUP($J306,Data!$A:$D,4,FALSE)))</f>
        <v>0</v>
      </c>
      <c r="M306" s="2" t="b">
        <f>IF(ISNUMBER(Data!C305),VLOOKUP($J306,Data!$A:$D,3,FALSE))</f>
        <v>0</v>
      </c>
      <c r="N306" s="1" t="b">
        <f>IF(ISNUMBER(Data!D305),IF(AND($J306&lt;=Data!$H$3,$J306&gt;=Data!$H$2,Data!E305&lt;&gt;1),LOG(VLOOKUP($J306,Data!$A:$D,4,FALSE))))</f>
        <v>0</v>
      </c>
      <c r="O306" s="2" t="b">
        <f>IF(AND($J306&lt;=Data!$H$3,$J306&gt;=Data!$H$2,Data!E305&lt;&gt;1),VLOOKUP($J306,Data!$A:$D,3,FALSE))</f>
        <v>0</v>
      </c>
      <c r="P306" s="1" t="b">
        <f t="shared" si="49"/>
        <v>0</v>
      </c>
      <c r="Q306" s="1" t="b">
        <f t="shared" si="50"/>
        <v>0</v>
      </c>
      <c r="R306" s="1" t="b">
        <f t="shared" si="51"/>
        <v>0</v>
      </c>
      <c r="S306" s="1" t="b">
        <f t="shared" si="52"/>
        <v>0</v>
      </c>
      <c r="T306" s="1" t="b">
        <f t="shared" si="53"/>
        <v>0</v>
      </c>
      <c r="U306" s="1" t="b">
        <f t="shared" si="54"/>
        <v>0</v>
      </c>
      <c r="W306" s="1" t="b">
        <f t="shared" si="55"/>
        <v>0</v>
      </c>
      <c r="X306" s="1" t="b">
        <f t="shared" si="56"/>
        <v>0</v>
      </c>
      <c r="Y306" s="1" t="b">
        <f t="shared" si="57"/>
        <v>0</v>
      </c>
      <c r="Z306" s="1" t="b">
        <f t="shared" si="58"/>
        <v>0</v>
      </c>
      <c r="AA306" s="1" t="b">
        <f t="shared" si="59"/>
        <v>0</v>
      </c>
      <c r="AB306" s="1" t="b">
        <f t="shared" si="60"/>
        <v>0</v>
      </c>
    </row>
    <row r="307" spans="10:28" x14ac:dyDescent="0.25">
      <c r="J307">
        <v>305</v>
      </c>
      <c r="K307" s="64" t="b">
        <f>IF(ISNUMBER(Data!D306),VLOOKUP(Results!J307,Data!A:D,4,FALSE))</f>
        <v>0</v>
      </c>
      <c r="L307" s="1" t="b">
        <f>IF(ISNUMBER(Data!D306),LOG(VLOOKUP($J307,Data!$A:$D,4,FALSE)))</f>
        <v>0</v>
      </c>
      <c r="M307" s="2" t="b">
        <f>IF(ISNUMBER(Data!C306),VLOOKUP($J307,Data!$A:$D,3,FALSE))</f>
        <v>0</v>
      </c>
      <c r="N307" s="1" t="b">
        <f>IF(ISNUMBER(Data!D306),IF(AND($J307&lt;=Data!$H$3,$J307&gt;=Data!$H$2,Data!E306&lt;&gt;1),LOG(VLOOKUP($J307,Data!$A:$D,4,FALSE))))</f>
        <v>0</v>
      </c>
      <c r="O307" s="2" t="b">
        <f>IF(AND($J307&lt;=Data!$H$3,$J307&gt;=Data!$H$2,Data!E306&lt;&gt;1),VLOOKUP($J307,Data!$A:$D,3,FALSE))</f>
        <v>0</v>
      </c>
      <c r="P307" s="1" t="b">
        <f t="shared" si="49"/>
        <v>0</v>
      </c>
      <c r="Q307" s="1" t="b">
        <f t="shared" si="50"/>
        <v>0</v>
      </c>
      <c r="R307" s="1" t="b">
        <f t="shared" si="51"/>
        <v>0</v>
      </c>
      <c r="S307" s="1" t="b">
        <f t="shared" si="52"/>
        <v>0</v>
      </c>
      <c r="T307" s="1" t="b">
        <f t="shared" si="53"/>
        <v>0</v>
      </c>
      <c r="U307" s="1" t="b">
        <f t="shared" si="54"/>
        <v>0</v>
      </c>
      <c r="W307" s="1" t="b">
        <f t="shared" si="55"/>
        <v>0</v>
      </c>
      <c r="X307" s="1" t="b">
        <f t="shared" si="56"/>
        <v>0</v>
      </c>
      <c r="Y307" s="1" t="b">
        <f t="shared" si="57"/>
        <v>0</v>
      </c>
      <c r="Z307" s="1" t="b">
        <f t="shared" si="58"/>
        <v>0</v>
      </c>
      <c r="AA307" s="1" t="b">
        <f t="shared" si="59"/>
        <v>0</v>
      </c>
      <c r="AB307" s="1" t="b">
        <f t="shared" si="60"/>
        <v>0</v>
      </c>
    </row>
    <row r="308" spans="10:28" x14ac:dyDescent="0.25">
      <c r="J308">
        <v>306</v>
      </c>
      <c r="K308" s="64" t="b">
        <f>IF(ISNUMBER(Data!D307),VLOOKUP(Results!J308,Data!A:D,4,FALSE))</f>
        <v>0</v>
      </c>
      <c r="L308" s="1" t="b">
        <f>IF(ISNUMBER(Data!D307),LOG(VLOOKUP($J308,Data!$A:$D,4,FALSE)))</f>
        <v>0</v>
      </c>
      <c r="M308" s="2" t="b">
        <f>IF(ISNUMBER(Data!C307),VLOOKUP($J308,Data!$A:$D,3,FALSE))</f>
        <v>0</v>
      </c>
      <c r="N308" s="1" t="b">
        <f>IF(ISNUMBER(Data!D307),IF(AND($J308&lt;=Data!$H$3,$J308&gt;=Data!$H$2,Data!E307&lt;&gt;1),LOG(VLOOKUP($J308,Data!$A:$D,4,FALSE))))</f>
        <v>0</v>
      </c>
      <c r="O308" s="2" t="b">
        <f>IF(AND($J308&lt;=Data!$H$3,$J308&gt;=Data!$H$2,Data!E307&lt;&gt;1),VLOOKUP($J308,Data!$A:$D,3,FALSE))</f>
        <v>0</v>
      </c>
      <c r="P308" s="1" t="b">
        <f t="shared" si="49"/>
        <v>0</v>
      </c>
      <c r="Q308" s="1" t="b">
        <f t="shared" si="50"/>
        <v>0</v>
      </c>
      <c r="R308" s="1" t="b">
        <f t="shared" si="51"/>
        <v>0</v>
      </c>
      <c r="S308" s="1" t="b">
        <f t="shared" si="52"/>
        <v>0</v>
      </c>
      <c r="T308" s="1" t="b">
        <f t="shared" si="53"/>
        <v>0</v>
      </c>
      <c r="U308" s="1" t="b">
        <f t="shared" si="54"/>
        <v>0</v>
      </c>
      <c r="W308" s="1" t="b">
        <f t="shared" si="55"/>
        <v>0</v>
      </c>
      <c r="X308" s="1" t="b">
        <f t="shared" si="56"/>
        <v>0</v>
      </c>
      <c r="Y308" s="1" t="b">
        <f t="shared" si="57"/>
        <v>0</v>
      </c>
      <c r="Z308" s="1" t="b">
        <f t="shared" si="58"/>
        <v>0</v>
      </c>
      <c r="AA308" s="1" t="b">
        <f t="shared" si="59"/>
        <v>0</v>
      </c>
      <c r="AB308" s="1" t="b">
        <f t="shared" si="60"/>
        <v>0</v>
      </c>
    </row>
    <row r="309" spans="10:28" x14ac:dyDescent="0.25">
      <c r="J309">
        <v>307</v>
      </c>
      <c r="K309" s="64" t="b">
        <f>IF(ISNUMBER(Data!D308),VLOOKUP(Results!J309,Data!A:D,4,FALSE))</f>
        <v>0</v>
      </c>
      <c r="L309" s="1" t="b">
        <f>IF(ISNUMBER(Data!D308),LOG(VLOOKUP($J309,Data!$A:$D,4,FALSE)))</f>
        <v>0</v>
      </c>
      <c r="M309" s="2" t="b">
        <f>IF(ISNUMBER(Data!C308),VLOOKUP($J309,Data!$A:$D,3,FALSE))</f>
        <v>0</v>
      </c>
      <c r="N309" s="1" t="b">
        <f>IF(ISNUMBER(Data!D308),IF(AND($J309&lt;=Data!$H$3,$J309&gt;=Data!$H$2,Data!E308&lt;&gt;1),LOG(VLOOKUP($J309,Data!$A:$D,4,FALSE))))</f>
        <v>0</v>
      </c>
      <c r="O309" s="2" t="b">
        <f>IF(AND($J309&lt;=Data!$H$3,$J309&gt;=Data!$H$2,Data!E308&lt;&gt;1),VLOOKUP($J309,Data!$A:$D,3,FALSE))</f>
        <v>0</v>
      </c>
      <c r="P309" s="1" t="b">
        <f t="shared" si="49"/>
        <v>0</v>
      </c>
      <c r="Q309" s="1" t="b">
        <f t="shared" si="50"/>
        <v>0</v>
      </c>
      <c r="R309" s="1" t="b">
        <f t="shared" si="51"/>
        <v>0</v>
      </c>
      <c r="S309" s="1" t="b">
        <f t="shared" si="52"/>
        <v>0</v>
      </c>
      <c r="T309" s="1" t="b">
        <f t="shared" si="53"/>
        <v>0</v>
      </c>
      <c r="U309" s="1" t="b">
        <f t="shared" si="54"/>
        <v>0</v>
      </c>
      <c r="W309" s="1" t="b">
        <f t="shared" si="55"/>
        <v>0</v>
      </c>
      <c r="X309" s="1" t="b">
        <f t="shared" si="56"/>
        <v>0</v>
      </c>
      <c r="Y309" s="1" t="b">
        <f t="shared" si="57"/>
        <v>0</v>
      </c>
      <c r="Z309" s="1" t="b">
        <f t="shared" si="58"/>
        <v>0</v>
      </c>
      <c r="AA309" s="1" t="b">
        <f t="shared" si="59"/>
        <v>0</v>
      </c>
      <c r="AB309" s="1" t="b">
        <f t="shared" si="60"/>
        <v>0</v>
      </c>
    </row>
    <row r="310" spans="10:28" x14ac:dyDescent="0.25">
      <c r="J310">
        <v>308</v>
      </c>
      <c r="K310" s="64" t="b">
        <f>IF(ISNUMBER(Data!D309),VLOOKUP(Results!J310,Data!A:D,4,FALSE))</f>
        <v>0</v>
      </c>
      <c r="L310" s="1" t="b">
        <f>IF(ISNUMBER(Data!D309),LOG(VLOOKUP($J310,Data!$A:$D,4,FALSE)))</f>
        <v>0</v>
      </c>
      <c r="M310" s="2" t="b">
        <f>IF(ISNUMBER(Data!C309),VLOOKUP($J310,Data!$A:$D,3,FALSE))</f>
        <v>0</v>
      </c>
      <c r="N310" s="1" t="b">
        <f>IF(ISNUMBER(Data!D309),IF(AND($J310&lt;=Data!$H$3,$J310&gt;=Data!$H$2,Data!E309&lt;&gt;1),LOG(VLOOKUP($J310,Data!$A:$D,4,FALSE))))</f>
        <v>0</v>
      </c>
      <c r="O310" s="2" t="b">
        <f>IF(AND($J310&lt;=Data!$H$3,$J310&gt;=Data!$H$2,Data!E309&lt;&gt;1),VLOOKUP($J310,Data!$A:$D,3,FALSE))</f>
        <v>0</v>
      </c>
      <c r="P310" s="1" t="b">
        <f t="shared" si="49"/>
        <v>0</v>
      </c>
      <c r="Q310" s="1" t="b">
        <f t="shared" si="50"/>
        <v>0</v>
      </c>
      <c r="R310" s="1" t="b">
        <f t="shared" si="51"/>
        <v>0</v>
      </c>
      <c r="S310" s="1" t="b">
        <f t="shared" si="52"/>
        <v>0</v>
      </c>
      <c r="T310" s="1" t="b">
        <f t="shared" si="53"/>
        <v>0</v>
      </c>
      <c r="U310" s="1" t="b">
        <f t="shared" si="54"/>
        <v>0</v>
      </c>
      <c r="W310" s="1" t="b">
        <f t="shared" si="55"/>
        <v>0</v>
      </c>
      <c r="X310" s="1" t="b">
        <f t="shared" si="56"/>
        <v>0</v>
      </c>
      <c r="Y310" s="1" t="b">
        <f t="shared" si="57"/>
        <v>0</v>
      </c>
      <c r="Z310" s="1" t="b">
        <f t="shared" si="58"/>
        <v>0</v>
      </c>
      <c r="AA310" s="1" t="b">
        <f t="shared" si="59"/>
        <v>0</v>
      </c>
      <c r="AB310" s="1" t="b">
        <f t="shared" si="60"/>
        <v>0</v>
      </c>
    </row>
    <row r="311" spans="10:28" x14ac:dyDescent="0.25">
      <c r="J311">
        <v>309</v>
      </c>
      <c r="K311" s="64" t="b">
        <f>IF(ISNUMBER(Data!D310),VLOOKUP(Results!J311,Data!A:D,4,FALSE))</f>
        <v>0</v>
      </c>
      <c r="L311" s="1" t="b">
        <f>IF(ISNUMBER(Data!D310),LOG(VLOOKUP($J311,Data!$A:$D,4,FALSE)))</f>
        <v>0</v>
      </c>
      <c r="M311" s="2" t="b">
        <f>IF(ISNUMBER(Data!C310),VLOOKUP($J311,Data!$A:$D,3,FALSE))</f>
        <v>0</v>
      </c>
      <c r="N311" s="1" t="b">
        <f>IF(ISNUMBER(Data!D310),IF(AND($J311&lt;=Data!$H$3,$J311&gt;=Data!$H$2,Data!E310&lt;&gt;1),LOG(VLOOKUP($J311,Data!$A:$D,4,FALSE))))</f>
        <v>0</v>
      </c>
      <c r="O311" s="2" t="b">
        <f>IF(AND($J311&lt;=Data!$H$3,$J311&gt;=Data!$H$2,Data!E310&lt;&gt;1),VLOOKUP($J311,Data!$A:$D,3,FALSE))</f>
        <v>0</v>
      </c>
      <c r="P311" s="1" t="b">
        <f t="shared" si="49"/>
        <v>0</v>
      </c>
      <c r="Q311" s="1" t="b">
        <f t="shared" si="50"/>
        <v>0</v>
      </c>
      <c r="R311" s="1" t="b">
        <f t="shared" si="51"/>
        <v>0</v>
      </c>
      <c r="S311" s="1" t="b">
        <f t="shared" si="52"/>
        <v>0</v>
      </c>
      <c r="T311" s="1" t="b">
        <f t="shared" si="53"/>
        <v>0</v>
      </c>
      <c r="U311" s="1" t="b">
        <f t="shared" si="54"/>
        <v>0</v>
      </c>
      <c r="W311" s="1" t="b">
        <f t="shared" si="55"/>
        <v>0</v>
      </c>
      <c r="X311" s="1" t="b">
        <f t="shared" si="56"/>
        <v>0</v>
      </c>
      <c r="Y311" s="1" t="b">
        <f t="shared" si="57"/>
        <v>0</v>
      </c>
      <c r="Z311" s="1" t="b">
        <f t="shared" si="58"/>
        <v>0</v>
      </c>
      <c r="AA311" s="1" t="b">
        <f t="shared" si="59"/>
        <v>0</v>
      </c>
      <c r="AB311" s="1" t="b">
        <f t="shared" si="60"/>
        <v>0</v>
      </c>
    </row>
    <row r="312" spans="10:28" x14ac:dyDescent="0.25">
      <c r="J312">
        <v>310</v>
      </c>
      <c r="K312" s="64" t="b">
        <f>IF(ISNUMBER(Data!D311),VLOOKUP(Results!J312,Data!A:D,4,FALSE))</f>
        <v>0</v>
      </c>
      <c r="L312" s="1" t="b">
        <f>IF(ISNUMBER(Data!D311),LOG(VLOOKUP($J312,Data!$A:$D,4,FALSE)))</f>
        <v>0</v>
      </c>
      <c r="M312" s="2" t="b">
        <f>IF(ISNUMBER(Data!C311),VLOOKUP($J312,Data!$A:$D,3,FALSE))</f>
        <v>0</v>
      </c>
      <c r="N312" s="1" t="b">
        <f>IF(ISNUMBER(Data!D311),IF(AND($J312&lt;=Data!$H$3,$J312&gt;=Data!$H$2,Data!E311&lt;&gt;1),LOG(VLOOKUP($J312,Data!$A:$D,4,FALSE))))</f>
        <v>0</v>
      </c>
      <c r="O312" s="2" t="b">
        <f>IF(AND($J312&lt;=Data!$H$3,$J312&gt;=Data!$H$2,Data!E311&lt;&gt;1),VLOOKUP($J312,Data!$A:$D,3,FALSE))</f>
        <v>0</v>
      </c>
      <c r="P312" s="1" t="b">
        <f t="shared" si="49"/>
        <v>0</v>
      </c>
      <c r="Q312" s="1" t="b">
        <f t="shared" si="50"/>
        <v>0</v>
      </c>
      <c r="R312" s="1" t="b">
        <f t="shared" si="51"/>
        <v>0</v>
      </c>
      <c r="S312" s="1" t="b">
        <f t="shared" si="52"/>
        <v>0</v>
      </c>
      <c r="T312" s="1" t="b">
        <f t="shared" si="53"/>
        <v>0</v>
      </c>
      <c r="U312" s="1" t="b">
        <f t="shared" si="54"/>
        <v>0</v>
      </c>
      <c r="W312" s="1" t="b">
        <f t="shared" si="55"/>
        <v>0</v>
      </c>
      <c r="X312" s="1" t="b">
        <f t="shared" si="56"/>
        <v>0</v>
      </c>
      <c r="Y312" s="1" t="b">
        <f t="shared" si="57"/>
        <v>0</v>
      </c>
      <c r="Z312" s="1" t="b">
        <f t="shared" si="58"/>
        <v>0</v>
      </c>
      <c r="AA312" s="1" t="b">
        <f t="shared" si="59"/>
        <v>0</v>
      </c>
      <c r="AB312" s="1" t="b">
        <f t="shared" si="60"/>
        <v>0</v>
      </c>
    </row>
    <row r="313" spans="10:28" x14ac:dyDescent="0.25">
      <c r="J313">
        <v>311</v>
      </c>
      <c r="K313" s="64" t="b">
        <f>IF(ISNUMBER(Data!D312),VLOOKUP(Results!J313,Data!A:D,4,FALSE))</f>
        <v>0</v>
      </c>
      <c r="L313" s="1" t="b">
        <f>IF(ISNUMBER(Data!D312),LOG(VLOOKUP($J313,Data!$A:$D,4,FALSE)))</f>
        <v>0</v>
      </c>
      <c r="M313" s="2" t="b">
        <f>IF(ISNUMBER(Data!C312),VLOOKUP($J313,Data!$A:$D,3,FALSE))</f>
        <v>0</v>
      </c>
      <c r="N313" s="1" t="b">
        <f>IF(ISNUMBER(Data!D312),IF(AND($J313&lt;=Data!$H$3,$J313&gt;=Data!$H$2,Data!E312&lt;&gt;1),LOG(VLOOKUP($J313,Data!$A:$D,4,FALSE))))</f>
        <v>0</v>
      </c>
      <c r="O313" s="2" t="b">
        <f>IF(AND($J313&lt;=Data!$H$3,$J313&gt;=Data!$H$2,Data!E312&lt;&gt;1),VLOOKUP($J313,Data!$A:$D,3,FALSE))</f>
        <v>0</v>
      </c>
      <c r="P313" s="1" t="b">
        <f t="shared" si="49"/>
        <v>0</v>
      </c>
      <c r="Q313" s="1" t="b">
        <f t="shared" si="50"/>
        <v>0</v>
      </c>
      <c r="R313" s="1" t="b">
        <f t="shared" si="51"/>
        <v>0</v>
      </c>
      <c r="S313" s="1" t="b">
        <f t="shared" si="52"/>
        <v>0</v>
      </c>
      <c r="T313" s="1" t="b">
        <f t="shared" si="53"/>
        <v>0</v>
      </c>
      <c r="U313" s="1" t="b">
        <f t="shared" si="54"/>
        <v>0</v>
      </c>
      <c r="W313" s="1" t="b">
        <f t="shared" si="55"/>
        <v>0</v>
      </c>
      <c r="X313" s="1" t="b">
        <f t="shared" si="56"/>
        <v>0</v>
      </c>
      <c r="Y313" s="1" t="b">
        <f t="shared" si="57"/>
        <v>0</v>
      </c>
      <c r="Z313" s="1" t="b">
        <f t="shared" si="58"/>
        <v>0</v>
      </c>
      <c r="AA313" s="1" t="b">
        <f t="shared" si="59"/>
        <v>0</v>
      </c>
      <c r="AB313" s="1" t="b">
        <f t="shared" si="60"/>
        <v>0</v>
      </c>
    </row>
    <row r="314" spans="10:28" x14ac:dyDescent="0.25">
      <c r="J314">
        <v>312</v>
      </c>
      <c r="K314" s="64" t="b">
        <f>IF(ISNUMBER(Data!D313),VLOOKUP(Results!J314,Data!A:D,4,FALSE))</f>
        <v>0</v>
      </c>
      <c r="L314" s="1" t="b">
        <f>IF(ISNUMBER(Data!D313),LOG(VLOOKUP($J314,Data!$A:$D,4,FALSE)))</f>
        <v>0</v>
      </c>
      <c r="M314" s="2" t="b">
        <f>IF(ISNUMBER(Data!C313),VLOOKUP($J314,Data!$A:$D,3,FALSE))</f>
        <v>0</v>
      </c>
      <c r="N314" s="1" t="b">
        <f>IF(ISNUMBER(Data!D313),IF(AND($J314&lt;=Data!$H$3,$J314&gt;=Data!$H$2,Data!E313&lt;&gt;1),LOG(VLOOKUP($J314,Data!$A:$D,4,FALSE))))</f>
        <v>0</v>
      </c>
      <c r="O314" s="2" t="b">
        <f>IF(AND($J314&lt;=Data!$H$3,$J314&gt;=Data!$H$2,Data!E313&lt;&gt;1),VLOOKUP($J314,Data!$A:$D,3,FALSE))</f>
        <v>0</v>
      </c>
      <c r="P314" s="1" t="b">
        <f t="shared" si="49"/>
        <v>0</v>
      </c>
      <c r="Q314" s="1" t="b">
        <f t="shared" si="50"/>
        <v>0</v>
      </c>
      <c r="R314" s="1" t="b">
        <f t="shared" si="51"/>
        <v>0</v>
      </c>
      <c r="S314" s="1" t="b">
        <f t="shared" si="52"/>
        <v>0</v>
      </c>
      <c r="T314" s="1" t="b">
        <f t="shared" si="53"/>
        <v>0</v>
      </c>
      <c r="U314" s="1" t="b">
        <f t="shared" si="54"/>
        <v>0</v>
      </c>
      <c r="W314" s="1" t="b">
        <f t="shared" si="55"/>
        <v>0</v>
      </c>
      <c r="X314" s="1" t="b">
        <f t="shared" si="56"/>
        <v>0</v>
      </c>
      <c r="Y314" s="1" t="b">
        <f t="shared" si="57"/>
        <v>0</v>
      </c>
      <c r="Z314" s="1" t="b">
        <f t="shared" si="58"/>
        <v>0</v>
      </c>
      <c r="AA314" s="1" t="b">
        <f t="shared" si="59"/>
        <v>0</v>
      </c>
      <c r="AB314" s="1" t="b">
        <f t="shared" si="60"/>
        <v>0</v>
      </c>
    </row>
    <row r="315" spans="10:28" x14ac:dyDescent="0.25">
      <c r="J315">
        <v>313</v>
      </c>
      <c r="K315" s="64" t="b">
        <f>IF(ISNUMBER(Data!D314),VLOOKUP(Results!J315,Data!A:D,4,FALSE))</f>
        <v>0</v>
      </c>
      <c r="L315" s="1" t="b">
        <f>IF(ISNUMBER(Data!D314),LOG(VLOOKUP($J315,Data!$A:$D,4,FALSE)))</f>
        <v>0</v>
      </c>
      <c r="M315" s="2" t="b">
        <f>IF(ISNUMBER(Data!C314),VLOOKUP($J315,Data!$A:$D,3,FALSE))</f>
        <v>0</v>
      </c>
      <c r="N315" s="1" t="b">
        <f>IF(ISNUMBER(Data!D314),IF(AND($J315&lt;=Data!$H$3,$J315&gt;=Data!$H$2,Data!E314&lt;&gt;1),LOG(VLOOKUP($J315,Data!$A:$D,4,FALSE))))</f>
        <v>0</v>
      </c>
      <c r="O315" s="2" t="b">
        <f>IF(AND($J315&lt;=Data!$H$3,$J315&gt;=Data!$H$2,Data!E314&lt;&gt;1),VLOOKUP($J315,Data!$A:$D,3,FALSE))</f>
        <v>0</v>
      </c>
      <c r="P315" s="1" t="b">
        <f t="shared" si="49"/>
        <v>0</v>
      </c>
      <c r="Q315" s="1" t="b">
        <f t="shared" si="50"/>
        <v>0</v>
      </c>
      <c r="R315" s="1" t="b">
        <f t="shared" si="51"/>
        <v>0</v>
      </c>
      <c r="S315" s="1" t="b">
        <f t="shared" si="52"/>
        <v>0</v>
      </c>
      <c r="T315" s="1" t="b">
        <f t="shared" si="53"/>
        <v>0</v>
      </c>
      <c r="U315" s="1" t="b">
        <f t="shared" si="54"/>
        <v>0</v>
      </c>
      <c r="W315" s="1" t="b">
        <f t="shared" si="55"/>
        <v>0</v>
      </c>
      <c r="X315" s="1" t="b">
        <f t="shared" si="56"/>
        <v>0</v>
      </c>
      <c r="Y315" s="1" t="b">
        <f t="shared" si="57"/>
        <v>0</v>
      </c>
      <c r="Z315" s="1" t="b">
        <f t="shared" si="58"/>
        <v>0</v>
      </c>
      <c r="AA315" s="1" t="b">
        <f t="shared" si="59"/>
        <v>0</v>
      </c>
      <c r="AB315" s="1" t="b">
        <f t="shared" si="60"/>
        <v>0</v>
      </c>
    </row>
    <row r="316" spans="10:28" x14ac:dyDescent="0.25">
      <c r="J316">
        <v>314</v>
      </c>
      <c r="K316" s="64" t="b">
        <f>IF(ISNUMBER(Data!D315),VLOOKUP(Results!J316,Data!A:D,4,FALSE))</f>
        <v>0</v>
      </c>
      <c r="L316" s="1" t="b">
        <f>IF(ISNUMBER(Data!D315),LOG(VLOOKUP($J316,Data!$A:$D,4,FALSE)))</f>
        <v>0</v>
      </c>
      <c r="M316" s="2" t="b">
        <f>IF(ISNUMBER(Data!C315),VLOOKUP($J316,Data!$A:$D,3,FALSE))</f>
        <v>0</v>
      </c>
      <c r="N316" s="1" t="b">
        <f>IF(ISNUMBER(Data!D315),IF(AND($J316&lt;=Data!$H$3,$J316&gt;=Data!$H$2,Data!E315&lt;&gt;1),LOG(VLOOKUP($J316,Data!$A:$D,4,FALSE))))</f>
        <v>0</v>
      </c>
      <c r="O316" s="2" t="b">
        <f>IF(AND($J316&lt;=Data!$H$3,$J316&gt;=Data!$H$2,Data!E315&lt;&gt;1),VLOOKUP($J316,Data!$A:$D,3,FALSE))</f>
        <v>0</v>
      </c>
      <c r="P316" s="1" t="b">
        <f t="shared" si="49"/>
        <v>0</v>
      </c>
      <c r="Q316" s="1" t="b">
        <f t="shared" si="50"/>
        <v>0</v>
      </c>
      <c r="R316" s="1" t="b">
        <f t="shared" si="51"/>
        <v>0</v>
      </c>
      <c r="S316" s="1" t="b">
        <f t="shared" si="52"/>
        <v>0</v>
      </c>
      <c r="T316" s="1" t="b">
        <f t="shared" si="53"/>
        <v>0</v>
      </c>
      <c r="U316" s="1" t="b">
        <f t="shared" si="54"/>
        <v>0</v>
      </c>
      <c r="W316" s="1" t="b">
        <f t="shared" si="55"/>
        <v>0</v>
      </c>
      <c r="X316" s="1" t="b">
        <f t="shared" si="56"/>
        <v>0</v>
      </c>
      <c r="Y316" s="1" t="b">
        <f t="shared" si="57"/>
        <v>0</v>
      </c>
      <c r="Z316" s="1" t="b">
        <f t="shared" si="58"/>
        <v>0</v>
      </c>
      <c r="AA316" s="1" t="b">
        <f t="shared" si="59"/>
        <v>0</v>
      </c>
      <c r="AB316" s="1" t="b">
        <f t="shared" si="60"/>
        <v>0</v>
      </c>
    </row>
    <row r="317" spans="10:28" x14ac:dyDescent="0.25">
      <c r="J317">
        <v>315</v>
      </c>
      <c r="K317" s="64" t="b">
        <f>IF(ISNUMBER(Data!D316),VLOOKUP(Results!J317,Data!A:D,4,FALSE))</f>
        <v>0</v>
      </c>
      <c r="L317" s="1" t="b">
        <f>IF(ISNUMBER(Data!D316),LOG(VLOOKUP($J317,Data!$A:$D,4,FALSE)))</f>
        <v>0</v>
      </c>
      <c r="M317" s="2" t="b">
        <f>IF(ISNUMBER(Data!C316),VLOOKUP($J317,Data!$A:$D,3,FALSE))</f>
        <v>0</v>
      </c>
      <c r="N317" s="1" t="b">
        <f>IF(ISNUMBER(Data!D316),IF(AND($J317&lt;=Data!$H$3,$J317&gt;=Data!$H$2,Data!E316&lt;&gt;1),LOG(VLOOKUP($J317,Data!$A:$D,4,FALSE))))</f>
        <v>0</v>
      </c>
      <c r="O317" s="2" t="b">
        <f>IF(AND($J317&lt;=Data!$H$3,$J317&gt;=Data!$H$2,Data!E316&lt;&gt;1),VLOOKUP($J317,Data!$A:$D,3,FALSE))</f>
        <v>0</v>
      </c>
      <c r="P317" s="1" t="b">
        <f t="shared" si="49"/>
        <v>0</v>
      </c>
      <c r="Q317" s="1" t="b">
        <f t="shared" si="50"/>
        <v>0</v>
      </c>
      <c r="R317" s="1" t="b">
        <f t="shared" si="51"/>
        <v>0</v>
      </c>
      <c r="S317" s="1" t="b">
        <f t="shared" si="52"/>
        <v>0</v>
      </c>
      <c r="T317" s="1" t="b">
        <f t="shared" si="53"/>
        <v>0</v>
      </c>
      <c r="U317" s="1" t="b">
        <f t="shared" si="54"/>
        <v>0</v>
      </c>
      <c r="W317" s="1" t="b">
        <f t="shared" si="55"/>
        <v>0</v>
      </c>
      <c r="X317" s="1" t="b">
        <f t="shared" si="56"/>
        <v>0</v>
      </c>
      <c r="Y317" s="1" t="b">
        <f t="shared" si="57"/>
        <v>0</v>
      </c>
      <c r="Z317" s="1" t="b">
        <f t="shared" si="58"/>
        <v>0</v>
      </c>
      <c r="AA317" s="1" t="b">
        <f t="shared" si="59"/>
        <v>0</v>
      </c>
      <c r="AB317" s="1" t="b">
        <f t="shared" si="60"/>
        <v>0</v>
      </c>
    </row>
    <row r="318" spans="10:28" x14ac:dyDescent="0.25">
      <c r="J318">
        <v>316</v>
      </c>
      <c r="K318" s="64" t="b">
        <f>IF(ISNUMBER(Data!D317),VLOOKUP(Results!J318,Data!A:D,4,FALSE))</f>
        <v>0</v>
      </c>
      <c r="L318" s="1" t="b">
        <f>IF(ISNUMBER(Data!D317),LOG(VLOOKUP($J318,Data!$A:$D,4,FALSE)))</f>
        <v>0</v>
      </c>
      <c r="M318" s="2" t="b">
        <f>IF(ISNUMBER(Data!C317),VLOOKUP($J318,Data!$A:$D,3,FALSE))</f>
        <v>0</v>
      </c>
      <c r="N318" s="1" t="b">
        <f>IF(ISNUMBER(Data!D317),IF(AND($J318&lt;=Data!$H$3,$J318&gt;=Data!$H$2,Data!E317&lt;&gt;1),LOG(VLOOKUP($J318,Data!$A:$D,4,FALSE))))</f>
        <v>0</v>
      </c>
      <c r="O318" s="2" t="b">
        <f>IF(AND($J318&lt;=Data!$H$3,$J318&gt;=Data!$H$2,Data!E317&lt;&gt;1),VLOOKUP($J318,Data!$A:$D,3,FALSE))</f>
        <v>0</v>
      </c>
      <c r="P318" s="1" t="b">
        <f t="shared" si="49"/>
        <v>0</v>
      </c>
      <c r="Q318" s="1" t="b">
        <f t="shared" si="50"/>
        <v>0</v>
      </c>
      <c r="R318" s="1" t="b">
        <f t="shared" si="51"/>
        <v>0</v>
      </c>
      <c r="S318" s="1" t="b">
        <f t="shared" si="52"/>
        <v>0</v>
      </c>
      <c r="T318" s="1" t="b">
        <f t="shared" si="53"/>
        <v>0</v>
      </c>
      <c r="U318" s="1" t="b">
        <f t="shared" si="54"/>
        <v>0</v>
      </c>
      <c r="W318" s="1" t="b">
        <f t="shared" si="55"/>
        <v>0</v>
      </c>
      <c r="X318" s="1" t="b">
        <f t="shared" si="56"/>
        <v>0</v>
      </c>
      <c r="Y318" s="1" t="b">
        <f t="shared" si="57"/>
        <v>0</v>
      </c>
      <c r="Z318" s="1" t="b">
        <f t="shared" si="58"/>
        <v>0</v>
      </c>
      <c r="AA318" s="1" t="b">
        <f t="shared" si="59"/>
        <v>0</v>
      </c>
      <c r="AB318" s="1" t="b">
        <f t="shared" si="60"/>
        <v>0</v>
      </c>
    </row>
    <row r="319" spans="10:28" x14ac:dyDescent="0.25">
      <c r="J319">
        <v>317</v>
      </c>
      <c r="K319" s="64" t="b">
        <f>IF(ISNUMBER(Data!D318),VLOOKUP(Results!J319,Data!A:D,4,FALSE))</f>
        <v>0</v>
      </c>
      <c r="L319" s="1" t="b">
        <f>IF(ISNUMBER(Data!D318),LOG(VLOOKUP($J319,Data!$A:$D,4,FALSE)))</f>
        <v>0</v>
      </c>
      <c r="M319" s="2" t="b">
        <f>IF(ISNUMBER(Data!C318),VLOOKUP($J319,Data!$A:$D,3,FALSE))</f>
        <v>0</v>
      </c>
      <c r="N319" s="1" t="b">
        <f>IF(ISNUMBER(Data!D318),IF(AND($J319&lt;=Data!$H$3,$J319&gt;=Data!$H$2,Data!E318&lt;&gt;1),LOG(VLOOKUP($J319,Data!$A:$D,4,FALSE))))</f>
        <v>0</v>
      </c>
      <c r="O319" s="2" t="b">
        <f>IF(AND($J319&lt;=Data!$H$3,$J319&gt;=Data!$H$2,Data!E318&lt;&gt;1),VLOOKUP($J319,Data!$A:$D,3,FALSE))</f>
        <v>0</v>
      </c>
      <c r="P319" s="1" t="b">
        <f t="shared" si="49"/>
        <v>0</v>
      </c>
      <c r="Q319" s="1" t="b">
        <f t="shared" si="50"/>
        <v>0</v>
      </c>
      <c r="R319" s="1" t="b">
        <f t="shared" si="51"/>
        <v>0</v>
      </c>
      <c r="S319" s="1" t="b">
        <f t="shared" si="52"/>
        <v>0</v>
      </c>
      <c r="T319" s="1" t="b">
        <f t="shared" si="53"/>
        <v>0</v>
      </c>
      <c r="U319" s="1" t="b">
        <f t="shared" si="54"/>
        <v>0</v>
      </c>
      <c r="W319" s="1" t="b">
        <f t="shared" si="55"/>
        <v>0</v>
      </c>
      <c r="X319" s="1" t="b">
        <f t="shared" si="56"/>
        <v>0</v>
      </c>
      <c r="Y319" s="1" t="b">
        <f t="shared" si="57"/>
        <v>0</v>
      </c>
      <c r="Z319" s="1" t="b">
        <f t="shared" si="58"/>
        <v>0</v>
      </c>
      <c r="AA319" s="1" t="b">
        <f t="shared" si="59"/>
        <v>0</v>
      </c>
      <c r="AB319" s="1" t="b">
        <f t="shared" si="60"/>
        <v>0</v>
      </c>
    </row>
    <row r="320" spans="10:28" x14ac:dyDescent="0.25">
      <c r="J320">
        <v>318</v>
      </c>
      <c r="K320" s="64" t="b">
        <f>IF(ISNUMBER(Data!D319),VLOOKUP(Results!J320,Data!A:D,4,FALSE))</f>
        <v>0</v>
      </c>
      <c r="L320" s="1" t="b">
        <f>IF(ISNUMBER(Data!D319),LOG(VLOOKUP($J320,Data!$A:$D,4,FALSE)))</f>
        <v>0</v>
      </c>
      <c r="M320" s="2" t="b">
        <f>IF(ISNUMBER(Data!C319),VLOOKUP($J320,Data!$A:$D,3,FALSE))</f>
        <v>0</v>
      </c>
      <c r="N320" s="1" t="b">
        <f>IF(ISNUMBER(Data!D319),IF(AND($J320&lt;=Data!$H$3,$J320&gt;=Data!$H$2,Data!E319&lt;&gt;1),LOG(VLOOKUP($J320,Data!$A:$D,4,FALSE))))</f>
        <v>0</v>
      </c>
      <c r="O320" s="2" t="b">
        <f>IF(AND($J320&lt;=Data!$H$3,$J320&gt;=Data!$H$2,Data!E319&lt;&gt;1),VLOOKUP($J320,Data!$A:$D,3,FALSE))</f>
        <v>0</v>
      </c>
      <c r="P320" s="1" t="b">
        <f t="shared" si="49"/>
        <v>0</v>
      </c>
      <c r="Q320" s="1" t="b">
        <f t="shared" si="50"/>
        <v>0</v>
      </c>
      <c r="R320" s="1" t="b">
        <f t="shared" si="51"/>
        <v>0</v>
      </c>
      <c r="S320" s="1" t="b">
        <f t="shared" si="52"/>
        <v>0</v>
      </c>
      <c r="T320" s="1" t="b">
        <f t="shared" si="53"/>
        <v>0</v>
      </c>
      <c r="U320" s="1" t="b">
        <f t="shared" si="54"/>
        <v>0</v>
      </c>
      <c r="W320" s="1" t="b">
        <f t="shared" si="55"/>
        <v>0</v>
      </c>
      <c r="X320" s="1" t="b">
        <f t="shared" si="56"/>
        <v>0</v>
      </c>
      <c r="Y320" s="1" t="b">
        <f t="shared" si="57"/>
        <v>0</v>
      </c>
      <c r="Z320" s="1" t="b">
        <f t="shared" si="58"/>
        <v>0</v>
      </c>
      <c r="AA320" s="1" t="b">
        <f t="shared" si="59"/>
        <v>0</v>
      </c>
      <c r="AB320" s="1" t="b">
        <f t="shared" si="60"/>
        <v>0</v>
      </c>
    </row>
    <row r="321" spans="10:28" x14ac:dyDescent="0.25">
      <c r="J321">
        <v>319</v>
      </c>
      <c r="K321" s="64" t="b">
        <f>IF(ISNUMBER(Data!D320),VLOOKUP(Results!J321,Data!A:D,4,FALSE))</f>
        <v>0</v>
      </c>
      <c r="L321" s="1" t="b">
        <f>IF(ISNUMBER(Data!D320),LOG(VLOOKUP($J321,Data!$A:$D,4,FALSE)))</f>
        <v>0</v>
      </c>
      <c r="M321" s="2" t="b">
        <f>IF(ISNUMBER(Data!C320),VLOOKUP($J321,Data!$A:$D,3,FALSE))</f>
        <v>0</v>
      </c>
      <c r="N321" s="1" t="b">
        <f>IF(ISNUMBER(Data!D320),IF(AND($J321&lt;=Data!$H$3,$J321&gt;=Data!$H$2,Data!E320&lt;&gt;1),LOG(VLOOKUP($J321,Data!$A:$D,4,FALSE))))</f>
        <v>0</v>
      </c>
      <c r="O321" s="2" t="b">
        <f>IF(AND($J321&lt;=Data!$H$3,$J321&gt;=Data!$H$2,Data!E320&lt;&gt;1),VLOOKUP($J321,Data!$A:$D,3,FALSE))</f>
        <v>0</v>
      </c>
      <c r="P321" s="1" t="b">
        <f t="shared" si="49"/>
        <v>0</v>
      </c>
      <c r="Q321" s="1" t="b">
        <f t="shared" si="50"/>
        <v>0</v>
      </c>
      <c r="R321" s="1" t="b">
        <f t="shared" si="51"/>
        <v>0</v>
      </c>
      <c r="S321" s="1" t="b">
        <f t="shared" si="52"/>
        <v>0</v>
      </c>
      <c r="T321" s="1" t="b">
        <f t="shared" si="53"/>
        <v>0</v>
      </c>
      <c r="U321" s="1" t="b">
        <f t="shared" si="54"/>
        <v>0</v>
      </c>
      <c r="W321" s="1" t="b">
        <f t="shared" si="55"/>
        <v>0</v>
      </c>
      <c r="X321" s="1" t="b">
        <f t="shared" si="56"/>
        <v>0</v>
      </c>
      <c r="Y321" s="1" t="b">
        <f t="shared" si="57"/>
        <v>0</v>
      </c>
      <c r="Z321" s="1" t="b">
        <f t="shared" si="58"/>
        <v>0</v>
      </c>
      <c r="AA321" s="1" t="b">
        <f t="shared" si="59"/>
        <v>0</v>
      </c>
      <c r="AB321" s="1" t="b">
        <f t="shared" si="60"/>
        <v>0</v>
      </c>
    </row>
    <row r="322" spans="10:28" x14ac:dyDescent="0.25">
      <c r="J322">
        <v>320</v>
      </c>
      <c r="K322" s="64" t="b">
        <f>IF(ISNUMBER(Data!D321),VLOOKUP(Results!J322,Data!A:D,4,FALSE))</f>
        <v>0</v>
      </c>
      <c r="L322" s="1" t="b">
        <f>IF(ISNUMBER(Data!D321),LOG(VLOOKUP($J322,Data!$A:$D,4,FALSE)))</f>
        <v>0</v>
      </c>
      <c r="M322" s="2" t="b">
        <f>IF(ISNUMBER(Data!C321),VLOOKUP($J322,Data!$A:$D,3,FALSE))</f>
        <v>0</v>
      </c>
      <c r="N322" s="1" t="b">
        <f>IF(ISNUMBER(Data!D321),IF(AND($J322&lt;=Data!$H$3,$J322&gt;=Data!$H$2,Data!E321&lt;&gt;1),LOG(VLOOKUP($J322,Data!$A:$D,4,FALSE))))</f>
        <v>0</v>
      </c>
      <c r="O322" s="2" t="b">
        <f>IF(AND($J322&lt;=Data!$H$3,$J322&gt;=Data!$H$2,Data!E321&lt;&gt;1),VLOOKUP($J322,Data!$A:$D,3,FALSE))</f>
        <v>0</v>
      </c>
      <c r="P322" s="1" t="b">
        <f t="shared" si="49"/>
        <v>0</v>
      </c>
      <c r="Q322" s="1" t="b">
        <f t="shared" si="50"/>
        <v>0</v>
      </c>
      <c r="R322" s="1" t="b">
        <f t="shared" si="51"/>
        <v>0</v>
      </c>
      <c r="S322" s="1" t="b">
        <f t="shared" si="52"/>
        <v>0</v>
      </c>
      <c r="T322" s="1" t="b">
        <f t="shared" si="53"/>
        <v>0</v>
      </c>
      <c r="U322" s="1" t="b">
        <f t="shared" si="54"/>
        <v>0</v>
      </c>
      <c r="W322" s="1" t="b">
        <f t="shared" si="55"/>
        <v>0</v>
      </c>
      <c r="X322" s="1" t="b">
        <f t="shared" si="56"/>
        <v>0</v>
      </c>
      <c r="Y322" s="1" t="b">
        <f t="shared" si="57"/>
        <v>0</v>
      </c>
      <c r="Z322" s="1" t="b">
        <f t="shared" si="58"/>
        <v>0</v>
      </c>
      <c r="AA322" s="1" t="b">
        <f t="shared" si="59"/>
        <v>0</v>
      </c>
      <c r="AB322" s="1" t="b">
        <f t="shared" si="60"/>
        <v>0</v>
      </c>
    </row>
    <row r="323" spans="10:28" x14ac:dyDescent="0.25">
      <c r="J323">
        <v>321</v>
      </c>
      <c r="K323" s="64" t="b">
        <f>IF(ISNUMBER(Data!D322),VLOOKUP(Results!J323,Data!A:D,4,FALSE))</f>
        <v>0</v>
      </c>
      <c r="L323" s="1" t="b">
        <f>IF(ISNUMBER(Data!D322),LOG(VLOOKUP($J323,Data!$A:$D,4,FALSE)))</f>
        <v>0</v>
      </c>
      <c r="M323" s="2" t="b">
        <f>IF(ISNUMBER(Data!C322),VLOOKUP($J323,Data!$A:$D,3,FALSE))</f>
        <v>0</v>
      </c>
      <c r="N323" s="1" t="b">
        <f>IF(ISNUMBER(Data!D322),IF(AND($J323&lt;=Data!$H$3,$J323&gt;=Data!$H$2,Data!E322&lt;&gt;1),LOG(VLOOKUP($J323,Data!$A:$D,4,FALSE))))</f>
        <v>0</v>
      </c>
      <c r="O323" s="2" t="b">
        <f>IF(AND($J323&lt;=Data!$H$3,$J323&gt;=Data!$H$2,Data!E322&lt;&gt;1),VLOOKUP($J323,Data!$A:$D,3,FALSE))</f>
        <v>0</v>
      </c>
      <c r="P323" s="1" t="b">
        <f t="shared" ref="P323:P386" si="61">IF(COUNT($N323:$O323)=2,$C$16*$N323+$C$15)</f>
        <v>0</v>
      </c>
      <c r="Q323" s="1" t="b">
        <f t="shared" ref="Q323:Q386" si="62">IF(COUNT($N323:$O323)=2,($O323-P323))</f>
        <v>0</v>
      </c>
      <c r="R323" s="1" t="b">
        <f t="shared" ref="R323:R386" si="63">IF(COUNT($N323:$O323)=2,$C$44*$N323+$C$43)</f>
        <v>0</v>
      </c>
      <c r="S323" s="1" t="b">
        <f t="shared" ref="S323:S386" si="64">IF(COUNT($N323:$O323)=2,($O323-R323))</f>
        <v>0</v>
      </c>
      <c r="T323" s="1" t="b">
        <f t="shared" ref="T323:T386" si="65">IF(COUNT($N323:$O323)=2,$C$49*$N323+$C$48)</f>
        <v>0</v>
      </c>
      <c r="U323" s="1" t="b">
        <f t="shared" ref="U323:U386" si="66">IF(COUNT($N323:$O323)=2,($O323-T323))</f>
        <v>0</v>
      </c>
      <c r="W323" s="1" t="b">
        <f t="shared" ref="W323:W386" si="67">IF(COUNT($N323:$O323)=2,($N323-$D$63)^2)</f>
        <v>0</v>
      </c>
      <c r="X323" s="1" t="b">
        <f t="shared" ref="X323:X386" si="68">IF(COUNT($N323:$O323)=2,($N323)^2)</f>
        <v>0</v>
      </c>
      <c r="Y323" s="1" t="b">
        <f t="shared" ref="Y323:Y386" si="69">IF(COUNT($N323:$O323)=2,($O323-$C$64)^2)</f>
        <v>0</v>
      </c>
      <c r="Z323" s="1" t="b">
        <f t="shared" ref="Z323:Z386" si="70">IF(COUNT($N323:$O323)=2,($O323)^2)</f>
        <v>0</v>
      </c>
      <c r="AA323" s="1" t="b">
        <f t="shared" ref="AA323:AA386" si="71">IF(COUNT($N323:$O323)=2,($O323-$C$64)*($N323-$D$63))</f>
        <v>0</v>
      </c>
      <c r="AB323" s="1" t="b">
        <f t="shared" ref="AB323:AB386" si="72">IF(COUNT($N323:$O323)=2,($O323-$C$15-($C$16*$N323))^2)</f>
        <v>0</v>
      </c>
    </row>
    <row r="324" spans="10:28" x14ac:dyDescent="0.25">
      <c r="J324">
        <v>322</v>
      </c>
      <c r="K324" s="64" t="b">
        <f>IF(ISNUMBER(Data!D323),VLOOKUP(Results!J324,Data!A:D,4,FALSE))</f>
        <v>0</v>
      </c>
      <c r="L324" s="1" t="b">
        <f>IF(ISNUMBER(Data!D323),LOG(VLOOKUP($J324,Data!$A:$D,4,FALSE)))</f>
        <v>0</v>
      </c>
      <c r="M324" s="2" t="b">
        <f>IF(ISNUMBER(Data!C323),VLOOKUP($J324,Data!$A:$D,3,FALSE))</f>
        <v>0</v>
      </c>
      <c r="N324" s="1" t="b">
        <f>IF(ISNUMBER(Data!D323),IF(AND($J324&lt;=Data!$H$3,$J324&gt;=Data!$H$2,Data!E323&lt;&gt;1),LOG(VLOOKUP($J324,Data!$A:$D,4,FALSE))))</f>
        <v>0</v>
      </c>
      <c r="O324" s="2" t="b">
        <f>IF(AND($J324&lt;=Data!$H$3,$J324&gt;=Data!$H$2,Data!E323&lt;&gt;1),VLOOKUP($J324,Data!$A:$D,3,FALSE))</f>
        <v>0</v>
      </c>
      <c r="P324" s="1" t="b">
        <f t="shared" si="61"/>
        <v>0</v>
      </c>
      <c r="Q324" s="1" t="b">
        <f t="shared" si="62"/>
        <v>0</v>
      </c>
      <c r="R324" s="1" t="b">
        <f t="shared" si="63"/>
        <v>0</v>
      </c>
      <c r="S324" s="1" t="b">
        <f t="shared" si="64"/>
        <v>0</v>
      </c>
      <c r="T324" s="1" t="b">
        <f t="shared" si="65"/>
        <v>0</v>
      </c>
      <c r="U324" s="1" t="b">
        <f t="shared" si="66"/>
        <v>0</v>
      </c>
      <c r="W324" s="1" t="b">
        <f t="shared" si="67"/>
        <v>0</v>
      </c>
      <c r="X324" s="1" t="b">
        <f t="shared" si="68"/>
        <v>0</v>
      </c>
      <c r="Y324" s="1" t="b">
        <f t="shared" si="69"/>
        <v>0</v>
      </c>
      <c r="Z324" s="1" t="b">
        <f t="shared" si="70"/>
        <v>0</v>
      </c>
      <c r="AA324" s="1" t="b">
        <f t="shared" si="71"/>
        <v>0</v>
      </c>
      <c r="AB324" s="1" t="b">
        <f t="shared" si="72"/>
        <v>0</v>
      </c>
    </row>
    <row r="325" spans="10:28" x14ac:dyDescent="0.25">
      <c r="J325">
        <v>323</v>
      </c>
      <c r="K325" s="64" t="b">
        <f>IF(ISNUMBER(Data!D324),VLOOKUP(Results!J325,Data!A:D,4,FALSE))</f>
        <v>0</v>
      </c>
      <c r="L325" s="1" t="b">
        <f>IF(ISNUMBER(Data!D324),LOG(VLOOKUP($J325,Data!$A:$D,4,FALSE)))</f>
        <v>0</v>
      </c>
      <c r="M325" s="2" t="b">
        <f>IF(ISNUMBER(Data!C324),VLOOKUP($J325,Data!$A:$D,3,FALSE))</f>
        <v>0</v>
      </c>
      <c r="N325" s="1" t="b">
        <f>IF(ISNUMBER(Data!D324),IF(AND($J325&lt;=Data!$H$3,$J325&gt;=Data!$H$2,Data!E324&lt;&gt;1),LOG(VLOOKUP($J325,Data!$A:$D,4,FALSE))))</f>
        <v>0</v>
      </c>
      <c r="O325" s="2" t="b">
        <f>IF(AND($J325&lt;=Data!$H$3,$J325&gt;=Data!$H$2,Data!E324&lt;&gt;1),VLOOKUP($J325,Data!$A:$D,3,FALSE))</f>
        <v>0</v>
      </c>
      <c r="P325" s="1" t="b">
        <f t="shared" si="61"/>
        <v>0</v>
      </c>
      <c r="Q325" s="1" t="b">
        <f t="shared" si="62"/>
        <v>0</v>
      </c>
      <c r="R325" s="1" t="b">
        <f t="shared" si="63"/>
        <v>0</v>
      </c>
      <c r="S325" s="1" t="b">
        <f t="shared" si="64"/>
        <v>0</v>
      </c>
      <c r="T325" s="1" t="b">
        <f t="shared" si="65"/>
        <v>0</v>
      </c>
      <c r="U325" s="1" t="b">
        <f t="shared" si="66"/>
        <v>0</v>
      </c>
      <c r="W325" s="1" t="b">
        <f t="shared" si="67"/>
        <v>0</v>
      </c>
      <c r="X325" s="1" t="b">
        <f t="shared" si="68"/>
        <v>0</v>
      </c>
      <c r="Y325" s="1" t="b">
        <f t="shared" si="69"/>
        <v>0</v>
      </c>
      <c r="Z325" s="1" t="b">
        <f t="shared" si="70"/>
        <v>0</v>
      </c>
      <c r="AA325" s="1" t="b">
        <f t="shared" si="71"/>
        <v>0</v>
      </c>
      <c r="AB325" s="1" t="b">
        <f t="shared" si="72"/>
        <v>0</v>
      </c>
    </row>
    <row r="326" spans="10:28" x14ac:dyDescent="0.25">
      <c r="J326">
        <v>324</v>
      </c>
      <c r="K326" s="64" t="b">
        <f>IF(ISNUMBER(Data!D325),VLOOKUP(Results!J326,Data!A:D,4,FALSE))</f>
        <v>0</v>
      </c>
      <c r="L326" s="1" t="b">
        <f>IF(ISNUMBER(Data!D325),LOG(VLOOKUP($J326,Data!$A:$D,4,FALSE)))</f>
        <v>0</v>
      </c>
      <c r="M326" s="2" t="b">
        <f>IF(ISNUMBER(Data!C325),VLOOKUP($J326,Data!$A:$D,3,FALSE))</f>
        <v>0</v>
      </c>
      <c r="N326" s="1" t="b">
        <f>IF(ISNUMBER(Data!D325),IF(AND($J326&lt;=Data!$H$3,$J326&gt;=Data!$H$2,Data!E325&lt;&gt;1),LOG(VLOOKUP($J326,Data!$A:$D,4,FALSE))))</f>
        <v>0</v>
      </c>
      <c r="O326" s="2" t="b">
        <f>IF(AND($J326&lt;=Data!$H$3,$J326&gt;=Data!$H$2,Data!E325&lt;&gt;1),VLOOKUP($J326,Data!$A:$D,3,FALSE))</f>
        <v>0</v>
      </c>
      <c r="P326" s="1" t="b">
        <f t="shared" si="61"/>
        <v>0</v>
      </c>
      <c r="Q326" s="1" t="b">
        <f t="shared" si="62"/>
        <v>0</v>
      </c>
      <c r="R326" s="1" t="b">
        <f t="shared" si="63"/>
        <v>0</v>
      </c>
      <c r="S326" s="1" t="b">
        <f t="shared" si="64"/>
        <v>0</v>
      </c>
      <c r="T326" s="1" t="b">
        <f t="shared" si="65"/>
        <v>0</v>
      </c>
      <c r="U326" s="1" t="b">
        <f t="shared" si="66"/>
        <v>0</v>
      </c>
      <c r="W326" s="1" t="b">
        <f t="shared" si="67"/>
        <v>0</v>
      </c>
      <c r="X326" s="1" t="b">
        <f t="shared" si="68"/>
        <v>0</v>
      </c>
      <c r="Y326" s="1" t="b">
        <f t="shared" si="69"/>
        <v>0</v>
      </c>
      <c r="Z326" s="1" t="b">
        <f t="shared" si="70"/>
        <v>0</v>
      </c>
      <c r="AA326" s="1" t="b">
        <f t="shared" si="71"/>
        <v>0</v>
      </c>
      <c r="AB326" s="1" t="b">
        <f t="shared" si="72"/>
        <v>0</v>
      </c>
    </row>
    <row r="327" spans="10:28" x14ac:dyDescent="0.25">
      <c r="J327">
        <v>325</v>
      </c>
      <c r="K327" s="64" t="b">
        <f>IF(ISNUMBER(Data!D326),VLOOKUP(Results!J327,Data!A:D,4,FALSE))</f>
        <v>0</v>
      </c>
      <c r="L327" s="1" t="b">
        <f>IF(ISNUMBER(Data!D326),LOG(VLOOKUP($J327,Data!$A:$D,4,FALSE)))</f>
        <v>0</v>
      </c>
      <c r="M327" s="2" t="b">
        <f>IF(ISNUMBER(Data!C326),VLOOKUP($J327,Data!$A:$D,3,FALSE))</f>
        <v>0</v>
      </c>
      <c r="N327" s="1" t="b">
        <f>IF(ISNUMBER(Data!D326),IF(AND($J327&lt;=Data!$H$3,$J327&gt;=Data!$H$2,Data!E326&lt;&gt;1),LOG(VLOOKUP($J327,Data!$A:$D,4,FALSE))))</f>
        <v>0</v>
      </c>
      <c r="O327" s="2" t="b">
        <f>IF(AND($J327&lt;=Data!$H$3,$J327&gt;=Data!$H$2,Data!E326&lt;&gt;1),VLOOKUP($J327,Data!$A:$D,3,FALSE))</f>
        <v>0</v>
      </c>
      <c r="P327" s="1" t="b">
        <f t="shared" si="61"/>
        <v>0</v>
      </c>
      <c r="Q327" s="1" t="b">
        <f t="shared" si="62"/>
        <v>0</v>
      </c>
      <c r="R327" s="1" t="b">
        <f t="shared" si="63"/>
        <v>0</v>
      </c>
      <c r="S327" s="1" t="b">
        <f t="shared" si="64"/>
        <v>0</v>
      </c>
      <c r="T327" s="1" t="b">
        <f t="shared" si="65"/>
        <v>0</v>
      </c>
      <c r="U327" s="1" t="b">
        <f t="shared" si="66"/>
        <v>0</v>
      </c>
      <c r="W327" s="1" t="b">
        <f t="shared" si="67"/>
        <v>0</v>
      </c>
      <c r="X327" s="1" t="b">
        <f t="shared" si="68"/>
        <v>0</v>
      </c>
      <c r="Y327" s="1" t="b">
        <f t="shared" si="69"/>
        <v>0</v>
      </c>
      <c r="Z327" s="1" t="b">
        <f t="shared" si="70"/>
        <v>0</v>
      </c>
      <c r="AA327" s="1" t="b">
        <f t="shared" si="71"/>
        <v>0</v>
      </c>
      <c r="AB327" s="1" t="b">
        <f t="shared" si="72"/>
        <v>0</v>
      </c>
    </row>
    <row r="328" spans="10:28" x14ac:dyDescent="0.25">
      <c r="J328">
        <v>326</v>
      </c>
      <c r="K328" s="64" t="b">
        <f>IF(ISNUMBER(Data!D327),VLOOKUP(Results!J328,Data!A:D,4,FALSE))</f>
        <v>0</v>
      </c>
      <c r="L328" s="1" t="b">
        <f>IF(ISNUMBER(Data!D327),LOG(VLOOKUP($J328,Data!$A:$D,4,FALSE)))</f>
        <v>0</v>
      </c>
      <c r="M328" s="2" t="b">
        <f>IF(ISNUMBER(Data!C327),VLOOKUP($J328,Data!$A:$D,3,FALSE))</f>
        <v>0</v>
      </c>
      <c r="N328" s="1" t="b">
        <f>IF(ISNUMBER(Data!D327),IF(AND($J328&lt;=Data!$H$3,$J328&gt;=Data!$H$2,Data!E327&lt;&gt;1),LOG(VLOOKUP($J328,Data!$A:$D,4,FALSE))))</f>
        <v>0</v>
      </c>
      <c r="O328" s="2" t="b">
        <f>IF(AND($J328&lt;=Data!$H$3,$J328&gt;=Data!$H$2,Data!E327&lt;&gt;1),VLOOKUP($J328,Data!$A:$D,3,FALSE))</f>
        <v>0</v>
      </c>
      <c r="P328" s="1" t="b">
        <f t="shared" si="61"/>
        <v>0</v>
      </c>
      <c r="Q328" s="1" t="b">
        <f t="shared" si="62"/>
        <v>0</v>
      </c>
      <c r="R328" s="1" t="b">
        <f t="shared" si="63"/>
        <v>0</v>
      </c>
      <c r="S328" s="1" t="b">
        <f t="shared" si="64"/>
        <v>0</v>
      </c>
      <c r="T328" s="1" t="b">
        <f t="shared" si="65"/>
        <v>0</v>
      </c>
      <c r="U328" s="1" t="b">
        <f t="shared" si="66"/>
        <v>0</v>
      </c>
      <c r="W328" s="1" t="b">
        <f t="shared" si="67"/>
        <v>0</v>
      </c>
      <c r="X328" s="1" t="b">
        <f t="shared" si="68"/>
        <v>0</v>
      </c>
      <c r="Y328" s="1" t="b">
        <f t="shared" si="69"/>
        <v>0</v>
      </c>
      <c r="Z328" s="1" t="b">
        <f t="shared" si="70"/>
        <v>0</v>
      </c>
      <c r="AA328" s="1" t="b">
        <f t="shared" si="71"/>
        <v>0</v>
      </c>
      <c r="AB328" s="1" t="b">
        <f t="shared" si="72"/>
        <v>0</v>
      </c>
    </row>
    <row r="329" spans="10:28" x14ac:dyDescent="0.25">
      <c r="J329">
        <v>327</v>
      </c>
      <c r="K329" s="64" t="b">
        <f>IF(ISNUMBER(Data!D328),VLOOKUP(Results!J329,Data!A:D,4,FALSE))</f>
        <v>0</v>
      </c>
      <c r="L329" s="1" t="b">
        <f>IF(ISNUMBER(Data!D328),LOG(VLOOKUP($J329,Data!$A:$D,4,FALSE)))</f>
        <v>0</v>
      </c>
      <c r="M329" s="2" t="b">
        <f>IF(ISNUMBER(Data!C328),VLOOKUP($J329,Data!$A:$D,3,FALSE))</f>
        <v>0</v>
      </c>
      <c r="N329" s="1" t="b">
        <f>IF(ISNUMBER(Data!D328),IF(AND($J329&lt;=Data!$H$3,$J329&gt;=Data!$H$2,Data!E328&lt;&gt;1),LOG(VLOOKUP($J329,Data!$A:$D,4,FALSE))))</f>
        <v>0</v>
      </c>
      <c r="O329" s="2" t="b">
        <f>IF(AND($J329&lt;=Data!$H$3,$J329&gt;=Data!$H$2,Data!E328&lt;&gt;1),VLOOKUP($J329,Data!$A:$D,3,FALSE))</f>
        <v>0</v>
      </c>
      <c r="P329" s="1" t="b">
        <f t="shared" si="61"/>
        <v>0</v>
      </c>
      <c r="Q329" s="1" t="b">
        <f t="shared" si="62"/>
        <v>0</v>
      </c>
      <c r="R329" s="1" t="b">
        <f t="shared" si="63"/>
        <v>0</v>
      </c>
      <c r="S329" s="1" t="b">
        <f t="shared" si="64"/>
        <v>0</v>
      </c>
      <c r="T329" s="1" t="b">
        <f t="shared" si="65"/>
        <v>0</v>
      </c>
      <c r="U329" s="1" t="b">
        <f t="shared" si="66"/>
        <v>0</v>
      </c>
      <c r="W329" s="1" t="b">
        <f t="shared" si="67"/>
        <v>0</v>
      </c>
      <c r="X329" s="1" t="b">
        <f t="shared" si="68"/>
        <v>0</v>
      </c>
      <c r="Y329" s="1" t="b">
        <f t="shared" si="69"/>
        <v>0</v>
      </c>
      <c r="Z329" s="1" t="b">
        <f t="shared" si="70"/>
        <v>0</v>
      </c>
      <c r="AA329" s="1" t="b">
        <f t="shared" si="71"/>
        <v>0</v>
      </c>
      <c r="AB329" s="1" t="b">
        <f t="shared" si="72"/>
        <v>0</v>
      </c>
    </row>
    <row r="330" spans="10:28" x14ac:dyDescent="0.25">
      <c r="J330">
        <v>328</v>
      </c>
      <c r="K330" s="64" t="b">
        <f>IF(ISNUMBER(Data!D329),VLOOKUP(Results!J330,Data!A:D,4,FALSE))</f>
        <v>0</v>
      </c>
      <c r="L330" s="1" t="b">
        <f>IF(ISNUMBER(Data!D329),LOG(VLOOKUP($J330,Data!$A:$D,4,FALSE)))</f>
        <v>0</v>
      </c>
      <c r="M330" s="2" t="b">
        <f>IF(ISNUMBER(Data!C329),VLOOKUP($J330,Data!$A:$D,3,FALSE))</f>
        <v>0</v>
      </c>
      <c r="N330" s="1" t="b">
        <f>IF(ISNUMBER(Data!D329),IF(AND($J330&lt;=Data!$H$3,$J330&gt;=Data!$H$2,Data!E329&lt;&gt;1),LOG(VLOOKUP($J330,Data!$A:$D,4,FALSE))))</f>
        <v>0</v>
      </c>
      <c r="O330" s="2" t="b">
        <f>IF(AND($J330&lt;=Data!$H$3,$J330&gt;=Data!$H$2,Data!E329&lt;&gt;1),VLOOKUP($J330,Data!$A:$D,3,FALSE))</f>
        <v>0</v>
      </c>
      <c r="P330" s="1" t="b">
        <f t="shared" si="61"/>
        <v>0</v>
      </c>
      <c r="Q330" s="1" t="b">
        <f t="shared" si="62"/>
        <v>0</v>
      </c>
      <c r="R330" s="1" t="b">
        <f t="shared" si="63"/>
        <v>0</v>
      </c>
      <c r="S330" s="1" t="b">
        <f t="shared" si="64"/>
        <v>0</v>
      </c>
      <c r="T330" s="1" t="b">
        <f t="shared" si="65"/>
        <v>0</v>
      </c>
      <c r="U330" s="1" t="b">
        <f t="shared" si="66"/>
        <v>0</v>
      </c>
      <c r="W330" s="1" t="b">
        <f t="shared" si="67"/>
        <v>0</v>
      </c>
      <c r="X330" s="1" t="b">
        <f t="shared" si="68"/>
        <v>0</v>
      </c>
      <c r="Y330" s="1" t="b">
        <f t="shared" si="69"/>
        <v>0</v>
      </c>
      <c r="Z330" s="1" t="b">
        <f t="shared" si="70"/>
        <v>0</v>
      </c>
      <c r="AA330" s="1" t="b">
        <f t="shared" si="71"/>
        <v>0</v>
      </c>
      <c r="AB330" s="1" t="b">
        <f t="shared" si="72"/>
        <v>0</v>
      </c>
    </row>
    <row r="331" spans="10:28" x14ac:dyDescent="0.25">
      <c r="J331">
        <v>329</v>
      </c>
      <c r="K331" s="64" t="b">
        <f>IF(ISNUMBER(Data!D330),VLOOKUP(Results!J331,Data!A:D,4,FALSE))</f>
        <v>0</v>
      </c>
      <c r="L331" s="1" t="b">
        <f>IF(ISNUMBER(Data!D330),LOG(VLOOKUP($J331,Data!$A:$D,4,FALSE)))</f>
        <v>0</v>
      </c>
      <c r="M331" s="2" t="b">
        <f>IF(ISNUMBER(Data!C330),VLOOKUP($J331,Data!$A:$D,3,FALSE))</f>
        <v>0</v>
      </c>
      <c r="N331" s="1" t="b">
        <f>IF(ISNUMBER(Data!D330),IF(AND($J331&lt;=Data!$H$3,$J331&gt;=Data!$H$2,Data!E330&lt;&gt;1),LOG(VLOOKUP($J331,Data!$A:$D,4,FALSE))))</f>
        <v>0</v>
      </c>
      <c r="O331" s="2" t="b">
        <f>IF(AND($J331&lt;=Data!$H$3,$J331&gt;=Data!$H$2,Data!E330&lt;&gt;1),VLOOKUP($J331,Data!$A:$D,3,FALSE))</f>
        <v>0</v>
      </c>
      <c r="P331" s="1" t="b">
        <f t="shared" si="61"/>
        <v>0</v>
      </c>
      <c r="Q331" s="1" t="b">
        <f t="shared" si="62"/>
        <v>0</v>
      </c>
      <c r="R331" s="1" t="b">
        <f t="shared" si="63"/>
        <v>0</v>
      </c>
      <c r="S331" s="1" t="b">
        <f t="shared" si="64"/>
        <v>0</v>
      </c>
      <c r="T331" s="1" t="b">
        <f t="shared" si="65"/>
        <v>0</v>
      </c>
      <c r="U331" s="1" t="b">
        <f t="shared" si="66"/>
        <v>0</v>
      </c>
      <c r="W331" s="1" t="b">
        <f t="shared" si="67"/>
        <v>0</v>
      </c>
      <c r="X331" s="1" t="b">
        <f t="shared" si="68"/>
        <v>0</v>
      </c>
      <c r="Y331" s="1" t="b">
        <f t="shared" si="69"/>
        <v>0</v>
      </c>
      <c r="Z331" s="1" t="b">
        <f t="shared" si="70"/>
        <v>0</v>
      </c>
      <c r="AA331" s="1" t="b">
        <f t="shared" si="71"/>
        <v>0</v>
      </c>
      <c r="AB331" s="1" t="b">
        <f t="shared" si="72"/>
        <v>0</v>
      </c>
    </row>
    <row r="332" spans="10:28" x14ac:dyDescent="0.25">
      <c r="J332">
        <v>330</v>
      </c>
      <c r="K332" s="64" t="b">
        <f>IF(ISNUMBER(Data!D331),VLOOKUP(Results!J332,Data!A:D,4,FALSE))</f>
        <v>0</v>
      </c>
      <c r="L332" s="1" t="b">
        <f>IF(ISNUMBER(Data!D331),LOG(VLOOKUP($J332,Data!$A:$D,4,FALSE)))</f>
        <v>0</v>
      </c>
      <c r="M332" s="2" t="b">
        <f>IF(ISNUMBER(Data!C331),VLOOKUP($J332,Data!$A:$D,3,FALSE))</f>
        <v>0</v>
      </c>
      <c r="N332" s="1" t="b">
        <f>IF(ISNUMBER(Data!D331),IF(AND($J332&lt;=Data!$H$3,$J332&gt;=Data!$H$2,Data!E331&lt;&gt;1),LOG(VLOOKUP($J332,Data!$A:$D,4,FALSE))))</f>
        <v>0</v>
      </c>
      <c r="O332" s="2" t="b">
        <f>IF(AND($J332&lt;=Data!$H$3,$J332&gt;=Data!$H$2,Data!E331&lt;&gt;1),VLOOKUP($J332,Data!$A:$D,3,FALSE))</f>
        <v>0</v>
      </c>
      <c r="P332" s="1" t="b">
        <f t="shared" si="61"/>
        <v>0</v>
      </c>
      <c r="Q332" s="1" t="b">
        <f t="shared" si="62"/>
        <v>0</v>
      </c>
      <c r="R332" s="1" t="b">
        <f t="shared" si="63"/>
        <v>0</v>
      </c>
      <c r="S332" s="1" t="b">
        <f t="shared" si="64"/>
        <v>0</v>
      </c>
      <c r="T332" s="1" t="b">
        <f t="shared" si="65"/>
        <v>0</v>
      </c>
      <c r="U332" s="1" t="b">
        <f t="shared" si="66"/>
        <v>0</v>
      </c>
      <c r="W332" s="1" t="b">
        <f t="shared" si="67"/>
        <v>0</v>
      </c>
      <c r="X332" s="1" t="b">
        <f t="shared" si="68"/>
        <v>0</v>
      </c>
      <c r="Y332" s="1" t="b">
        <f t="shared" si="69"/>
        <v>0</v>
      </c>
      <c r="Z332" s="1" t="b">
        <f t="shared" si="70"/>
        <v>0</v>
      </c>
      <c r="AA332" s="1" t="b">
        <f t="shared" si="71"/>
        <v>0</v>
      </c>
      <c r="AB332" s="1" t="b">
        <f t="shared" si="72"/>
        <v>0</v>
      </c>
    </row>
    <row r="333" spans="10:28" x14ac:dyDescent="0.25">
      <c r="J333">
        <v>331</v>
      </c>
      <c r="K333" s="64" t="b">
        <f>IF(ISNUMBER(Data!D332),VLOOKUP(Results!J333,Data!A:D,4,FALSE))</f>
        <v>0</v>
      </c>
      <c r="L333" s="1" t="b">
        <f>IF(ISNUMBER(Data!D332),LOG(VLOOKUP($J333,Data!$A:$D,4,FALSE)))</f>
        <v>0</v>
      </c>
      <c r="M333" s="2" t="b">
        <f>IF(ISNUMBER(Data!C332),VLOOKUP($J333,Data!$A:$D,3,FALSE))</f>
        <v>0</v>
      </c>
      <c r="N333" s="1" t="b">
        <f>IF(ISNUMBER(Data!D332),IF(AND($J333&lt;=Data!$H$3,$J333&gt;=Data!$H$2,Data!E332&lt;&gt;1),LOG(VLOOKUP($J333,Data!$A:$D,4,FALSE))))</f>
        <v>0</v>
      </c>
      <c r="O333" s="2" t="b">
        <f>IF(AND($J333&lt;=Data!$H$3,$J333&gt;=Data!$H$2,Data!E332&lt;&gt;1),VLOOKUP($J333,Data!$A:$D,3,FALSE))</f>
        <v>0</v>
      </c>
      <c r="P333" s="1" t="b">
        <f t="shared" si="61"/>
        <v>0</v>
      </c>
      <c r="Q333" s="1" t="b">
        <f t="shared" si="62"/>
        <v>0</v>
      </c>
      <c r="R333" s="1" t="b">
        <f t="shared" si="63"/>
        <v>0</v>
      </c>
      <c r="S333" s="1" t="b">
        <f t="shared" si="64"/>
        <v>0</v>
      </c>
      <c r="T333" s="1" t="b">
        <f t="shared" si="65"/>
        <v>0</v>
      </c>
      <c r="U333" s="1" t="b">
        <f t="shared" si="66"/>
        <v>0</v>
      </c>
      <c r="W333" s="1" t="b">
        <f t="shared" si="67"/>
        <v>0</v>
      </c>
      <c r="X333" s="1" t="b">
        <f t="shared" si="68"/>
        <v>0</v>
      </c>
      <c r="Y333" s="1" t="b">
        <f t="shared" si="69"/>
        <v>0</v>
      </c>
      <c r="Z333" s="1" t="b">
        <f t="shared" si="70"/>
        <v>0</v>
      </c>
      <c r="AA333" s="1" t="b">
        <f t="shared" si="71"/>
        <v>0</v>
      </c>
      <c r="AB333" s="1" t="b">
        <f t="shared" si="72"/>
        <v>0</v>
      </c>
    </row>
    <row r="334" spans="10:28" x14ac:dyDescent="0.25">
      <c r="J334">
        <v>332</v>
      </c>
      <c r="K334" s="64" t="b">
        <f>IF(ISNUMBER(Data!D333),VLOOKUP(Results!J334,Data!A:D,4,FALSE))</f>
        <v>0</v>
      </c>
      <c r="L334" s="1" t="b">
        <f>IF(ISNUMBER(Data!D333),LOG(VLOOKUP($J334,Data!$A:$D,4,FALSE)))</f>
        <v>0</v>
      </c>
      <c r="M334" s="2" t="b">
        <f>IF(ISNUMBER(Data!C333),VLOOKUP($J334,Data!$A:$D,3,FALSE))</f>
        <v>0</v>
      </c>
      <c r="N334" s="1" t="b">
        <f>IF(ISNUMBER(Data!D333),IF(AND($J334&lt;=Data!$H$3,$J334&gt;=Data!$H$2,Data!E333&lt;&gt;1),LOG(VLOOKUP($J334,Data!$A:$D,4,FALSE))))</f>
        <v>0</v>
      </c>
      <c r="O334" s="2" t="b">
        <f>IF(AND($J334&lt;=Data!$H$3,$J334&gt;=Data!$H$2,Data!E333&lt;&gt;1),VLOOKUP($J334,Data!$A:$D,3,FALSE))</f>
        <v>0</v>
      </c>
      <c r="P334" s="1" t="b">
        <f t="shared" si="61"/>
        <v>0</v>
      </c>
      <c r="Q334" s="1" t="b">
        <f t="shared" si="62"/>
        <v>0</v>
      </c>
      <c r="R334" s="1" t="b">
        <f t="shared" si="63"/>
        <v>0</v>
      </c>
      <c r="S334" s="1" t="b">
        <f t="shared" si="64"/>
        <v>0</v>
      </c>
      <c r="T334" s="1" t="b">
        <f t="shared" si="65"/>
        <v>0</v>
      </c>
      <c r="U334" s="1" t="b">
        <f t="shared" si="66"/>
        <v>0</v>
      </c>
      <c r="W334" s="1" t="b">
        <f t="shared" si="67"/>
        <v>0</v>
      </c>
      <c r="X334" s="1" t="b">
        <f t="shared" si="68"/>
        <v>0</v>
      </c>
      <c r="Y334" s="1" t="b">
        <f t="shared" si="69"/>
        <v>0</v>
      </c>
      <c r="Z334" s="1" t="b">
        <f t="shared" si="70"/>
        <v>0</v>
      </c>
      <c r="AA334" s="1" t="b">
        <f t="shared" si="71"/>
        <v>0</v>
      </c>
      <c r="AB334" s="1" t="b">
        <f t="shared" si="72"/>
        <v>0</v>
      </c>
    </row>
    <row r="335" spans="10:28" x14ac:dyDescent="0.25">
      <c r="J335">
        <v>333</v>
      </c>
      <c r="K335" s="64" t="b">
        <f>IF(ISNUMBER(Data!D334),VLOOKUP(Results!J335,Data!A:D,4,FALSE))</f>
        <v>0</v>
      </c>
      <c r="L335" s="1" t="b">
        <f>IF(ISNUMBER(Data!D334),LOG(VLOOKUP($J335,Data!$A:$D,4,FALSE)))</f>
        <v>0</v>
      </c>
      <c r="M335" s="2" t="b">
        <f>IF(ISNUMBER(Data!C334),VLOOKUP($J335,Data!$A:$D,3,FALSE))</f>
        <v>0</v>
      </c>
      <c r="N335" s="1" t="b">
        <f>IF(ISNUMBER(Data!D334),IF(AND($J335&lt;=Data!$H$3,$J335&gt;=Data!$H$2,Data!E334&lt;&gt;1),LOG(VLOOKUP($J335,Data!$A:$D,4,FALSE))))</f>
        <v>0</v>
      </c>
      <c r="O335" s="2" t="b">
        <f>IF(AND($J335&lt;=Data!$H$3,$J335&gt;=Data!$H$2,Data!E334&lt;&gt;1),VLOOKUP($J335,Data!$A:$D,3,FALSE))</f>
        <v>0</v>
      </c>
      <c r="P335" s="1" t="b">
        <f t="shared" si="61"/>
        <v>0</v>
      </c>
      <c r="Q335" s="1" t="b">
        <f t="shared" si="62"/>
        <v>0</v>
      </c>
      <c r="R335" s="1" t="b">
        <f t="shared" si="63"/>
        <v>0</v>
      </c>
      <c r="S335" s="1" t="b">
        <f t="shared" si="64"/>
        <v>0</v>
      </c>
      <c r="T335" s="1" t="b">
        <f t="shared" si="65"/>
        <v>0</v>
      </c>
      <c r="U335" s="1" t="b">
        <f t="shared" si="66"/>
        <v>0</v>
      </c>
      <c r="W335" s="1" t="b">
        <f t="shared" si="67"/>
        <v>0</v>
      </c>
      <c r="X335" s="1" t="b">
        <f t="shared" si="68"/>
        <v>0</v>
      </c>
      <c r="Y335" s="1" t="b">
        <f t="shared" si="69"/>
        <v>0</v>
      </c>
      <c r="Z335" s="1" t="b">
        <f t="shared" si="70"/>
        <v>0</v>
      </c>
      <c r="AA335" s="1" t="b">
        <f t="shared" si="71"/>
        <v>0</v>
      </c>
      <c r="AB335" s="1" t="b">
        <f t="shared" si="72"/>
        <v>0</v>
      </c>
    </row>
    <row r="336" spans="10:28" x14ac:dyDescent="0.25">
      <c r="J336">
        <v>334</v>
      </c>
      <c r="K336" s="64" t="b">
        <f>IF(ISNUMBER(Data!D335),VLOOKUP(Results!J336,Data!A:D,4,FALSE))</f>
        <v>0</v>
      </c>
      <c r="L336" s="1" t="b">
        <f>IF(ISNUMBER(Data!D335),LOG(VLOOKUP($J336,Data!$A:$D,4,FALSE)))</f>
        <v>0</v>
      </c>
      <c r="M336" s="2" t="b">
        <f>IF(ISNUMBER(Data!C335),VLOOKUP($J336,Data!$A:$D,3,FALSE))</f>
        <v>0</v>
      </c>
      <c r="N336" s="1" t="b">
        <f>IF(ISNUMBER(Data!D335),IF(AND($J336&lt;=Data!$H$3,$J336&gt;=Data!$H$2,Data!E335&lt;&gt;1),LOG(VLOOKUP($J336,Data!$A:$D,4,FALSE))))</f>
        <v>0</v>
      </c>
      <c r="O336" s="2" t="b">
        <f>IF(AND($J336&lt;=Data!$H$3,$J336&gt;=Data!$H$2,Data!E335&lt;&gt;1),VLOOKUP($J336,Data!$A:$D,3,FALSE))</f>
        <v>0</v>
      </c>
      <c r="P336" s="1" t="b">
        <f t="shared" si="61"/>
        <v>0</v>
      </c>
      <c r="Q336" s="1" t="b">
        <f t="shared" si="62"/>
        <v>0</v>
      </c>
      <c r="R336" s="1" t="b">
        <f t="shared" si="63"/>
        <v>0</v>
      </c>
      <c r="S336" s="1" t="b">
        <f t="shared" si="64"/>
        <v>0</v>
      </c>
      <c r="T336" s="1" t="b">
        <f t="shared" si="65"/>
        <v>0</v>
      </c>
      <c r="U336" s="1" t="b">
        <f t="shared" si="66"/>
        <v>0</v>
      </c>
      <c r="W336" s="1" t="b">
        <f t="shared" si="67"/>
        <v>0</v>
      </c>
      <c r="X336" s="1" t="b">
        <f t="shared" si="68"/>
        <v>0</v>
      </c>
      <c r="Y336" s="1" t="b">
        <f t="shared" si="69"/>
        <v>0</v>
      </c>
      <c r="Z336" s="1" t="b">
        <f t="shared" si="70"/>
        <v>0</v>
      </c>
      <c r="AA336" s="1" t="b">
        <f t="shared" si="71"/>
        <v>0</v>
      </c>
      <c r="AB336" s="1" t="b">
        <f t="shared" si="72"/>
        <v>0</v>
      </c>
    </row>
    <row r="337" spans="10:28" x14ac:dyDescent="0.25">
      <c r="J337">
        <v>335</v>
      </c>
      <c r="K337" s="64" t="b">
        <f>IF(ISNUMBER(Data!D336),VLOOKUP(Results!J337,Data!A:D,4,FALSE))</f>
        <v>0</v>
      </c>
      <c r="L337" s="1" t="b">
        <f>IF(ISNUMBER(Data!D336),LOG(VLOOKUP($J337,Data!$A:$D,4,FALSE)))</f>
        <v>0</v>
      </c>
      <c r="M337" s="2" t="b">
        <f>IF(ISNUMBER(Data!C336),VLOOKUP($J337,Data!$A:$D,3,FALSE))</f>
        <v>0</v>
      </c>
      <c r="N337" s="1" t="b">
        <f>IF(ISNUMBER(Data!D336),IF(AND($J337&lt;=Data!$H$3,$J337&gt;=Data!$H$2,Data!E336&lt;&gt;1),LOG(VLOOKUP($J337,Data!$A:$D,4,FALSE))))</f>
        <v>0</v>
      </c>
      <c r="O337" s="2" t="b">
        <f>IF(AND($J337&lt;=Data!$H$3,$J337&gt;=Data!$H$2,Data!E336&lt;&gt;1),VLOOKUP($J337,Data!$A:$D,3,FALSE))</f>
        <v>0</v>
      </c>
      <c r="P337" s="1" t="b">
        <f t="shared" si="61"/>
        <v>0</v>
      </c>
      <c r="Q337" s="1" t="b">
        <f t="shared" si="62"/>
        <v>0</v>
      </c>
      <c r="R337" s="1" t="b">
        <f t="shared" si="63"/>
        <v>0</v>
      </c>
      <c r="S337" s="1" t="b">
        <f t="shared" si="64"/>
        <v>0</v>
      </c>
      <c r="T337" s="1" t="b">
        <f t="shared" si="65"/>
        <v>0</v>
      </c>
      <c r="U337" s="1" t="b">
        <f t="shared" si="66"/>
        <v>0</v>
      </c>
      <c r="W337" s="1" t="b">
        <f t="shared" si="67"/>
        <v>0</v>
      </c>
      <c r="X337" s="1" t="b">
        <f t="shared" si="68"/>
        <v>0</v>
      </c>
      <c r="Y337" s="1" t="b">
        <f t="shared" si="69"/>
        <v>0</v>
      </c>
      <c r="Z337" s="1" t="b">
        <f t="shared" si="70"/>
        <v>0</v>
      </c>
      <c r="AA337" s="1" t="b">
        <f t="shared" si="71"/>
        <v>0</v>
      </c>
      <c r="AB337" s="1" t="b">
        <f t="shared" si="72"/>
        <v>0</v>
      </c>
    </row>
    <row r="338" spans="10:28" x14ac:dyDescent="0.25">
      <c r="J338">
        <v>336</v>
      </c>
      <c r="K338" s="64" t="b">
        <f>IF(ISNUMBER(Data!D337),VLOOKUP(Results!J338,Data!A:D,4,FALSE))</f>
        <v>0</v>
      </c>
      <c r="L338" s="1" t="b">
        <f>IF(ISNUMBER(Data!D337),LOG(VLOOKUP($J338,Data!$A:$D,4,FALSE)))</f>
        <v>0</v>
      </c>
      <c r="M338" s="2" t="b">
        <f>IF(ISNUMBER(Data!C337),VLOOKUP($J338,Data!$A:$D,3,FALSE))</f>
        <v>0</v>
      </c>
      <c r="N338" s="1" t="b">
        <f>IF(ISNUMBER(Data!D337),IF(AND($J338&lt;=Data!$H$3,$J338&gt;=Data!$H$2,Data!E337&lt;&gt;1),LOG(VLOOKUP($J338,Data!$A:$D,4,FALSE))))</f>
        <v>0</v>
      </c>
      <c r="O338" s="2" t="b">
        <f>IF(AND($J338&lt;=Data!$H$3,$J338&gt;=Data!$H$2,Data!E337&lt;&gt;1),VLOOKUP($J338,Data!$A:$D,3,FALSE))</f>
        <v>0</v>
      </c>
      <c r="P338" s="1" t="b">
        <f t="shared" si="61"/>
        <v>0</v>
      </c>
      <c r="Q338" s="1" t="b">
        <f t="shared" si="62"/>
        <v>0</v>
      </c>
      <c r="R338" s="1" t="b">
        <f t="shared" si="63"/>
        <v>0</v>
      </c>
      <c r="S338" s="1" t="b">
        <f t="shared" si="64"/>
        <v>0</v>
      </c>
      <c r="T338" s="1" t="b">
        <f t="shared" si="65"/>
        <v>0</v>
      </c>
      <c r="U338" s="1" t="b">
        <f t="shared" si="66"/>
        <v>0</v>
      </c>
      <c r="W338" s="1" t="b">
        <f t="shared" si="67"/>
        <v>0</v>
      </c>
      <c r="X338" s="1" t="b">
        <f t="shared" si="68"/>
        <v>0</v>
      </c>
      <c r="Y338" s="1" t="b">
        <f t="shared" si="69"/>
        <v>0</v>
      </c>
      <c r="Z338" s="1" t="b">
        <f t="shared" si="70"/>
        <v>0</v>
      </c>
      <c r="AA338" s="1" t="b">
        <f t="shared" si="71"/>
        <v>0</v>
      </c>
      <c r="AB338" s="1" t="b">
        <f t="shared" si="72"/>
        <v>0</v>
      </c>
    </row>
    <row r="339" spans="10:28" x14ac:dyDescent="0.25">
      <c r="J339">
        <v>337</v>
      </c>
      <c r="K339" s="64" t="b">
        <f>IF(ISNUMBER(Data!D338),VLOOKUP(Results!J339,Data!A:D,4,FALSE))</f>
        <v>0</v>
      </c>
      <c r="L339" s="1" t="b">
        <f>IF(ISNUMBER(Data!D338),LOG(VLOOKUP($J339,Data!$A:$D,4,FALSE)))</f>
        <v>0</v>
      </c>
      <c r="M339" s="2" t="b">
        <f>IF(ISNUMBER(Data!C338),VLOOKUP($J339,Data!$A:$D,3,FALSE))</f>
        <v>0</v>
      </c>
      <c r="N339" s="1" t="b">
        <f>IF(ISNUMBER(Data!D338),IF(AND($J339&lt;=Data!$H$3,$J339&gt;=Data!$H$2,Data!E338&lt;&gt;1),LOG(VLOOKUP($J339,Data!$A:$D,4,FALSE))))</f>
        <v>0</v>
      </c>
      <c r="O339" s="2" t="b">
        <f>IF(AND($J339&lt;=Data!$H$3,$J339&gt;=Data!$H$2,Data!E338&lt;&gt;1),VLOOKUP($J339,Data!$A:$D,3,FALSE))</f>
        <v>0</v>
      </c>
      <c r="P339" s="1" t="b">
        <f t="shared" si="61"/>
        <v>0</v>
      </c>
      <c r="Q339" s="1" t="b">
        <f t="shared" si="62"/>
        <v>0</v>
      </c>
      <c r="R339" s="1" t="b">
        <f t="shared" si="63"/>
        <v>0</v>
      </c>
      <c r="S339" s="1" t="b">
        <f t="shared" si="64"/>
        <v>0</v>
      </c>
      <c r="T339" s="1" t="b">
        <f t="shared" si="65"/>
        <v>0</v>
      </c>
      <c r="U339" s="1" t="b">
        <f t="shared" si="66"/>
        <v>0</v>
      </c>
      <c r="W339" s="1" t="b">
        <f t="shared" si="67"/>
        <v>0</v>
      </c>
      <c r="X339" s="1" t="b">
        <f t="shared" si="68"/>
        <v>0</v>
      </c>
      <c r="Y339" s="1" t="b">
        <f t="shared" si="69"/>
        <v>0</v>
      </c>
      <c r="Z339" s="1" t="b">
        <f t="shared" si="70"/>
        <v>0</v>
      </c>
      <c r="AA339" s="1" t="b">
        <f t="shared" si="71"/>
        <v>0</v>
      </c>
      <c r="AB339" s="1" t="b">
        <f t="shared" si="72"/>
        <v>0</v>
      </c>
    </row>
    <row r="340" spans="10:28" x14ac:dyDescent="0.25">
      <c r="J340">
        <v>338</v>
      </c>
      <c r="K340" s="64" t="b">
        <f>IF(ISNUMBER(Data!D339),VLOOKUP(Results!J340,Data!A:D,4,FALSE))</f>
        <v>0</v>
      </c>
      <c r="L340" s="1" t="b">
        <f>IF(ISNUMBER(Data!D339),LOG(VLOOKUP($J340,Data!$A:$D,4,FALSE)))</f>
        <v>0</v>
      </c>
      <c r="M340" s="2" t="b">
        <f>IF(ISNUMBER(Data!C339),VLOOKUP($J340,Data!$A:$D,3,FALSE))</f>
        <v>0</v>
      </c>
      <c r="N340" s="1" t="b">
        <f>IF(ISNUMBER(Data!D339),IF(AND($J340&lt;=Data!$H$3,$J340&gt;=Data!$H$2,Data!E339&lt;&gt;1),LOG(VLOOKUP($J340,Data!$A:$D,4,FALSE))))</f>
        <v>0</v>
      </c>
      <c r="O340" s="2" t="b">
        <f>IF(AND($J340&lt;=Data!$H$3,$J340&gt;=Data!$H$2,Data!E339&lt;&gt;1),VLOOKUP($J340,Data!$A:$D,3,FALSE))</f>
        <v>0</v>
      </c>
      <c r="P340" s="1" t="b">
        <f t="shared" si="61"/>
        <v>0</v>
      </c>
      <c r="Q340" s="1" t="b">
        <f t="shared" si="62"/>
        <v>0</v>
      </c>
      <c r="R340" s="1" t="b">
        <f t="shared" si="63"/>
        <v>0</v>
      </c>
      <c r="S340" s="1" t="b">
        <f t="shared" si="64"/>
        <v>0</v>
      </c>
      <c r="T340" s="1" t="b">
        <f t="shared" si="65"/>
        <v>0</v>
      </c>
      <c r="U340" s="1" t="b">
        <f t="shared" si="66"/>
        <v>0</v>
      </c>
      <c r="W340" s="1" t="b">
        <f t="shared" si="67"/>
        <v>0</v>
      </c>
      <c r="X340" s="1" t="b">
        <f t="shared" si="68"/>
        <v>0</v>
      </c>
      <c r="Y340" s="1" t="b">
        <f t="shared" si="69"/>
        <v>0</v>
      </c>
      <c r="Z340" s="1" t="b">
        <f t="shared" si="70"/>
        <v>0</v>
      </c>
      <c r="AA340" s="1" t="b">
        <f t="shared" si="71"/>
        <v>0</v>
      </c>
      <c r="AB340" s="1" t="b">
        <f t="shared" si="72"/>
        <v>0</v>
      </c>
    </row>
    <row r="341" spans="10:28" x14ac:dyDescent="0.25">
      <c r="J341">
        <v>339</v>
      </c>
      <c r="K341" s="64" t="b">
        <f>IF(ISNUMBER(Data!D340),VLOOKUP(Results!J341,Data!A:D,4,FALSE))</f>
        <v>0</v>
      </c>
      <c r="L341" s="1" t="b">
        <f>IF(ISNUMBER(Data!D340),LOG(VLOOKUP($J341,Data!$A:$D,4,FALSE)))</f>
        <v>0</v>
      </c>
      <c r="M341" s="2" t="b">
        <f>IF(ISNUMBER(Data!C340),VLOOKUP($J341,Data!$A:$D,3,FALSE))</f>
        <v>0</v>
      </c>
      <c r="N341" s="1" t="b">
        <f>IF(ISNUMBER(Data!D340),IF(AND($J341&lt;=Data!$H$3,$J341&gt;=Data!$H$2,Data!E340&lt;&gt;1),LOG(VLOOKUP($J341,Data!$A:$D,4,FALSE))))</f>
        <v>0</v>
      </c>
      <c r="O341" s="2" t="b">
        <f>IF(AND($J341&lt;=Data!$H$3,$J341&gt;=Data!$H$2,Data!E340&lt;&gt;1),VLOOKUP($J341,Data!$A:$D,3,FALSE))</f>
        <v>0</v>
      </c>
      <c r="P341" s="1" t="b">
        <f t="shared" si="61"/>
        <v>0</v>
      </c>
      <c r="Q341" s="1" t="b">
        <f t="shared" si="62"/>
        <v>0</v>
      </c>
      <c r="R341" s="1" t="b">
        <f t="shared" si="63"/>
        <v>0</v>
      </c>
      <c r="S341" s="1" t="b">
        <f t="shared" si="64"/>
        <v>0</v>
      </c>
      <c r="T341" s="1" t="b">
        <f t="shared" si="65"/>
        <v>0</v>
      </c>
      <c r="U341" s="1" t="b">
        <f t="shared" si="66"/>
        <v>0</v>
      </c>
      <c r="W341" s="1" t="b">
        <f t="shared" si="67"/>
        <v>0</v>
      </c>
      <c r="X341" s="1" t="b">
        <f t="shared" si="68"/>
        <v>0</v>
      </c>
      <c r="Y341" s="1" t="b">
        <f t="shared" si="69"/>
        <v>0</v>
      </c>
      <c r="Z341" s="1" t="b">
        <f t="shared" si="70"/>
        <v>0</v>
      </c>
      <c r="AA341" s="1" t="b">
        <f t="shared" si="71"/>
        <v>0</v>
      </c>
      <c r="AB341" s="1" t="b">
        <f t="shared" si="72"/>
        <v>0</v>
      </c>
    </row>
    <row r="342" spans="10:28" x14ac:dyDescent="0.25">
      <c r="J342">
        <v>340</v>
      </c>
      <c r="K342" s="64" t="b">
        <f>IF(ISNUMBER(Data!D341),VLOOKUP(Results!J342,Data!A:D,4,FALSE))</f>
        <v>0</v>
      </c>
      <c r="L342" s="1" t="b">
        <f>IF(ISNUMBER(Data!D341),LOG(VLOOKUP($J342,Data!$A:$D,4,FALSE)))</f>
        <v>0</v>
      </c>
      <c r="M342" s="2" t="b">
        <f>IF(ISNUMBER(Data!C341),VLOOKUP($J342,Data!$A:$D,3,FALSE))</f>
        <v>0</v>
      </c>
      <c r="N342" s="1" t="b">
        <f>IF(ISNUMBER(Data!D341),IF(AND($J342&lt;=Data!$H$3,$J342&gt;=Data!$H$2,Data!E341&lt;&gt;1),LOG(VLOOKUP($J342,Data!$A:$D,4,FALSE))))</f>
        <v>0</v>
      </c>
      <c r="O342" s="2" t="b">
        <f>IF(AND($J342&lt;=Data!$H$3,$J342&gt;=Data!$H$2,Data!E341&lt;&gt;1),VLOOKUP($J342,Data!$A:$D,3,FALSE))</f>
        <v>0</v>
      </c>
      <c r="P342" s="1" t="b">
        <f t="shared" si="61"/>
        <v>0</v>
      </c>
      <c r="Q342" s="1" t="b">
        <f t="shared" si="62"/>
        <v>0</v>
      </c>
      <c r="R342" s="1" t="b">
        <f t="shared" si="63"/>
        <v>0</v>
      </c>
      <c r="S342" s="1" t="b">
        <f t="shared" si="64"/>
        <v>0</v>
      </c>
      <c r="T342" s="1" t="b">
        <f t="shared" si="65"/>
        <v>0</v>
      </c>
      <c r="U342" s="1" t="b">
        <f t="shared" si="66"/>
        <v>0</v>
      </c>
      <c r="W342" s="1" t="b">
        <f t="shared" si="67"/>
        <v>0</v>
      </c>
      <c r="X342" s="1" t="b">
        <f t="shared" si="68"/>
        <v>0</v>
      </c>
      <c r="Y342" s="1" t="b">
        <f t="shared" si="69"/>
        <v>0</v>
      </c>
      <c r="Z342" s="1" t="b">
        <f t="shared" si="70"/>
        <v>0</v>
      </c>
      <c r="AA342" s="1" t="b">
        <f t="shared" si="71"/>
        <v>0</v>
      </c>
      <c r="AB342" s="1" t="b">
        <f t="shared" si="72"/>
        <v>0</v>
      </c>
    </row>
    <row r="343" spans="10:28" x14ac:dyDescent="0.25">
      <c r="J343">
        <v>341</v>
      </c>
      <c r="K343" s="64" t="b">
        <f>IF(ISNUMBER(Data!D342),VLOOKUP(Results!J343,Data!A:D,4,FALSE))</f>
        <v>0</v>
      </c>
      <c r="L343" s="1" t="b">
        <f>IF(ISNUMBER(Data!D342),LOG(VLOOKUP($J343,Data!$A:$D,4,FALSE)))</f>
        <v>0</v>
      </c>
      <c r="M343" s="2" t="b">
        <f>IF(ISNUMBER(Data!C342),VLOOKUP($J343,Data!$A:$D,3,FALSE))</f>
        <v>0</v>
      </c>
      <c r="N343" s="1" t="b">
        <f>IF(ISNUMBER(Data!D342),IF(AND($J343&lt;=Data!$H$3,$J343&gt;=Data!$H$2,Data!E342&lt;&gt;1),LOG(VLOOKUP($J343,Data!$A:$D,4,FALSE))))</f>
        <v>0</v>
      </c>
      <c r="O343" s="2" t="b">
        <f>IF(AND($J343&lt;=Data!$H$3,$J343&gt;=Data!$H$2,Data!E342&lt;&gt;1),VLOOKUP($J343,Data!$A:$D,3,FALSE))</f>
        <v>0</v>
      </c>
      <c r="P343" s="1" t="b">
        <f t="shared" si="61"/>
        <v>0</v>
      </c>
      <c r="Q343" s="1" t="b">
        <f t="shared" si="62"/>
        <v>0</v>
      </c>
      <c r="R343" s="1" t="b">
        <f t="shared" si="63"/>
        <v>0</v>
      </c>
      <c r="S343" s="1" t="b">
        <f t="shared" si="64"/>
        <v>0</v>
      </c>
      <c r="T343" s="1" t="b">
        <f t="shared" si="65"/>
        <v>0</v>
      </c>
      <c r="U343" s="1" t="b">
        <f t="shared" si="66"/>
        <v>0</v>
      </c>
      <c r="W343" s="1" t="b">
        <f t="shared" si="67"/>
        <v>0</v>
      </c>
      <c r="X343" s="1" t="b">
        <f t="shared" si="68"/>
        <v>0</v>
      </c>
      <c r="Y343" s="1" t="b">
        <f t="shared" si="69"/>
        <v>0</v>
      </c>
      <c r="Z343" s="1" t="b">
        <f t="shared" si="70"/>
        <v>0</v>
      </c>
      <c r="AA343" s="1" t="b">
        <f t="shared" si="71"/>
        <v>0</v>
      </c>
      <c r="AB343" s="1" t="b">
        <f t="shared" si="72"/>
        <v>0</v>
      </c>
    </row>
    <row r="344" spans="10:28" x14ac:dyDescent="0.25">
      <c r="J344">
        <v>342</v>
      </c>
      <c r="K344" s="64" t="b">
        <f>IF(ISNUMBER(Data!D343),VLOOKUP(Results!J344,Data!A:D,4,FALSE))</f>
        <v>0</v>
      </c>
      <c r="L344" s="1" t="b">
        <f>IF(ISNUMBER(Data!D343),LOG(VLOOKUP($J344,Data!$A:$D,4,FALSE)))</f>
        <v>0</v>
      </c>
      <c r="M344" s="2" t="b">
        <f>IF(ISNUMBER(Data!C343),VLOOKUP($J344,Data!$A:$D,3,FALSE))</f>
        <v>0</v>
      </c>
      <c r="N344" s="1" t="b">
        <f>IF(ISNUMBER(Data!D343),IF(AND($J344&lt;=Data!$H$3,$J344&gt;=Data!$H$2,Data!E343&lt;&gt;1),LOG(VLOOKUP($J344,Data!$A:$D,4,FALSE))))</f>
        <v>0</v>
      </c>
      <c r="O344" s="2" t="b">
        <f>IF(AND($J344&lt;=Data!$H$3,$J344&gt;=Data!$H$2,Data!E343&lt;&gt;1),VLOOKUP($J344,Data!$A:$D,3,FALSE))</f>
        <v>0</v>
      </c>
      <c r="P344" s="1" t="b">
        <f t="shared" si="61"/>
        <v>0</v>
      </c>
      <c r="Q344" s="1" t="b">
        <f t="shared" si="62"/>
        <v>0</v>
      </c>
      <c r="R344" s="1" t="b">
        <f t="shared" si="63"/>
        <v>0</v>
      </c>
      <c r="S344" s="1" t="b">
        <f t="shared" si="64"/>
        <v>0</v>
      </c>
      <c r="T344" s="1" t="b">
        <f t="shared" si="65"/>
        <v>0</v>
      </c>
      <c r="U344" s="1" t="b">
        <f t="shared" si="66"/>
        <v>0</v>
      </c>
      <c r="W344" s="1" t="b">
        <f t="shared" si="67"/>
        <v>0</v>
      </c>
      <c r="X344" s="1" t="b">
        <f t="shared" si="68"/>
        <v>0</v>
      </c>
      <c r="Y344" s="1" t="b">
        <f t="shared" si="69"/>
        <v>0</v>
      </c>
      <c r="Z344" s="1" t="b">
        <f t="shared" si="70"/>
        <v>0</v>
      </c>
      <c r="AA344" s="1" t="b">
        <f t="shared" si="71"/>
        <v>0</v>
      </c>
      <c r="AB344" s="1" t="b">
        <f t="shared" si="72"/>
        <v>0</v>
      </c>
    </row>
    <row r="345" spans="10:28" x14ac:dyDescent="0.25">
      <c r="J345">
        <v>343</v>
      </c>
      <c r="K345" s="64" t="b">
        <f>IF(ISNUMBER(Data!D344),VLOOKUP(Results!J345,Data!A:D,4,FALSE))</f>
        <v>0</v>
      </c>
      <c r="L345" s="1" t="b">
        <f>IF(ISNUMBER(Data!D344),LOG(VLOOKUP($J345,Data!$A:$D,4,FALSE)))</f>
        <v>0</v>
      </c>
      <c r="M345" s="2" t="b">
        <f>IF(ISNUMBER(Data!C344),VLOOKUP($J345,Data!$A:$D,3,FALSE))</f>
        <v>0</v>
      </c>
      <c r="N345" s="1" t="b">
        <f>IF(ISNUMBER(Data!D344),IF(AND($J345&lt;=Data!$H$3,$J345&gt;=Data!$H$2,Data!E344&lt;&gt;1),LOG(VLOOKUP($J345,Data!$A:$D,4,FALSE))))</f>
        <v>0</v>
      </c>
      <c r="O345" s="2" t="b">
        <f>IF(AND($J345&lt;=Data!$H$3,$J345&gt;=Data!$H$2,Data!E344&lt;&gt;1),VLOOKUP($J345,Data!$A:$D,3,FALSE))</f>
        <v>0</v>
      </c>
      <c r="P345" s="1" t="b">
        <f t="shared" si="61"/>
        <v>0</v>
      </c>
      <c r="Q345" s="1" t="b">
        <f t="shared" si="62"/>
        <v>0</v>
      </c>
      <c r="R345" s="1" t="b">
        <f t="shared" si="63"/>
        <v>0</v>
      </c>
      <c r="S345" s="1" t="b">
        <f t="shared" si="64"/>
        <v>0</v>
      </c>
      <c r="T345" s="1" t="b">
        <f t="shared" si="65"/>
        <v>0</v>
      </c>
      <c r="U345" s="1" t="b">
        <f t="shared" si="66"/>
        <v>0</v>
      </c>
      <c r="W345" s="1" t="b">
        <f t="shared" si="67"/>
        <v>0</v>
      </c>
      <c r="X345" s="1" t="b">
        <f t="shared" si="68"/>
        <v>0</v>
      </c>
      <c r="Y345" s="1" t="b">
        <f t="shared" si="69"/>
        <v>0</v>
      </c>
      <c r="Z345" s="1" t="b">
        <f t="shared" si="70"/>
        <v>0</v>
      </c>
      <c r="AA345" s="1" t="b">
        <f t="shared" si="71"/>
        <v>0</v>
      </c>
      <c r="AB345" s="1" t="b">
        <f t="shared" si="72"/>
        <v>0</v>
      </c>
    </row>
    <row r="346" spans="10:28" x14ac:dyDescent="0.25">
      <c r="J346">
        <v>344</v>
      </c>
      <c r="K346" s="64" t="b">
        <f>IF(ISNUMBER(Data!D345),VLOOKUP(Results!J346,Data!A:D,4,FALSE))</f>
        <v>0</v>
      </c>
      <c r="L346" s="1" t="b">
        <f>IF(ISNUMBER(Data!D345),LOG(VLOOKUP($J346,Data!$A:$D,4,FALSE)))</f>
        <v>0</v>
      </c>
      <c r="M346" s="2" t="b">
        <f>IF(ISNUMBER(Data!C345),VLOOKUP($J346,Data!$A:$D,3,FALSE))</f>
        <v>0</v>
      </c>
      <c r="N346" s="1" t="b">
        <f>IF(ISNUMBER(Data!D345),IF(AND($J346&lt;=Data!$H$3,$J346&gt;=Data!$H$2,Data!E345&lt;&gt;1),LOG(VLOOKUP($J346,Data!$A:$D,4,FALSE))))</f>
        <v>0</v>
      </c>
      <c r="O346" s="2" t="b">
        <f>IF(AND($J346&lt;=Data!$H$3,$J346&gt;=Data!$H$2,Data!E345&lt;&gt;1),VLOOKUP($J346,Data!$A:$D,3,FALSE))</f>
        <v>0</v>
      </c>
      <c r="P346" s="1" t="b">
        <f t="shared" si="61"/>
        <v>0</v>
      </c>
      <c r="Q346" s="1" t="b">
        <f t="shared" si="62"/>
        <v>0</v>
      </c>
      <c r="R346" s="1" t="b">
        <f t="shared" si="63"/>
        <v>0</v>
      </c>
      <c r="S346" s="1" t="b">
        <f t="shared" si="64"/>
        <v>0</v>
      </c>
      <c r="T346" s="1" t="b">
        <f t="shared" si="65"/>
        <v>0</v>
      </c>
      <c r="U346" s="1" t="b">
        <f t="shared" si="66"/>
        <v>0</v>
      </c>
      <c r="W346" s="1" t="b">
        <f t="shared" si="67"/>
        <v>0</v>
      </c>
      <c r="X346" s="1" t="b">
        <f t="shared" si="68"/>
        <v>0</v>
      </c>
      <c r="Y346" s="1" t="b">
        <f t="shared" si="69"/>
        <v>0</v>
      </c>
      <c r="Z346" s="1" t="b">
        <f t="shared" si="70"/>
        <v>0</v>
      </c>
      <c r="AA346" s="1" t="b">
        <f t="shared" si="71"/>
        <v>0</v>
      </c>
      <c r="AB346" s="1" t="b">
        <f t="shared" si="72"/>
        <v>0</v>
      </c>
    </row>
    <row r="347" spans="10:28" x14ac:dyDescent="0.25">
      <c r="J347">
        <v>345</v>
      </c>
      <c r="K347" s="64" t="b">
        <f>IF(ISNUMBER(Data!D346),VLOOKUP(Results!J347,Data!A:D,4,FALSE))</f>
        <v>0</v>
      </c>
      <c r="L347" s="1" t="b">
        <f>IF(ISNUMBER(Data!D346),LOG(VLOOKUP($J347,Data!$A:$D,4,FALSE)))</f>
        <v>0</v>
      </c>
      <c r="M347" s="2" t="b">
        <f>IF(ISNUMBER(Data!C346),VLOOKUP($J347,Data!$A:$D,3,FALSE))</f>
        <v>0</v>
      </c>
      <c r="N347" s="1" t="b">
        <f>IF(ISNUMBER(Data!D346),IF(AND($J347&lt;=Data!$H$3,$J347&gt;=Data!$H$2,Data!E346&lt;&gt;1),LOG(VLOOKUP($J347,Data!$A:$D,4,FALSE))))</f>
        <v>0</v>
      </c>
      <c r="O347" s="2" t="b">
        <f>IF(AND($J347&lt;=Data!$H$3,$J347&gt;=Data!$H$2,Data!E346&lt;&gt;1),VLOOKUP($J347,Data!$A:$D,3,FALSE))</f>
        <v>0</v>
      </c>
      <c r="P347" s="1" t="b">
        <f t="shared" si="61"/>
        <v>0</v>
      </c>
      <c r="Q347" s="1" t="b">
        <f t="shared" si="62"/>
        <v>0</v>
      </c>
      <c r="R347" s="1" t="b">
        <f t="shared" si="63"/>
        <v>0</v>
      </c>
      <c r="S347" s="1" t="b">
        <f t="shared" si="64"/>
        <v>0</v>
      </c>
      <c r="T347" s="1" t="b">
        <f t="shared" si="65"/>
        <v>0</v>
      </c>
      <c r="U347" s="1" t="b">
        <f t="shared" si="66"/>
        <v>0</v>
      </c>
      <c r="W347" s="1" t="b">
        <f t="shared" si="67"/>
        <v>0</v>
      </c>
      <c r="X347" s="1" t="b">
        <f t="shared" si="68"/>
        <v>0</v>
      </c>
      <c r="Y347" s="1" t="b">
        <f t="shared" si="69"/>
        <v>0</v>
      </c>
      <c r="Z347" s="1" t="b">
        <f t="shared" si="70"/>
        <v>0</v>
      </c>
      <c r="AA347" s="1" t="b">
        <f t="shared" si="71"/>
        <v>0</v>
      </c>
      <c r="AB347" s="1" t="b">
        <f t="shared" si="72"/>
        <v>0</v>
      </c>
    </row>
    <row r="348" spans="10:28" x14ac:dyDescent="0.25">
      <c r="J348">
        <v>346</v>
      </c>
      <c r="K348" s="64" t="b">
        <f>IF(ISNUMBER(Data!D347),VLOOKUP(Results!J348,Data!A:D,4,FALSE))</f>
        <v>0</v>
      </c>
      <c r="L348" s="1" t="b">
        <f>IF(ISNUMBER(Data!D347),LOG(VLOOKUP($J348,Data!$A:$D,4,FALSE)))</f>
        <v>0</v>
      </c>
      <c r="M348" s="2" t="b">
        <f>IF(ISNUMBER(Data!C347),VLOOKUP($J348,Data!$A:$D,3,FALSE))</f>
        <v>0</v>
      </c>
      <c r="N348" s="1" t="b">
        <f>IF(ISNUMBER(Data!D347),IF(AND($J348&lt;=Data!$H$3,$J348&gt;=Data!$H$2,Data!E347&lt;&gt;1),LOG(VLOOKUP($J348,Data!$A:$D,4,FALSE))))</f>
        <v>0</v>
      </c>
      <c r="O348" s="2" t="b">
        <f>IF(AND($J348&lt;=Data!$H$3,$J348&gt;=Data!$H$2,Data!E347&lt;&gt;1),VLOOKUP($J348,Data!$A:$D,3,FALSE))</f>
        <v>0</v>
      </c>
      <c r="P348" s="1" t="b">
        <f t="shared" si="61"/>
        <v>0</v>
      </c>
      <c r="Q348" s="1" t="b">
        <f t="shared" si="62"/>
        <v>0</v>
      </c>
      <c r="R348" s="1" t="b">
        <f t="shared" si="63"/>
        <v>0</v>
      </c>
      <c r="S348" s="1" t="b">
        <f t="shared" si="64"/>
        <v>0</v>
      </c>
      <c r="T348" s="1" t="b">
        <f t="shared" si="65"/>
        <v>0</v>
      </c>
      <c r="U348" s="1" t="b">
        <f t="shared" si="66"/>
        <v>0</v>
      </c>
      <c r="W348" s="1" t="b">
        <f t="shared" si="67"/>
        <v>0</v>
      </c>
      <c r="X348" s="1" t="b">
        <f t="shared" si="68"/>
        <v>0</v>
      </c>
      <c r="Y348" s="1" t="b">
        <f t="shared" si="69"/>
        <v>0</v>
      </c>
      <c r="Z348" s="1" t="b">
        <f t="shared" si="70"/>
        <v>0</v>
      </c>
      <c r="AA348" s="1" t="b">
        <f t="shared" si="71"/>
        <v>0</v>
      </c>
      <c r="AB348" s="1" t="b">
        <f t="shared" si="72"/>
        <v>0</v>
      </c>
    </row>
    <row r="349" spans="10:28" x14ac:dyDescent="0.25">
      <c r="J349">
        <v>347</v>
      </c>
      <c r="K349" s="64" t="b">
        <f>IF(ISNUMBER(Data!D348),VLOOKUP(Results!J349,Data!A:D,4,FALSE))</f>
        <v>0</v>
      </c>
      <c r="L349" s="1" t="b">
        <f>IF(ISNUMBER(Data!D348),LOG(VLOOKUP($J349,Data!$A:$D,4,FALSE)))</f>
        <v>0</v>
      </c>
      <c r="M349" s="2" t="b">
        <f>IF(ISNUMBER(Data!C348),VLOOKUP($J349,Data!$A:$D,3,FALSE))</f>
        <v>0</v>
      </c>
      <c r="N349" s="1" t="b">
        <f>IF(ISNUMBER(Data!D348),IF(AND($J349&lt;=Data!$H$3,$J349&gt;=Data!$H$2,Data!E348&lt;&gt;1),LOG(VLOOKUP($J349,Data!$A:$D,4,FALSE))))</f>
        <v>0</v>
      </c>
      <c r="O349" s="2" t="b">
        <f>IF(AND($J349&lt;=Data!$H$3,$J349&gt;=Data!$H$2,Data!E348&lt;&gt;1),VLOOKUP($J349,Data!$A:$D,3,FALSE))</f>
        <v>0</v>
      </c>
      <c r="P349" s="1" t="b">
        <f t="shared" si="61"/>
        <v>0</v>
      </c>
      <c r="Q349" s="1" t="b">
        <f t="shared" si="62"/>
        <v>0</v>
      </c>
      <c r="R349" s="1" t="b">
        <f t="shared" si="63"/>
        <v>0</v>
      </c>
      <c r="S349" s="1" t="b">
        <f t="shared" si="64"/>
        <v>0</v>
      </c>
      <c r="T349" s="1" t="b">
        <f t="shared" si="65"/>
        <v>0</v>
      </c>
      <c r="U349" s="1" t="b">
        <f t="shared" si="66"/>
        <v>0</v>
      </c>
      <c r="W349" s="1" t="b">
        <f t="shared" si="67"/>
        <v>0</v>
      </c>
      <c r="X349" s="1" t="b">
        <f t="shared" si="68"/>
        <v>0</v>
      </c>
      <c r="Y349" s="1" t="b">
        <f t="shared" si="69"/>
        <v>0</v>
      </c>
      <c r="Z349" s="1" t="b">
        <f t="shared" si="70"/>
        <v>0</v>
      </c>
      <c r="AA349" s="1" t="b">
        <f t="shared" si="71"/>
        <v>0</v>
      </c>
      <c r="AB349" s="1" t="b">
        <f t="shared" si="72"/>
        <v>0</v>
      </c>
    </row>
    <row r="350" spans="10:28" x14ac:dyDescent="0.25">
      <c r="J350">
        <v>348</v>
      </c>
      <c r="K350" s="64" t="b">
        <f>IF(ISNUMBER(Data!D349),VLOOKUP(Results!J350,Data!A:D,4,FALSE))</f>
        <v>0</v>
      </c>
      <c r="L350" s="1" t="b">
        <f>IF(ISNUMBER(Data!D349),LOG(VLOOKUP($J350,Data!$A:$D,4,FALSE)))</f>
        <v>0</v>
      </c>
      <c r="M350" s="2" t="b">
        <f>IF(ISNUMBER(Data!C349),VLOOKUP($J350,Data!$A:$D,3,FALSE))</f>
        <v>0</v>
      </c>
      <c r="N350" s="1" t="b">
        <f>IF(ISNUMBER(Data!D349),IF(AND($J350&lt;=Data!$H$3,$J350&gt;=Data!$H$2,Data!E349&lt;&gt;1),LOG(VLOOKUP($J350,Data!$A:$D,4,FALSE))))</f>
        <v>0</v>
      </c>
      <c r="O350" s="2" t="b">
        <f>IF(AND($J350&lt;=Data!$H$3,$J350&gt;=Data!$H$2,Data!E349&lt;&gt;1),VLOOKUP($J350,Data!$A:$D,3,FALSE))</f>
        <v>0</v>
      </c>
      <c r="P350" s="1" t="b">
        <f t="shared" si="61"/>
        <v>0</v>
      </c>
      <c r="Q350" s="1" t="b">
        <f t="shared" si="62"/>
        <v>0</v>
      </c>
      <c r="R350" s="1" t="b">
        <f t="shared" si="63"/>
        <v>0</v>
      </c>
      <c r="S350" s="1" t="b">
        <f t="shared" si="64"/>
        <v>0</v>
      </c>
      <c r="T350" s="1" t="b">
        <f t="shared" si="65"/>
        <v>0</v>
      </c>
      <c r="U350" s="1" t="b">
        <f t="shared" si="66"/>
        <v>0</v>
      </c>
      <c r="W350" s="1" t="b">
        <f t="shared" si="67"/>
        <v>0</v>
      </c>
      <c r="X350" s="1" t="b">
        <f t="shared" si="68"/>
        <v>0</v>
      </c>
      <c r="Y350" s="1" t="b">
        <f t="shared" si="69"/>
        <v>0</v>
      </c>
      <c r="Z350" s="1" t="b">
        <f t="shared" si="70"/>
        <v>0</v>
      </c>
      <c r="AA350" s="1" t="b">
        <f t="shared" si="71"/>
        <v>0</v>
      </c>
      <c r="AB350" s="1" t="b">
        <f t="shared" si="72"/>
        <v>0</v>
      </c>
    </row>
    <row r="351" spans="10:28" x14ac:dyDescent="0.25">
      <c r="J351">
        <v>349</v>
      </c>
      <c r="K351" s="64" t="b">
        <f>IF(ISNUMBER(Data!D350),VLOOKUP(Results!J351,Data!A:D,4,FALSE))</f>
        <v>0</v>
      </c>
      <c r="L351" s="1" t="b">
        <f>IF(ISNUMBER(Data!D350),LOG(VLOOKUP($J351,Data!$A:$D,4,FALSE)))</f>
        <v>0</v>
      </c>
      <c r="M351" s="2" t="b">
        <f>IF(ISNUMBER(Data!C350),VLOOKUP($J351,Data!$A:$D,3,FALSE))</f>
        <v>0</v>
      </c>
      <c r="N351" s="1" t="b">
        <f>IF(ISNUMBER(Data!D350),IF(AND($J351&lt;=Data!$H$3,$J351&gt;=Data!$H$2,Data!E350&lt;&gt;1),LOG(VLOOKUP($J351,Data!$A:$D,4,FALSE))))</f>
        <v>0</v>
      </c>
      <c r="O351" s="2" t="b">
        <f>IF(AND($J351&lt;=Data!$H$3,$J351&gt;=Data!$H$2,Data!E350&lt;&gt;1),VLOOKUP($J351,Data!$A:$D,3,FALSE))</f>
        <v>0</v>
      </c>
      <c r="P351" s="1" t="b">
        <f t="shared" si="61"/>
        <v>0</v>
      </c>
      <c r="Q351" s="1" t="b">
        <f t="shared" si="62"/>
        <v>0</v>
      </c>
      <c r="R351" s="1" t="b">
        <f t="shared" si="63"/>
        <v>0</v>
      </c>
      <c r="S351" s="1" t="b">
        <f t="shared" si="64"/>
        <v>0</v>
      </c>
      <c r="T351" s="1" t="b">
        <f t="shared" si="65"/>
        <v>0</v>
      </c>
      <c r="U351" s="1" t="b">
        <f t="shared" si="66"/>
        <v>0</v>
      </c>
      <c r="W351" s="1" t="b">
        <f t="shared" si="67"/>
        <v>0</v>
      </c>
      <c r="X351" s="1" t="b">
        <f t="shared" si="68"/>
        <v>0</v>
      </c>
      <c r="Y351" s="1" t="b">
        <f t="shared" si="69"/>
        <v>0</v>
      </c>
      <c r="Z351" s="1" t="b">
        <f t="shared" si="70"/>
        <v>0</v>
      </c>
      <c r="AA351" s="1" t="b">
        <f t="shared" si="71"/>
        <v>0</v>
      </c>
      <c r="AB351" s="1" t="b">
        <f t="shared" si="72"/>
        <v>0</v>
      </c>
    </row>
    <row r="352" spans="10:28" x14ac:dyDescent="0.25">
      <c r="J352">
        <v>350</v>
      </c>
      <c r="K352" s="64" t="b">
        <f>IF(ISNUMBER(Data!D351),VLOOKUP(Results!J352,Data!A:D,4,FALSE))</f>
        <v>0</v>
      </c>
      <c r="L352" s="1" t="b">
        <f>IF(ISNUMBER(Data!D351),LOG(VLOOKUP($J352,Data!$A:$D,4,FALSE)))</f>
        <v>0</v>
      </c>
      <c r="M352" s="2" t="b">
        <f>IF(ISNUMBER(Data!C351),VLOOKUP($J352,Data!$A:$D,3,FALSE))</f>
        <v>0</v>
      </c>
      <c r="N352" s="1" t="b">
        <f>IF(ISNUMBER(Data!D351),IF(AND($J352&lt;=Data!$H$3,$J352&gt;=Data!$H$2,Data!E351&lt;&gt;1),LOG(VLOOKUP($J352,Data!$A:$D,4,FALSE))))</f>
        <v>0</v>
      </c>
      <c r="O352" s="2" t="b">
        <f>IF(AND($J352&lt;=Data!$H$3,$J352&gt;=Data!$H$2,Data!E351&lt;&gt;1),VLOOKUP($J352,Data!$A:$D,3,FALSE))</f>
        <v>0</v>
      </c>
      <c r="P352" s="1" t="b">
        <f t="shared" si="61"/>
        <v>0</v>
      </c>
      <c r="Q352" s="1" t="b">
        <f t="shared" si="62"/>
        <v>0</v>
      </c>
      <c r="R352" s="1" t="b">
        <f t="shared" si="63"/>
        <v>0</v>
      </c>
      <c r="S352" s="1" t="b">
        <f t="shared" si="64"/>
        <v>0</v>
      </c>
      <c r="T352" s="1" t="b">
        <f t="shared" si="65"/>
        <v>0</v>
      </c>
      <c r="U352" s="1" t="b">
        <f t="shared" si="66"/>
        <v>0</v>
      </c>
      <c r="W352" s="1" t="b">
        <f t="shared" si="67"/>
        <v>0</v>
      </c>
      <c r="X352" s="1" t="b">
        <f t="shared" si="68"/>
        <v>0</v>
      </c>
      <c r="Y352" s="1" t="b">
        <f t="shared" si="69"/>
        <v>0</v>
      </c>
      <c r="Z352" s="1" t="b">
        <f t="shared" si="70"/>
        <v>0</v>
      </c>
      <c r="AA352" s="1" t="b">
        <f t="shared" si="71"/>
        <v>0</v>
      </c>
      <c r="AB352" s="1" t="b">
        <f t="shared" si="72"/>
        <v>0</v>
      </c>
    </row>
    <row r="353" spans="10:28" x14ac:dyDescent="0.25">
      <c r="J353">
        <v>351</v>
      </c>
      <c r="K353" s="64" t="b">
        <f>IF(ISNUMBER(Data!D352),VLOOKUP(Results!J353,Data!A:D,4,FALSE))</f>
        <v>0</v>
      </c>
      <c r="L353" s="1" t="b">
        <f>IF(ISNUMBER(Data!D352),LOG(VLOOKUP($J353,Data!$A:$D,4,FALSE)))</f>
        <v>0</v>
      </c>
      <c r="M353" s="2" t="b">
        <f>IF(ISNUMBER(Data!C352),VLOOKUP($J353,Data!$A:$D,3,FALSE))</f>
        <v>0</v>
      </c>
      <c r="N353" s="1" t="b">
        <f>IF(ISNUMBER(Data!D352),IF(AND($J353&lt;=Data!$H$3,$J353&gt;=Data!$H$2,Data!E352&lt;&gt;1),LOG(VLOOKUP($J353,Data!$A:$D,4,FALSE))))</f>
        <v>0</v>
      </c>
      <c r="O353" s="2" t="b">
        <f>IF(AND($J353&lt;=Data!$H$3,$J353&gt;=Data!$H$2,Data!E352&lt;&gt;1),VLOOKUP($J353,Data!$A:$D,3,FALSE))</f>
        <v>0</v>
      </c>
      <c r="P353" s="1" t="b">
        <f t="shared" si="61"/>
        <v>0</v>
      </c>
      <c r="Q353" s="1" t="b">
        <f t="shared" si="62"/>
        <v>0</v>
      </c>
      <c r="R353" s="1" t="b">
        <f t="shared" si="63"/>
        <v>0</v>
      </c>
      <c r="S353" s="1" t="b">
        <f t="shared" si="64"/>
        <v>0</v>
      </c>
      <c r="T353" s="1" t="b">
        <f t="shared" si="65"/>
        <v>0</v>
      </c>
      <c r="U353" s="1" t="b">
        <f t="shared" si="66"/>
        <v>0</v>
      </c>
      <c r="W353" s="1" t="b">
        <f t="shared" si="67"/>
        <v>0</v>
      </c>
      <c r="X353" s="1" t="b">
        <f t="shared" si="68"/>
        <v>0</v>
      </c>
      <c r="Y353" s="1" t="b">
        <f t="shared" si="69"/>
        <v>0</v>
      </c>
      <c r="Z353" s="1" t="b">
        <f t="shared" si="70"/>
        <v>0</v>
      </c>
      <c r="AA353" s="1" t="b">
        <f t="shared" si="71"/>
        <v>0</v>
      </c>
      <c r="AB353" s="1" t="b">
        <f t="shared" si="72"/>
        <v>0</v>
      </c>
    </row>
    <row r="354" spans="10:28" x14ac:dyDescent="0.25">
      <c r="J354">
        <v>352</v>
      </c>
      <c r="K354" s="64" t="b">
        <f>IF(ISNUMBER(Data!D353),VLOOKUP(Results!J354,Data!A:D,4,FALSE))</f>
        <v>0</v>
      </c>
      <c r="L354" s="1" t="b">
        <f>IF(ISNUMBER(Data!D353),LOG(VLOOKUP($J354,Data!$A:$D,4,FALSE)))</f>
        <v>0</v>
      </c>
      <c r="M354" s="2" t="b">
        <f>IF(ISNUMBER(Data!C353),VLOOKUP($J354,Data!$A:$D,3,FALSE))</f>
        <v>0</v>
      </c>
      <c r="N354" s="1" t="b">
        <f>IF(ISNUMBER(Data!D353),IF(AND($J354&lt;=Data!$H$3,$J354&gt;=Data!$H$2,Data!E353&lt;&gt;1),LOG(VLOOKUP($J354,Data!$A:$D,4,FALSE))))</f>
        <v>0</v>
      </c>
      <c r="O354" s="2" t="b">
        <f>IF(AND($J354&lt;=Data!$H$3,$J354&gt;=Data!$H$2,Data!E353&lt;&gt;1),VLOOKUP($J354,Data!$A:$D,3,FALSE))</f>
        <v>0</v>
      </c>
      <c r="P354" s="1" t="b">
        <f t="shared" si="61"/>
        <v>0</v>
      </c>
      <c r="Q354" s="1" t="b">
        <f t="shared" si="62"/>
        <v>0</v>
      </c>
      <c r="R354" s="1" t="b">
        <f t="shared" si="63"/>
        <v>0</v>
      </c>
      <c r="S354" s="1" t="b">
        <f t="shared" si="64"/>
        <v>0</v>
      </c>
      <c r="T354" s="1" t="b">
        <f t="shared" si="65"/>
        <v>0</v>
      </c>
      <c r="U354" s="1" t="b">
        <f t="shared" si="66"/>
        <v>0</v>
      </c>
      <c r="W354" s="1" t="b">
        <f t="shared" si="67"/>
        <v>0</v>
      </c>
      <c r="X354" s="1" t="b">
        <f t="shared" si="68"/>
        <v>0</v>
      </c>
      <c r="Y354" s="1" t="b">
        <f t="shared" si="69"/>
        <v>0</v>
      </c>
      <c r="Z354" s="1" t="b">
        <f t="shared" si="70"/>
        <v>0</v>
      </c>
      <c r="AA354" s="1" t="b">
        <f t="shared" si="71"/>
        <v>0</v>
      </c>
      <c r="AB354" s="1" t="b">
        <f t="shared" si="72"/>
        <v>0</v>
      </c>
    </row>
    <row r="355" spans="10:28" x14ac:dyDescent="0.25">
      <c r="J355">
        <v>353</v>
      </c>
      <c r="K355" s="64" t="b">
        <f>IF(ISNUMBER(Data!D354),VLOOKUP(Results!J355,Data!A:D,4,FALSE))</f>
        <v>0</v>
      </c>
      <c r="L355" s="1" t="b">
        <f>IF(ISNUMBER(Data!D354),LOG(VLOOKUP($J355,Data!$A:$D,4,FALSE)))</f>
        <v>0</v>
      </c>
      <c r="M355" s="2" t="b">
        <f>IF(ISNUMBER(Data!C354),VLOOKUP($J355,Data!$A:$D,3,FALSE))</f>
        <v>0</v>
      </c>
      <c r="N355" s="1" t="b">
        <f>IF(ISNUMBER(Data!D354),IF(AND($J355&lt;=Data!$H$3,$J355&gt;=Data!$H$2,Data!E354&lt;&gt;1),LOG(VLOOKUP($J355,Data!$A:$D,4,FALSE))))</f>
        <v>0</v>
      </c>
      <c r="O355" s="2" t="b">
        <f>IF(AND($J355&lt;=Data!$H$3,$J355&gt;=Data!$H$2,Data!E354&lt;&gt;1),VLOOKUP($J355,Data!$A:$D,3,FALSE))</f>
        <v>0</v>
      </c>
      <c r="P355" s="1" t="b">
        <f t="shared" si="61"/>
        <v>0</v>
      </c>
      <c r="Q355" s="1" t="b">
        <f t="shared" si="62"/>
        <v>0</v>
      </c>
      <c r="R355" s="1" t="b">
        <f t="shared" si="63"/>
        <v>0</v>
      </c>
      <c r="S355" s="1" t="b">
        <f t="shared" si="64"/>
        <v>0</v>
      </c>
      <c r="T355" s="1" t="b">
        <f t="shared" si="65"/>
        <v>0</v>
      </c>
      <c r="U355" s="1" t="b">
        <f t="shared" si="66"/>
        <v>0</v>
      </c>
      <c r="W355" s="1" t="b">
        <f t="shared" si="67"/>
        <v>0</v>
      </c>
      <c r="X355" s="1" t="b">
        <f t="shared" si="68"/>
        <v>0</v>
      </c>
      <c r="Y355" s="1" t="b">
        <f t="shared" si="69"/>
        <v>0</v>
      </c>
      <c r="Z355" s="1" t="b">
        <f t="shared" si="70"/>
        <v>0</v>
      </c>
      <c r="AA355" s="1" t="b">
        <f t="shared" si="71"/>
        <v>0</v>
      </c>
      <c r="AB355" s="1" t="b">
        <f t="shared" si="72"/>
        <v>0</v>
      </c>
    </row>
    <row r="356" spans="10:28" x14ac:dyDescent="0.25">
      <c r="J356">
        <v>354</v>
      </c>
      <c r="K356" s="64" t="b">
        <f>IF(ISNUMBER(Data!D355),VLOOKUP(Results!J356,Data!A:D,4,FALSE))</f>
        <v>0</v>
      </c>
      <c r="L356" s="1" t="b">
        <f>IF(ISNUMBER(Data!D355),LOG(VLOOKUP($J356,Data!$A:$D,4,FALSE)))</f>
        <v>0</v>
      </c>
      <c r="M356" s="2" t="b">
        <f>IF(ISNUMBER(Data!C355),VLOOKUP($J356,Data!$A:$D,3,FALSE))</f>
        <v>0</v>
      </c>
      <c r="N356" s="1" t="b">
        <f>IF(ISNUMBER(Data!D355),IF(AND($J356&lt;=Data!$H$3,$J356&gt;=Data!$H$2,Data!E355&lt;&gt;1),LOG(VLOOKUP($J356,Data!$A:$D,4,FALSE))))</f>
        <v>0</v>
      </c>
      <c r="O356" s="2" t="b">
        <f>IF(AND($J356&lt;=Data!$H$3,$J356&gt;=Data!$H$2,Data!E355&lt;&gt;1),VLOOKUP($J356,Data!$A:$D,3,FALSE))</f>
        <v>0</v>
      </c>
      <c r="P356" s="1" t="b">
        <f t="shared" si="61"/>
        <v>0</v>
      </c>
      <c r="Q356" s="1" t="b">
        <f t="shared" si="62"/>
        <v>0</v>
      </c>
      <c r="R356" s="1" t="b">
        <f t="shared" si="63"/>
        <v>0</v>
      </c>
      <c r="S356" s="1" t="b">
        <f t="shared" si="64"/>
        <v>0</v>
      </c>
      <c r="T356" s="1" t="b">
        <f t="shared" si="65"/>
        <v>0</v>
      </c>
      <c r="U356" s="1" t="b">
        <f t="shared" si="66"/>
        <v>0</v>
      </c>
      <c r="W356" s="1" t="b">
        <f t="shared" si="67"/>
        <v>0</v>
      </c>
      <c r="X356" s="1" t="b">
        <f t="shared" si="68"/>
        <v>0</v>
      </c>
      <c r="Y356" s="1" t="b">
        <f t="shared" si="69"/>
        <v>0</v>
      </c>
      <c r="Z356" s="1" t="b">
        <f t="shared" si="70"/>
        <v>0</v>
      </c>
      <c r="AA356" s="1" t="b">
        <f t="shared" si="71"/>
        <v>0</v>
      </c>
      <c r="AB356" s="1" t="b">
        <f t="shared" si="72"/>
        <v>0</v>
      </c>
    </row>
    <row r="357" spans="10:28" x14ac:dyDescent="0.25">
      <c r="J357">
        <v>355</v>
      </c>
      <c r="K357" s="64" t="b">
        <f>IF(ISNUMBER(Data!D356),VLOOKUP(Results!J357,Data!A:D,4,FALSE))</f>
        <v>0</v>
      </c>
      <c r="L357" s="1" t="b">
        <f>IF(ISNUMBER(Data!D356),LOG(VLOOKUP($J357,Data!$A:$D,4,FALSE)))</f>
        <v>0</v>
      </c>
      <c r="M357" s="2" t="b">
        <f>IF(ISNUMBER(Data!C356),VLOOKUP($J357,Data!$A:$D,3,FALSE))</f>
        <v>0</v>
      </c>
      <c r="N357" s="1" t="b">
        <f>IF(ISNUMBER(Data!D356),IF(AND($J357&lt;=Data!$H$3,$J357&gt;=Data!$H$2,Data!E356&lt;&gt;1),LOG(VLOOKUP($J357,Data!$A:$D,4,FALSE))))</f>
        <v>0</v>
      </c>
      <c r="O357" s="2" t="b">
        <f>IF(AND($J357&lt;=Data!$H$3,$J357&gt;=Data!$H$2,Data!E356&lt;&gt;1),VLOOKUP($J357,Data!$A:$D,3,FALSE))</f>
        <v>0</v>
      </c>
      <c r="P357" s="1" t="b">
        <f t="shared" si="61"/>
        <v>0</v>
      </c>
      <c r="Q357" s="1" t="b">
        <f t="shared" si="62"/>
        <v>0</v>
      </c>
      <c r="R357" s="1" t="b">
        <f t="shared" si="63"/>
        <v>0</v>
      </c>
      <c r="S357" s="1" t="b">
        <f t="shared" si="64"/>
        <v>0</v>
      </c>
      <c r="T357" s="1" t="b">
        <f t="shared" si="65"/>
        <v>0</v>
      </c>
      <c r="U357" s="1" t="b">
        <f t="shared" si="66"/>
        <v>0</v>
      </c>
      <c r="W357" s="1" t="b">
        <f t="shared" si="67"/>
        <v>0</v>
      </c>
      <c r="X357" s="1" t="b">
        <f t="shared" si="68"/>
        <v>0</v>
      </c>
      <c r="Y357" s="1" t="b">
        <f t="shared" si="69"/>
        <v>0</v>
      </c>
      <c r="Z357" s="1" t="b">
        <f t="shared" si="70"/>
        <v>0</v>
      </c>
      <c r="AA357" s="1" t="b">
        <f t="shared" si="71"/>
        <v>0</v>
      </c>
      <c r="AB357" s="1" t="b">
        <f t="shared" si="72"/>
        <v>0</v>
      </c>
    </row>
    <row r="358" spans="10:28" x14ac:dyDescent="0.25">
      <c r="J358">
        <v>356</v>
      </c>
      <c r="K358" s="64" t="b">
        <f>IF(ISNUMBER(Data!D357),VLOOKUP(Results!J358,Data!A:D,4,FALSE))</f>
        <v>0</v>
      </c>
      <c r="L358" s="1" t="b">
        <f>IF(ISNUMBER(Data!D357),LOG(VLOOKUP($J358,Data!$A:$D,4,FALSE)))</f>
        <v>0</v>
      </c>
      <c r="M358" s="2" t="b">
        <f>IF(ISNUMBER(Data!C357),VLOOKUP($J358,Data!$A:$D,3,FALSE))</f>
        <v>0</v>
      </c>
      <c r="N358" s="1" t="b">
        <f>IF(ISNUMBER(Data!D357),IF(AND($J358&lt;=Data!$H$3,$J358&gt;=Data!$H$2,Data!E357&lt;&gt;1),LOG(VLOOKUP($J358,Data!$A:$D,4,FALSE))))</f>
        <v>0</v>
      </c>
      <c r="O358" s="2" t="b">
        <f>IF(AND($J358&lt;=Data!$H$3,$J358&gt;=Data!$H$2,Data!E357&lt;&gt;1),VLOOKUP($J358,Data!$A:$D,3,FALSE))</f>
        <v>0</v>
      </c>
      <c r="P358" s="1" t="b">
        <f t="shared" si="61"/>
        <v>0</v>
      </c>
      <c r="Q358" s="1" t="b">
        <f t="shared" si="62"/>
        <v>0</v>
      </c>
      <c r="R358" s="1" t="b">
        <f t="shared" si="63"/>
        <v>0</v>
      </c>
      <c r="S358" s="1" t="b">
        <f t="shared" si="64"/>
        <v>0</v>
      </c>
      <c r="T358" s="1" t="b">
        <f t="shared" si="65"/>
        <v>0</v>
      </c>
      <c r="U358" s="1" t="b">
        <f t="shared" si="66"/>
        <v>0</v>
      </c>
      <c r="W358" s="1" t="b">
        <f t="shared" si="67"/>
        <v>0</v>
      </c>
      <c r="X358" s="1" t="b">
        <f t="shared" si="68"/>
        <v>0</v>
      </c>
      <c r="Y358" s="1" t="b">
        <f t="shared" si="69"/>
        <v>0</v>
      </c>
      <c r="Z358" s="1" t="b">
        <f t="shared" si="70"/>
        <v>0</v>
      </c>
      <c r="AA358" s="1" t="b">
        <f t="shared" si="71"/>
        <v>0</v>
      </c>
      <c r="AB358" s="1" t="b">
        <f t="shared" si="72"/>
        <v>0</v>
      </c>
    </row>
    <row r="359" spans="10:28" x14ac:dyDescent="0.25">
      <c r="J359">
        <v>357</v>
      </c>
      <c r="K359" s="64" t="b">
        <f>IF(ISNUMBER(Data!D358),VLOOKUP(Results!J359,Data!A:D,4,FALSE))</f>
        <v>0</v>
      </c>
      <c r="L359" s="1" t="b">
        <f>IF(ISNUMBER(Data!D358),LOG(VLOOKUP($J359,Data!$A:$D,4,FALSE)))</f>
        <v>0</v>
      </c>
      <c r="M359" s="2" t="b">
        <f>IF(ISNUMBER(Data!C358),VLOOKUP($J359,Data!$A:$D,3,FALSE))</f>
        <v>0</v>
      </c>
      <c r="N359" s="1" t="b">
        <f>IF(ISNUMBER(Data!D358),IF(AND($J359&lt;=Data!$H$3,$J359&gt;=Data!$H$2,Data!E358&lt;&gt;1),LOG(VLOOKUP($J359,Data!$A:$D,4,FALSE))))</f>
        <v>0</v>
      </c>
      <c r="O359" s="2" t="b">
        <f>IF(AND($J359&lt;=Data!$H$3,$J359&gt;=Data!$H$2,Data!E358&lt;&gt;1),VLOOKUP($J359,Data!$A:$D,3,FALSE))</f>
        <v>0</v>
      </c>
      <c r="P359" s="1" t="b">
        <f t="shared" si="61"/>
        <v>0</v>
      </c>
      <c r="Q359" s="1" t="b">
        <f t="shared" si="62"/>
        <v>0</v>
      </c>
      <c r="R359" s="1" t="b">
        <f t="shared" si="63"/>
        <v>0</v>
      </c>
      <c r="S359" s="1" t="b">
        <f t="shared" si="64"/>
        <v>0</v>
      </c>
      <c r="T359" s="1" t="b">
        <f t="shared" si="65"/>
        <v>0</v>
      </c>
      <c r="U359" s="1" t="b">
        <f t="shared" si="66"/>
        <v>0</v>
      </c>
      <c r="W359" s="1" t="b">
        <f t="shared" si="67"/>
        <v>0</v>
      </c>
      <c r="X359" s="1" t="b">
        <f t="shared" si="68"/>
        <v>0</v>
      </c>
      <c r="Y359" s="1" t="b">
        <f t="shared" si="69"/>
        <v>0</v>
      </c>
      <c r="Z359" s="1" t="b">
        <f t="shared" si="70"/>
        <v>0</v>
      </c>
      <c r="AA359" s="1" t="b">
        <f t="shared" si="71"/>
        <v>0</v>
      </c>
      <c r="AB359" s="1" t="b">
        <f t="shared" si="72"/>
        <v>0</v>
      </c>
    </row>
    <row r="360" spans="10:28" x14ac:dyDescent="0.25">
      <c r="J360">
        <v>358</v>
      </c>
      <c r="K360" s="64" t="b">
        <f>IF(ISNUMBER(Data!D359),VLOOKUP(Results!J360,Data!A:D,4,FALSE))</f>
        <v>0</v>
      </c>
      <c r="L360" s="1" t="b">
        <f>IF(ISNUMBER(Data!D359),LOG(VLOOKUP($J360,Data!$A:$D,4,FALSE)))</f>
        <v>0</v>
      </c>
      <c r="M360" s="2" t="b">
        <f>IF(ISNUMBER(Data!C359),VLOOKUP($J360,Data!$A:$D,3,FALSE))</f>
        <v>0</v>
      </c>
      <c r="N360" s="1" t="b">
        <f>IF(ISNUMBER(Data!D359),IF(AND($J360&lt;=Data!$H$3,$J360&gt;=Data!$H$2,Data!E359&lt;&gt;1),LOG(VLOOKUP($J360,Data!$A:$D,4,FALSE))))</f>
        <v>0</v>
      </c>
      <c r="O360" s="2" t="b">
        <f>IF(AND($J360&lt;=Data!$H$3,$J360&gt;=Data!$H$2,Data!E359&lt;&gt;1),VLOOKUP($J360,Data!$A:$D,3,FALSE))</f>
        <v>0</v>
      </c>
      <c r="P360" s="1" t="b">
        <f t="shared" si="61"/>
        <v>0</v>
      </c>
      <c r="Q360" s="1" t="b">
        <f t="shared" si="62"/>
        <v>0</v>
      </c>
      <c r="R360" s="1" t="b">
        <f t="shared" si="63"/>
        <v>0</v>
      </c>
      <c r="S360" s="1" t="b">
        <f t="shared" si="64"/>
        <v>0</v>
      </c>
      <c r="T360" s="1" t="b">
        <f t="shared" si="65"/>
        <v>0</v>
      </c>
      <c r="U360" s="1" t="b">
        <f t="shared" si="66"/>
        <v>0</v>
      </c>
      <c r="W360" s="1" t="b">
        <f t="shared" si="67"/>
        <v>0</v>
      </c>
      <c r="X360" s="1" t="b">
        <f t="shared" si="68"/>
        <v>0</v>
      </c>
      <c r="Y360" s="1" t="b">
        <f t="shared" si="69"/>
        <v>0</v>
      </c>
      <c r="Z360" s="1" t="b">
        <f t="shared" si="70"/>
        <v>0</v>
      </c>
      <c r="AA360" s="1" t="b">
        <f t="shared" si="71"/>
        <v>0</v>
      </c>
      <c r="AB360" s="1" t="b">
        <f t="shared" si="72"/>
        <v>0</v>
      </c>
    </row>
    <row r="361" spans="10:28" x14ac:dyDescent="0.25">
      <c r="J361">
        <v>359</v>
      </c>
      <c r="K361" s="64" t="b">
        <f>IF(ISNUMBER(Data!D360),VLOOKUP(Results!J361,Data!A:D,4,FALSE))</f>
        <v>0</v>
      </c>
      <c r="L361" s="1" t="b">
        <f>IF(ISNUMBER(Data!D360),LOG(VLOOKUP($J361,Data!$A:$D,4,FALSE)))</f>
        <v>0</v>
      </c>
      <c r="M361" s="2" t="b">
        <f>IF(ISNUMBER(Data!C360),VLOOKUP($J361,Data!$A:$D,3,FALSE))</f>
        <v>0</v>
      </c>
      <c r="N361" s="1" t="b">
        <f>IF(ISNUMBER(Data!D360),IF(AND($J361&lt;=Data!$H$3,$J361&gt;=Data!$H$2,Data!E360&lt;&gt;1),LOG(VLOOKUP($J361,Data!$A:$D,4,FALSE))))</f>
        <v>0</v>
      </c>
      <c r="O361" s="2" t="b">
        <f>IF(AND($J361&lt;=Data!$H$3,$J361&gt;=Data!$H$2,Data!E360&lt;&gt;1),VLOOKUP($J361,Data!$A:$D,3,FALSE))</f>
        <v>0</v>
      </c>
      <c r="P361" s="1" t="b">
        <f t="shared" si="61"/>
        <v>0</v>
      </c>
      <c r="Q361" s="1" t="b">
        <f t="shared" si="62"/>
        <v>0</v>
      </c>
      <c r="R361" s="1" t="b">
        <f t="shared" si="63"/>
        <v>0</v>
      </c>
      <c r="S361" s="1" t="b">
        <f t="shared" si="64"/>
        <v>0</v>
      </c>
      <c r="T361" s="1" t="b">
        <f t="shared" si="65"/>
        <v>0</v>
      </c>
      <c r="U361" s="1" t="b">
        <f t="shared" si="66"/>
        <v>0</v>
      </c>
      <c r="W361" s="1" t="b">
        <f t="shared" si="67"/>
        <v>0</v>
      </c>
      <c r="X361" s="1" t="b">
        <f t="shared" si="68"/>
        <v>0</v>
      </c>
      <c r="Y361" s="1" t="b">
        <f t="shared" si="69"/>
        <v>0</v>
      </c>
      <c r="Z361" s="1" t="b">
        <f t="shared" si="70"/>
        <v>0</v>
      </c>
      <c r="AA361" s="1" t="b">
        <f t="shared" si="71"/>
        <v>0</v>
      </c>
      <c r="AB361" s="1" t="b">
        <f t="shared" si="72"/>
        <v>0</v>
      </c>
    </row>
    <row r="362" spans="10:28" x14ac:dyDescent="0.25">
      <c r="J362">
        <v>360</v>
      </c>
      <c r="K362" s="64" t="b">
        <f>IF(ISNUMBER(Data!D361),VLOOKUP(Results!J362,Data!A:D,4,FALSE))</f>
        <v>0</v>
      </c>
      <c r="L362" s="1" t="b">
        <f>IF(ISNUMBER(Data!D361),LOG(VLOOKUP($J362,Data!$A:$D,4,FALSE)))</f>
        <v>0</v>
      </c>
      <c r="M362" s="2" t="b">
        <f>IF(ISNUMBER(Data!C361),VLOOKUP($J362,Data!$A:$D,3,FALSE))</f>
        <v>0</v>
      </c>
      <c r="N362" s="1" t="b">
        <f>IF(ISNUMBER(Data!D361),IF(AND($J362&lt;=Data!$H$3,$J362&gt;=Data!$H$2,Data!E361&lt;&gt;1),LOG(VLOOKUP($J362,Data!$A:$D,4,FALSE))))</f>
        <v>0</v>
      </c>
      <c r="O362" s="2" t="b">
        <f>IF(AND($J362&lt;=Data!$H$3,$J362&gt;=Data!$H$2,Data!E361&lt;&gt;1),VLOOKUP($J362,Data!$A:$D,3,FALSE))</f>
        <v>0</v>
      </c>
      <c r="P362" s="1" t="b">
        <f t="shared" si="61"/>
        <v>0</v>
      </c>
      <c r="Q362" s="1" t="b">
        <f t="shared" si="62"/>
        <v>0</v>
      </c>
      <c r="R362" s="1" t="b">
        <f t="shared" si="63"/>
        <v>0</v>
      </c>
      <c r="S362" s="1" t="b">
        <f t="shared" si="64"/>
        <v>0</v>
      </c>
      <c r="T362" s="1" t="b">
        <f t="shared" si="65"/>
        <v>0</v>
      </c>
      <c r="U362" s="1" t="b">
        <f t="shared" si="66"/>
        <v>0</v>
      </c>
      <c r="W362" s="1" t="b">
        <f t="shared" si="67"/>
        <v>0</v>
      </c>
      <c r="X362" s="1" t="b">
        <f t="shared" si="68"/>
        <v>0</v>
      </c>
      <c r="Y362" s="1" t="b">
        <f t="shared" si="69"/>
        <v>0</v>
      </c>
      <c r="Z362" s="1" t="b">
        <f t="shared" si="70"/>
        <v>0</v>
      </c>
      <c r="AA362" s="1" t="b">
        <f t="shared" si="71"/>
        <v>0</v>
      </c>
      <c r="AB362" s="1" t="b">
        <f t="shared" si="72"/>
        <v>0</v>
      </c>
    </row>
    <row r="363" spans="10:28" x14ac:dyDescent="0.25">
      <c r="J363">
        <v>361</v>
      </c>
      <c r="K363" s="64" t="b">
        <f>IF(ISNUMBER(Data!D362),VLOOKUP(Results!J363,Data!A:D,4,FALSE))</f>
        <v>0</v>
      </c>
      <c r="L363" s="1" t="b">
        <f>IF(ISNUMBER(Data!D362),LOG(VLOOKUP($J363,Data!$A:$D,4,FALSE)))</f>
        <v>0</v>
      </c>
      <c r="M363" s="2" t="b">
        <f>IF(ISNUMBER(Data!C362),VLOOKUP($J363,Data!$A:$D,3,FALSE))</f>
        <v>0</v>
      </c>
      <c r="N363" s="1" t="b">
        <f>IF(ISNUMBER(Data!D362),IF(AND($J363&lt;=Data!$H$3,$J363&gt;=Data!$H$2,Data!E362&lt;&gt;1),LOG(VLOOKUP($J363,Data!$A:$D,4,FALSE))))</f>
        <v>0</v>
      </c>
      <c r="O363" s="2" t="b">
        <f>IF(AND($J363&lt;=Data!$H$3,$J363&gt;=Data!$H$2,Data!E362&lt;&gt;1),VLOOKUP($J363,Data!$A:$D,3,FALSE))</f>
        <v>0</v>
      </c>
      <c r="P363" s="1" t="b">
        <f t="shared" si="61"/>
        <v>0</v>
      </c>
      <c r="Q363" s="1" t="b">
        <f t="shared" si="62"/>
        <v>0</v>
      </c>
      <c r="R363" s="1" t="b">
        <f t="shared" si="63"/>
        <v>0</v>
      </c>
      <c r="S363" s="1" t="b">
        <f t="shared" si="64"/>
        <v>0</v>
      </c>
      <c r="T363" s="1" t="b">
        <f t="shared" si="65"/>
        <v>0</v>
      </c>
      <c r="U363" s="1" t="b">
        <f t="shared" si="66"/>
        <v>0</v>
      </c>
      <c r="W363" s="1" t="b">
        <f t="shared" si="67"/>
        <v>0</v>
      </c>
      <c r="X363" s="1" t="b">
        <f t="shared" si="68"/>
        <v>0</v>
      </c>
      <c r="Y363" s="1" t="b">
        <f t="shared" si="69"/>
        <v>0</v>
      </c>
      <c r="Z363" s="1" t="b">
        <f t="shared" si="70"/>
        <v>0</v>
      </c>
      <c r="AA363" s="1" t="b">
        <f t="shared" si="71"/>
        <v>0</v>
      </c>
      <c r="AB363" s="1" t="b">
        <f t="shared" si="72"/>
        <v>0</v>
      </c>
    </row>
    <row r="364" spans="10:28" x14ac:dyDescent="0.25">
      <c r="J364">
        <v>362</v>
      </c>
      <c r="K364" s="64" t="b">
        <f>IF(ISNUMBER(Data!D363),VLOOKUP(Results!J364,Data!A:D,4,FALSE))</f>
        <v>0</v>
      </c>
      <c r="L364" s="1" t="b">
        <f>IF(ISNUMBER(Data!D363),LOG(VLOOKUP($J364,Data!$A:$D,4,FALSE)))</f>
        <v>0</v>
      </c>
      <c r="M364" s="2" t="b">
        <f>IF(ISNUMBER(Data!C363),VLOOKUP($J364,Data!$A:$D,3,FALSE))</f>
        <v>0</v>
      </c>
      <c r="N364" s="1" t="b">
        <f>IF(ISNUMBER(Data!D363),IF(AND($J364&lt;=Data!$H$3,$J364&gt;=Data!$H$2,Data!E363&lt;&gt;1),LOG(VLOOKUP($J364,Data!$A:$D,4,FALSE))))</f>
        <v>0</v>
      </c>
      <c r="O364" s="2" t="b">
        <f>IF(AND($J364&lt;=Data!$H$3,$J364&gt;=Data!$H$2,Data!E363&lt;&gt;1),VLOOKUP($J364,Data!$A:$D,3,FALSE))</f>
        <v>0</v>
      </c>
      <c r="P364" s="1" t="b">
        <f t="shared" si="61"/>
        <v>0</v>
      </c>
      <c r="Q364" s="1" t="b">
        <f t="shared" si="62"/>
        <v>0</v>
      </c>
      <c r="R364" s="1" t="b">
        <f t="shared" si="63"/>
        <v>0</v>
      </c>
      <c r="S364" s="1" t="b">
        <f t="shared" si="64"/>
        <v>0</v>
      </c>
      <c r="T364" s="1" t="b">
        <f t="shared" si="65"/>
        <v>0</v>
      </c>
      <c r="U364" s="1" t="b">
        <f t="shared" si="66"/>
        <v>0</v>
      </c>
      <c r="W364" s="1" t="b">
        <f t="shared" si="67"/>
        <v>0</v>
      </c>
      <c r="X364" s="1" t="b">
        <f t="shared" si="68"/>
        <v>0</v>
      </c>
      <c r="Y364" s="1" t="b">
        <f t="shared" si="69"/>
        <v>0</v>
      </c>
      <c r="Z364" s="1" t="b">
        <f t="shared" si="70"/>
        <v>0</v>
      </c>
      <c r="AA364" s="1" t="b">
        <f t="shared" si="71"/>
        <v>0</v>
      </c>
      <c r="AB364" s="1" t="b">
        <f t="shared" si="72"/>
        <v>0</v>
      </c>
    </row>
    <row r="365" spans="10:28" x14ac:dyDescent="0.25">
      <c r="J365">
        <v>363</v>
      </c>
      <c r="K365" s="64" t="b">
        <f>IF(ISNUMBER(Data!D364),VLOOKUP(Results!J365,Data!A:D,4,FALSE))</f>
        <v>0</v>
      </c>
      <c r="L365" s="1" t="b">
        <f>IF(ISNUMBER(Data!D364),LOG(VLOOKUP($J365,Data!$A:$D,4,FALSE)))</f>
        <v>0</v>
      </c>
      <c r="M365" s="2" t="b">
        <f>IF(ISNUMBER(Data!C364),VLOOKUP($J365,Data!$A:$D,3,FALSE))</f>
        <v>0</v>
      </c>
      <c r="N365" s="1" t="b">
        <f>IF(ISNUMBER(Data!D364),IF(AND($J365&lt;=Data!$H$3,$J365&gt;=Data!$H$2,Data!E364&lt;&gt;1),LOG(VLOOKUP($J365,Data!$A:$D,4,FALSE))))</f>
        <v>0</v>
      </c>
      <c r="O365" s="2" t="b">
        <f>IF(AND($J365&lt;=Data!$H$3,$J365&gt;=Data!$H$2,Data!E364&lt;&gt;1),VLOOKUP($J365,Data!$A:$D,3,FALSE))</f>
        <v>0</v>
      </c>
      <c r="P365" s="1" t="b">
        <f t="shared" si="61"/>
        <v>0</v>
      </c>
      <c r="Q365" s="1" t="b">
        <f t="shared" si="62"/>
        <v>0</v>
      </c>
      <c r="R365" s="1" t="b">
        <f t="shared" si="63"/>
        <v>0</v>
      </c>
      <c r="S365" s="1" t="b">
        <f t="shared" si="64"/>
        <v>0</v>
      </c>
      <c r="T365" s="1" t="b">
        <f t="shared" si="65"/>
        <v>0</v>
      </c>
      <c r="U365" s="1" t="b">
        <f t="shared" si="66"/>
        <v>0</v>
      </c>
      <c r="W365" s="1" t="b">
        <f t="shared" si="67"/>
        <v>0</v>
      </c>
      <c r="X365" s="1" t="b">
        <f t="shared" si="68"/>
        <v>0</v>
      </c>
      <c r="Y365" s="1" t="b">
        <f t="shared" si="69"/>
        <v>0</v>
      </c>
      <c r="Z365" s="1" t="b">
        <f t="shared" si="70"/>
        <v>0</v>
      </c>
      <c r="AA365" s="1" t="b">
        <f t="shared" si="71"/>
        <v>0</v>
      </c>
      <c r="AB365" s="1" t="b">
        <f t="shared" si="72"/>
        <v>0</v>
      </c>
    </row>
    <row r="366" spans="10:28" x14ac:dyDescent="0.25">
      <c r="J366">
        <v>364</v>
      </c>
      <c r="K366" s="64" t="b">
        <f>IF(ISNUMBER(Data!D365),VLOOKUP(Results!J366,Data!A:D,4,FALSE))</f>
        <v>0</v>
      </c>
      <c r="L366" s="1" t="b">
        <f>IF(ISNUMBER(Data!D365),LOG(VLOOKUP($J366,Data!$A:$D,4,FALSE)))</f>
        <v>0</v>
      </c>
      <c r="M366" s="2" t="b">
        <f>IF(ISNUMBER(Data!C365),VLOOKUP($J366,Data!$A:$D,3,FALSE))</f>
        <v>0</v>
      </c>
      <c r="N366" s="1" t="b">
        <f>IF(ISNUMBER(Data!D365),IF(AND($J366&lt;=Data!$H$3,$J366&gt;=Data!$H$2,Data!E365&lt;&gt;1),LOG(VLOOKUP($J366,Data!$A:$D,4,FALSE))))</f>
        <v>0</v>
      </c>
      <c r="O366" s="2" t="b">
        <f>IF(AND($J366&lt;=Data!$H$3,$J366&gt;=Data!$H$2,Data!E365&lt;&gt;1),VLOOKUP($J366,Data!$A:$D,3,FALSE))</f>
        <v>0</v>
      </c>
      <c r="P366" s="1" t="b">
        <f t="shared" si="61"/>
        <v>0</v>
      </c>
      <c r="Q366" s="1" t="b">
        <f t="shared" si="62"/>
        <v>0</v>
      </c>
      <c r="R366" s="1" t="b">
        <f t="shared" si="63"/>
        <v>0</v>
      </c>
      <c r="S366" s="1" t="b">
        <f t="shared" si="64"/>
        <v>0</v>
      </c>
      <c r="T366" s="1" t="b">
        <f t="shared" si="65"/>
        <v>0</v>
      </c>
      <c r="U366" s="1" t="b">
        <f t="shared" si="66"/>
        <v>0</v>
      </c>
      <c r="W366" s="1" t="b">
        <f t="shared" si="67"/>
        <v>0</v>
      </c>
      <c r="X366" s="1" t="b">
        <f t="shared" si="68"/>
        <v>0</v>
      </c>
      <c r="Y366" s="1" t="b">
        <f t="shared" si="69"/>
        <v>0</v>
      </c>
      <c r="Z366" s="1" t="b">
        <f t="shared" si="70"/>
        <v>0</v>
      </c>
      <c r="AA366" s="1" t="b">
        <f t="shared" si="71"/>
        <v>0</v>
      </c>
      <c r="AB366" s="1" t="b">
        <f t="shared" si="72"/>
        <v>0</v>
      </c>
    </row>
    <row r="367" spans="10:28" x14ac:dyDescent="0.25">
      <c r="J367">
        <v>365</v>
      </c>
      <c r="K367" s="64" t="b">
        <f>IF(ISNUMBER(Data!D366),VLOOKUP(Results!J367,Data!A:D,4,FALSE))</f>
        <v>0</v>
      </c>
      <c r="L367" s="1" t="b">
        <f>IF(ISNUMBER(Data!D366),LOG(VLOOKUP($J367,Data!$A:$D,4,FALSE)))</f>
        <v>0</v>
      </c>
      <c r="M367" s="2" t="b">
        <f>IF(ISNUMBER(Data!C366),VLOOKUP($J367,Data!$A:$D,3,FALSE))</f>
        <v>0</v>
      </c>
      <c r="N367" s="1" t="b">
        <f>IF(ISNUMBER(Data!D366),IF(AND($J367&lt;=Data!$H$3,$J367&gt;=Data!$H$2,Data!E366&lt;&gt;1),LOG(VLOOKUP($J367,Data!$A:$D,4,FALSE))))</f>
        <v>0</v>
      </c>
      <c r="O367" s="2" t="b">
        <f>IF(AND($J367&lt;=Data!$H$3,$J367&gt;=Data!$H$2,Data!E366&lt;&gt;1),VLOOKUP($J367,Data!$A:$D,3,FALSE))</f>
        <v>0</v>
      </c>
      <c r="P367" s="1" t="b">
        <f t="shared" si="61"/>
        <v>0</v>
      </c>
      <c r="Q367" s="1" t="b">
        <f t="shared" si="62"/>
        <v>0</v>
      </c>
      <c r="R367" s="1" t="b">
        <f t="shared" si="63"/>
        <v>0</v>
      </c>
      <c r="S367" s="1" t="b">
        <f t="shared" si="64"/>
        <v>0</v>
      </c>
      <c r="T367" s="1" t="b">
        <f t="shared" si="65"/>
        <v>0</v>
      </c>
      <c r="U367" s="1" t="b">
        <f t="shared" si="66"/>
        <v>0</v>
      </c>
      <c r="W367" s="1" t="b">
        <f t="shared" si="67"/>
        <v>0</v>
      </c>
      <c r="X367" s="1" t="b">
        <f t="shared" si="68"/>
        <v>0</v>
      </c>
      <c r="Y367" s="1" t="b">
        <f t="shared" si="69"/>
        <v>0</v>
      </c>
      <c r="Z367" s="1" t="b">
        <f t="shared" si="70"/>
        <v>0</v>
      </c>
      <c r="AA367" s="1" t="b">
        <f t="shared" si="71"/>
        <v>0</v>
      </c>
      <c r="AB367" s="1" t="b">
        <f t="shared" si="72"/>
        <v>0</v>
      </c>
    </row>
    <row r="368" spans="10:28" x14ac:dyDescent="0.25">
      <c r="J368">
        <v>366</v>
      </c>
      <c r="K368" s="64" t="b">
        <f>IF(ISNUMBER(Data!D367),VLOOKUP(Results!J368,Data!A:D,4,FALSE))</f>
        <v>0</v>
      </c>
      <c r="L368" s="1" t="b">
        <f>IF(ISNUMBER(Data!D367),LOG(VLOOKUP($J368,Data!$A:$D,4,FALSE)))</f>
        <v>0</v>
      </c>
      <c r="M368" s="2" t="b">
        <f>IF(ISNUMBER(Data!C367),VLOOKUP($J368,Data!$A:$D,3,FALSE))</f>
        <v>0</v>
      </c>
      <c r="N368" s="1" t="b">
        <f>IF(ISNUMBER(Data!D367),IF(AND($J368&lt;=Data!$H$3,$J368&gt;=Data!$H$2,Data!E367&lt;&gt;1),LOG(VLOOKUP($J368,Data!$A:$D,4,FALSE))))</f>
        <v>0</v>
      </c>
      <c r="O368" s="2" t="b">
        <f>IF(AND($J368&lt;=Data!$H$3,$J368&gt;=Data!$H$2,Data!E367&lt;&gt;1),VLOOKUP($J368,Data!$A:$D,3,FALSE))</f>
        <v>0</v>
      </c>
      <c r="P368" s="1" t="b">
        <f t="shared" si="61"/>
        <v>0</v>
      </c>
      <c r="Q368" s="1" t="b">
        <f t="shared" si="62"/>
        <v>0</v>
      </c>
      <c r="R368" s="1" t="b">
        <f t="shared" si="63"/>
        <v>0</v>
      </c>
      <c r="S368" s="1" t="b">
        <f t="shared" si="64"/>
        <v>0</v>
      </c>
      <c r="T368" s="1" t="b">
        <f t="shared" si="65"/>
        <v>0</v>
      </c>
      <c r="U368" s="1" t="b">
        <f t="shared" si="66"/>
        <v>0</v>
      </c>
      <c r="W368" s="1" t="b">
        <f t="shared" si="67"/>
        <v>0</v>
      </c>
      <c r="X368" s="1" t="b">
        <f t="shared" si="68"/>
        <v>0</v>
      </c>
      <c r="Y368" s="1" t="b">
        <f t="shared" si="69"/>
        <v>0</v>
      </c>
      <c r="Z368" s="1" t="b">
        <f t="shared" si="70"/>
        <v>0</v>
      </c>
      <c r="AA368" s="1" t="b">
        <f t="shared" si="71"/>
        <v>0</v>
      </c>
      <c r="AB368" s="1" t="b">
        <f t="shared" si="72"/>
        <v>0</v>
      </c>
    </row>
    <row r="369" spans="10:28" x14ac:dyDescent="0.25">
      <c r="J369">
        <v>367</v>
      </c>
      <c r="K369" s="64" t="b">
        <f>IF(ISNUMBER(Data!D368),VLOOKUP(Results!J369,Data!A:D,4,FALSE))</f>
        <v>0</v>
      </c>
      <c r="L369" s="1" t="b">
        <f>IF(ISNUMBER(Data!D368),LOG(VLOOKUP($J369,Data!$A:$D,4,FALSE)))</f>
        <v>0</v>
      </c>
      <c r="M369" s="2" t="b">
        <f>IF(ISNUMBER(Data!C368),VLOOKUP($J369,Data!$A:$D,3,FALSE))</f>
        <v>0</v>
      </c>
      <c r="N369" s="1" t="b">
        <f>IF(ISNUMBER(Data!D368),IF(AND($J369&lt;=Data!$H$3,$J369&gt;=Data!$H$2,Data!E368&lt;&gt;1),LOG(VLOOKUP($J369,Data!$A:$D,4,FALSE))))</f>
        <v>0</v>
      </c>
      <c r="O369" s="2" t="b">
        <f>IF(AND($J369&lt;=Data!$H$3,$J369&gt;=Data!$H$2,Data!E368&lt;&gt;1),VLOOKUP($J369,Data!$A:$D,3,FALSE))</f>
        <v>0</v>
      </c>
      <c r="P369" s="1" t="b">
        <f t="shared" si="61"/>
        <v>0</v>
      </c>
      <c r="Q369" s="1" t="b">
        <f t="shared" si="62"/>
        <v>0</v>
      </c>
      <c r="R369" s="1" t="b">
        <f t="shared" si="63"/>
        <v>0</v>
      </c>
      <c r="S369" s="1" t="b">
        <f t="shared" si="64"/>
        <v>0</v>
      </c>
      <c r="T369" s="1" t="b">
        <f t="shared" si="65"/>
        <v>0</v>
      </c>
      <c r="U369" s="1" t="b">
        <f t="shared" si="66"/>
        <v>0</v>
      </c>
      <c r="W369" s="1" t="b">
        <f t="shared" si="67"/>
        <v>0</v>
      </c>
      <c r="X369" s="1" t="b">
        <f t="shared" si="68"/>
        <v>0</v>
      </c>
      <c r="Y369" s="1" t="b">
        <f t="shared" si="69"/>
        <v>0</v>
      </c>
      <c r="Z369" s="1" t="b">
        <f t="shared" si="70"/>
        <v>0</v>
      </c>
      <c r="AA369" s="1" t="b">
        <f t="shared" si="71"/>
        <v>0</v>
      </c>
      <c r="AB369" s="1" t="b">
        <f t="shared" si="72"/>
        <v>0</v>
      </c>
    </row>
    <row r="370" spans="10:28" x14ac:dyDescent="0.25">
      <c r="J370">
        <v>368</v>
      </c>
      <c r="K370" s="64" t="b">
        <f>IF(ISNUMBER(Data!D369),VLOOKUP(Results!J370,Data!A:D,4,FALSE))</f>
        <v>0</v>
      </c>
      <c r="L370" s="1" t="b">
        <f>IF(ISNUMBER(Data!D369),LOG(VLOOKUP($J370,Data!$A:$D,4,FALSE)))</f>
        <v>0</v>
      </c>
      <c r="M370" s="2" t="b">
        <f>IF(ISNUMBER(Data!C369),VLOOKUP($J370,Data!$A:$D,3,FALSE))</f>
        <v>0</v>
      </c>
      <c r="N370" s="1" t="b">
        <f>IF(ISNUMBER(Data!D369),IF(AND($J370&lt;=Data!$H$3,$J370&gt;=Data!$H$2,Data!E369&lt;&gt;1),LOG(VLOOKUP($J370,Data!$A:$D,4,FALSE))))</f>
        <v>0</v>
      </c>
      <c r="O370" s="2" t="b">
        <f>IF(AND($J370&lt;=Data!$H$3,$J370&gt;=Data!$H$2,Data!E369&lt;&gt;1),VLOOKUP($J370,Data!$A:$D,3,FALSE))</f>
        <v>0</v>
      </c>
      <c r="P370" s="1" t="b">
        <f t="shared" si="61"/>
        <v>0</v>
      </c>
      <c r="Q370" s="1" t="b">
        <f t="shared" si="62"/>
        <v>0</v>
      </c>
      <c r="R370" s="1" t="b">
        <f t="shared" si="63"/>
        <v>0</v>
      </c>
      <c r="S370" s="1" t="b">
        <f t="shared" si="64"/>
        <v>0</v>
      </c>
      <c r="T370" s="1" t="b">
        <f t="shared" si="65"/>
        <v>0</v>
      </c>
      <c r="U370" s="1" t="b">
        <f t="shared" si="66"/>
        <v>0</v>
      </c>
      <c r="W370" s="1" t="b">
        <f t="shared" si="67"/>
        <v>0</v>
      </c>
      <c r="X370" s="1" t="b">
        <f t="shared" si="68"/>
        <v>0</v>
      </c>
      <c r="Y370" s="1" t="b">
        <f t="shared" si="69"/>
        <v>0</v>
      </c>
      <c r="Z370" s="1" t="b">
        <f t="shared" si="70"/>
        <v>0</v>
      </c>
      <c r="AA370" s="1" t="b">
        <f t="shared" si="71"/>
        <v>0</v>
      </c>
      <c r="AB370" s="1" t="b">
        <f t="shared" si="72"/>
        <v>0</v>
      </c>
    </row>
    <row r="371" spans="10:28" x14ac:dyDescent="0.25">
      <c r="J371">
        <v>369</v>
      </c>
      <c r="K371" s="64" t="b">
        <f>IF(ISNUMBER(Data!D370),VLOOKUP(Results!J371,Data!A:D,4,FALSE))</f>
        <v>0</v>
      </c>
      <c r="L371" s="1" t="b">
        <f>IF(ISNUMBER(Data!D370),LOG(VLOOKUP($J371,Data!$A:$D,4,FALSE)))</f>
        <v>0</v>
      </c>
      <c r="M371" s="2" t="b">
        <f>IF(ISNUMBER(Data!C370),VLOOKUP($J371,Data!$A:$D,3,FALSE))</f>
        <v>0</v>
      </c>
      <c r="N371" s="1" t="b">
        <f>IF(ISNUMBER(Data!D370),IF(AND($J371&lt;=Data!$H$3,$J371&gt;=Data!$H$2,Data!E370&lt;&gt;1),LOG(VLOOKUP($J371,Data!$A:$D,4,FALSE))))</f>
        <v>0</v>
      </c>
      <c r="O371" s="2" t="b">
        <f>IF(AND($J371&lt;=Data!$H$3,$J371&gt;=Data!$H$2,Data!E370&lt;&gt;1),VLOOKUP($J371,Data!$A:$D,3,FALSE))</f>
        <v>0</v>
      </c>
      <c r="P371" s="1" t="b">
        <f t="shared" si="61"/>
        <v>0</v>
      </c>
      <c r="Q371" s="1" t="b">
        <f t="shared" si="62"/>
        <v>0</v>
      </c>
      <c r="R371" s="1" t="b">
        <f t="shared" si="63"/>
        <v>0</v>
      </c>
      <c r="S371" s="1" t="b">
        <f t="shared" si="64"/>
        <v>0</v>
      </c>
      <c r="T371" s="1" t="b">
        <f t="shared" si="65"/>
        <v>0</v>
      </c>
      <c r="U371" s="1" t="b">
        <f t="shared" si="66"/>
        <v>0</v>
      </c>
      <c r="W371" s="1" t="b">
        <f t="shared" si="67"/>
        <v>0</v>
      </c>
      <c r="X371" s="1" t="b">
        <f t="shared" si="68"/>
        <v>0</v>
      </c>
      <c r="Y371" s="1" t="b">
        <f t="shared" si="69"/>
        <v>0</v>
      </c>
      <c r="Z371" s="1" t="b">
        <f t="shared" si="70"/>
        <v>0</v>
      </c>
      <c r="AA371" s="1" t="b">
        <f t="shared" si="71"/>
        <v>0</v>
      </c>
      <c r="AB371" s="1" t="b">
        <f t="shared" si="72"/>
        <v>0</v>
      </c>
    </row>
    <row r="372" spans="10:28" x14ac:dyDescent="0.25">
      <c r="J372">
        <v>370</v>
      </c>
      <c r="K372" s="64" t="b">
        <f>IF(ISNUMBER(Data!D371),VLOOKUP(Results!J372,Data!A:D,4,FALSE))</f>
        <v>0</v>
      </c>
      <c r="L372" s="1" t="b">
        <f>IF(ISNUMBER(Data!D371),LOG(VLOOKUP($J372,Data!$A:$D,4,FALSE)))</f>
        <v>0</v>
      </c>
      <c r="M372" s="2" t="b">
        <f>IF(ISNUMBER(Data!C371),VLOOKUP($J372,Data!$A:$D,3,FALSE))</f>
        <v>0</v>
      </c>
      <c r="N372" s="1" t="b">
        <f>IF(ISNUMBER(Data!D371),IF(AND($J372&lt;=Data!$H$3,$J372&gt;=Data!$H$2,Data!E371&lt;&gt;1),LOG(VLOOKUP($J372,Data!$A:$D,4,FALSE))))</f>
        <v>0</v>
      </c>
      <c r="O372" s="2" t="b">
        <f>IF(AND($J372&lt;=Data!$H$3,$J372&gt;=Data!$H$2,Data!E371&lt;&gt;1),VLOOKUP($J372,Data!$A:$D,3,FALSE))</f>
        <v>0</v>
      </c>
      <c r="P372" s="1" t="b">
        <f t="shared" si="61"/>
        <v>0</v>
      </c>
      <c r="Q372" s="1" t="b">
        <f t="shared" si="62"/>
        <v>0</v>
      </c>
      <c r="R372" s="1" t="b">
        <f t="shared" si="63"/>
        <v>0</v>
      </c>
      <c r="S372" s="1" t="b">
        <f t="shared" si="64"/>
        <v>0</v>
      </c>
      <c r="T372" s="1" t="b">
        <f t="shared" si="65"/>
        <v>0</v>
      </c>
      <c r="U372" s="1" t="b">
        <f t="shared" si="66"/>
        <v>0</v>
      </c>
      <c r="W372" s="1" t="b">
        <f t="shared" si="67"/>
        <v>0</v>
      </c>
      <c r="X372" s="1" t="b">
        <f t="shared" si="68"/>
        <v>0</v>
      </c>
      <c r="Y372" s="1" t="b">
        <f t="shared" si="69"/>
        <v>0</v>
      </c>
      <c r="Z372" s="1" t="b">
        <f t="shared" si="70"/>
        <v>0</v>
      </c>
      <c r="AA372" s="1" t="b">
        <f t="shared" si="71"/>
        <v>0</v>
      </c>
      <c r="AB372" s="1" t="b">
        <f t="shared" si="72"/>
        <v>0</v>
      </c>
    </row>
    <row r="373" spans="10:28" x14ac:dyDescent="0.25">
      <c r="J373">
        <v>371</v>
      </c>
      <c r="K373" s="64" t="b">
        <f>IF(ISNUMBER(Data!D372),VLOOKUP(Results!J373,Data!A:D,4,FALSE))</f>
        <v>0</v>
      </c>
      <c r="L373" s="1" t="b">
        <f>IF(ISNUMBER(Data!D372),LOG(VLOOKUP($J373,Data!$A:$D,4,FALSE)))</f>
        <v>0</v>
      </c>
      <c r="M373" s="2" t="b">
        <f>IF(ISNUMBER(Data!C372),VLOOKUP($J373,Data!$A:$D,3,FALSE))</f>
        <v>0</v>
      </c>
      <c r="N373" s="1" t="b">
        <f>IF(ISNUMBER(Data!D372),IF(AND($J373&lt;=Data!$H$3,$J373&gt;=Data!$H$2,Data!E372&lt;&gt;1),LOG(VLOOKUP($J373,Data!$A:$D,4,FALSE))))</f>
        <v>0</v>
      </c>
      <c r="O373" s="2" t="b">
        <f>IF(AND($J373&lt;=Data!$H$3,$J373&gt;=Data!$H$2,Data!E372&lt;&gt;1),VLOOKUP($J373,Data!$A:$D,3,FALSE))</f>
        <v>0</v>
      </c>
      <c r="P373" s="1" t="b">
        <f t="shared" si="61"/>
        <v>0</v>
      </c>
      <c r="Q373" s="1" t="b">
        <f t="shared" si="62"/>
        <v>0</v>
      </c>
      <c r="R373" s="1" t="b">
        <f t="shared" si="63"/>
        <v>0</v>
      </c>
      <c r="S373" s="1" t="b">
        <f t="shared" si="64"/>
        <v>0</v>
      </c>
      <c r="T373" s="1" t="b">
        <f t="shared" si="65"/>
        <v>0</v>
      </c>
      <c r="U373" s="1" t="b">
        <f t="shared" si="66"/>
        <v>0</v>
      </c>
      <c r="W373" s="1" t="b">
        <f t="shared" si="67"/>
        <v>0</v>
      </c>
      <c r="X373" s="1" t="b">
        <f t="shared" si="68"/>
        <v>0</v>
      </c>
      <c r="Y373" s="1" t="b">
        <f t="shared" si="69"/>
        <v>0</v>
      </c>
      <c r="Z373" s="1" t="b">
        <f t="shared" si="70"/>
        <v>0</v>
      </c>
      <c r="AA373" s="1" t="b">
        <f t="shared" si="71"/>
        <v>0</v>
      </c>
      <c r="AB373" s="1" t="b">
        <f t="shared" si="72"/>
        <v>0</v>
      </c>
    </row>
    <row r="374" spans="10:28" x14ac:dyDescent="0.25">
      <c r="J374">
        <v>372</v>
      </c>
      <c r="K374" s="64" t="b">
        <f>IF(ISNUMBER(Data!D373),VLOOKUP(Results!J374,Data!A:D,4,FALSE))</f>
        <v>0</v>
      </c>
      <c r="L374" s="1" t="b">
        <f>IF(ISNUMBER(Data!D373),LOG(VLOOKUP($J374,Data!$A:$D,4,FALSE)))</f>
        <v>0</v>
      </c>
      <c r="M374" s="2" t="b">
        <f>IF(ISNUMBER(Data!C373),VLOOKUP($J374,Data!$A:$D,3,FALSE))</f>
        <v>0</v>
      </c>
      <c r="N374" s="1" t="b">
        <f>IF(ISNUMBER(Data!D373),IF(AND($J374&lt;=Data!$H$3,$J374&gt;=Data!$H$2,Data!E373&lt;&gt;1),LOG(VLOOKUP($J374,Data!$A:$D,4,FALSE))))</f>
        <v>0</v>
      </c>
      <c r="O374" s="2" t="b">
        <f>IF(AND($J374&lt;=Data!$H$3,$J374&gt;=Data!$H$2,Data!E373&lt;&gt;1),VLOOKUP($J374,Data!$A:$D,3,FALSE))</f>
        <v>0</v>
      </c>
      <c r="P374" s="1" t="b">
        <f t="shared" si="61"/>
        <v>0</v>
      </c>
      <c r="Q374" s="1" t="b">
        <f t="shared" si="62"/>
        <v>0</v>
      </c>
      <c r="R374" s="1" t="b">
        <f t="shared" si="63"/>
        <v>0</v>
      </c>
      <c r="S374" s="1" t="b">
        <f t="shared" si="64"/>
        <v>0</v>
      </c>
      <c r="T374" s="1" t="b">
        <f t="shared" si="65"/>
        <v>0</v>
      </c>
      <c r="U374" s="1" t="b">
        <f t="shared" si="66"/>
        <v>0</v>
      </c>
      <c r="W374" s="1" t="b">
        <f t="shared" si="67"/>
        <v>0</v>
      </c>
      <c r="X374" s="1" t="b">
        <f t="shared" si="68"/>
        <v>0</v>
      </c>
      <c r="Y374" s="1" t="b">
        <f t="shared" si="69"/>
        <v>0</v>
      </c>
      <c r="Z374" s="1" t="b">
        <f t="shared" si="70"/>
        <v>0</v>
      </c>
      <c r="AA374" s="1" t="b">
        <f t="shared" si="71"/>
        <v>0</v>
      </c>
      <c r="AB374" s="1" t="b">
        <f t="shared" si="72"/>
        <v>0</v>
      </c>
    </row>
    <row r="375" spans="10:28" x14ac:dyDescent="0.25">
      <c r="J375">
        <v>373</v>
      </c>
      <c r="K375" s="64" t="b">
        <f>IF(ISNUMBER(Data!D374),VLOOKUP(Results!J375,Data!A:D,4,FALSE))</f>
        <v>0</v>
      </c>
      <c r="L375" s="1" t="b">
        <f>IF(ISNUMBER(Data!D374),LOG(VLOOKUP($J375,Data!$A:$D,4,FALSE)))</f>
        <v>0</v>
      </c>
      <c r="M375" s="2" t="b">
        <f>IF(ISNUMBER(Data!C374),VLOOKUP($J375,Data!$A:$D,3,FALSE))</f>
        <v>0</v>
      </c>
      <c r="N375" s="1" t="b">
        <f>IF(ISNUMBER(Data!D374),IF(AND($J375&lt;=Data!$H$3,$J375&gt;=Data!$H$2,Data!E374&lt;&gt;1),LOG(VLOOKUP($J375,Data!$A:$D,4,FALSE))))</f>
        <v>0</v>
      </c>
      <c r="O375" s="2" t="b">
        <f>IF(AND($J375&lt;=Data!$H$3,$J375&gt;=Data!$H$2,Data!E374&lt;&gt;1),VLOOKUP($J375,Data!$A:$D,3,FALSE))</f>
        <v>0</v>
      </c>
      <c r="P375" s="1" t="b">
        <f t="shared" si="61"/>
        <v>0</v>
      </c>
      <c r="Q375" s="1" t="b">
        <f t="shared" si="62"/>
        <v>0</v>
      </c>
      <c r="R375" s="1" t="b">
        <f t="shared" si="63"/>
        <v>0</v>
      </c>
      <c r="S375" s="1" t="b">
        <f t="shared" si="64"/>
        <v>0</v>
      </c>
      <c r="T375" s="1" t="b">
        <f t="shared" si="65"/>
        <v>0</v>
      </c>
      <c r="U375" s="1" t="b">
        <f t="shared" si="66"/>
        <v>0</v>
      </c>
      <c r="W375" s="1" t="b">
        <f t="shared" si="67"/>
        <v>0</v>
      </c>
      <c r="X375" s="1" t="b">
        <f t="shared" si="68"/>
        <v>0</v>
      </c>
      <c r="Y375" s="1" t="b">
        <f t="shared" si="69"/>
        <v>0</v>
      </c>
      <c r="Z375" s="1" t="b">
        <f t="shared" si="70"/>
        <v>0</v>
      </c>
      <c r="AA375" s="1" t="b">
        <f t="shared" si="71"/>
        <v>0</v>
      </c>
      <c r="AB375" s="1" t="b">
        <f t="shared" si="72"/>
        <v>0</v>
      </c>
    </row>
    <row r="376" spans="10:28" x14ac:dyDescent="0.25">
      <c r="J376">
        <v>374</v>
      </c>
      <c r="K376" s="64" t="b">
        <f>IF(ISNUMBER(Data!D375),VLOOKUP(Results!J376,Data!A:D,4,FALSE))</f>
        <v>0</v>
      </c>
      <c r="L376" s="1" t="b">
        <f>IF(ISNUMBER(Data!D375),LOG(VLOOKUP($J376,Data!$A:$D,4,FALSE)))</f>
        <v>0</v>
      </c>
      <c r="M376" s="2" t="b">
        <f>IF(ISNUMBER(Data!C375),VLOOKUP($J376,Data!$A:$D,3,FALSE))</f>
        <v>0</v>
      </c>
      <c r="N376" s="1" t="b">
        <f>IF(ISNUMBER(Data!D375),IF(AND($J376&lt;=Data!$H$3,$J376&gt;=Data!$H$2,Data!E375&lt;&gt;1),LOG(VLOOKUP($J376,Data!$A:$D,4,FALSE))))</f>
        <v>0</v>
      </c>
      <c r="O376" s="2" t="b">
        <f>IF(AND($J376&lt;=Data!$H$3,$J376&gt;=Data!$H$2,Data!E375&lt;&gt;1),VLOOKUP($J376,Data!$A:$D,3,FALSE))</f>
        <v>0</v>
      </c>
      <c r="P376" s="1" t="b">
        <f t="shared" si="61"/>
        <v>0</v>
      </c>
      <c r="Q376" s="1" t="b">
        <f t="shared" si="62"/>
        <v>0</v>
      </c>
      <c r="R376" s="1" t="b">
        <f t="shared" si="63"/>
        <v>0</v>
      </c>
      <c r="S376" s="1" t="b">
        <f t="shared" si="64"/>
        <v>0</v>
      </c>
      <c r="T376" s="1" t="b">
        <f t="shared" si="65"/>
        <v>0</v>
      </c>
      <c r="U376" s="1" t="b">
        <f t="shared" si="66"/>
        <v>0</v>
      </c>
      <c r="W376" s="1" t="b">
        <f t="shared" si="67"/>
        <v>0</v>
      </c>
      <c r="X376" s="1" t="b">
        <f t="shared" si="68"/>
        <v>0</v>
      </c>
      <c r="Y376" s="1" t="b">
        <f t="shared" si="69"/>
        <v>0</v>
      </c>
      <c r="Z376" s="1" t="b">
        <f t="shared" si="70"/>
        <v>0</v>
      </c>
      <c r="AA376" s="1" t="b">
        <f t="shared" si="71"/>
        <v>0</v>
      </c>
      <c r="AB376" s="1" t="b">
        <f t="shared" si="72"/>
        <v>0</v>
      </c>
    </row>
    <row r="377" spans="10:28" x14ac:dyDescent="0.25">
      <c r="J377">
        <v>375</v>
      </c>
      <c r="K377" s="64" t="b">
        <f>IF(ISNUMBER(Data!D376),VLOOKUP(Results!J377,Data!A:D,4,FALSE))</f>
        <v>0</v>
      </c>
      <c r="L377" s="1" t="b">
        <f>IF(ISNUMBER(Data!D376),LOG(VLOOKUP($J377,Data!$A:$D,4,FALSE)))</f>
        <v>0</v>
      </c>
      <c r="M377" s="2" t="b">
        <f>IF(ISNUMBER(Data!C376),VLOOKUP($J377,Data!$A:$D,3,FALSE))</f>
        <v>0</v>
      </c>
      <c r="N377" s="1" t="b">
        <f>IF(ISNUMBER(Data!D376),IF(AND($J377&lt;=Data!$H$3,$J377&gt;=Data!$H$2,Data!E376&lt;&gt;1),LOG(VLOOKUP($J377,Data!$A:$D,4,FALSE))))</f>
        <v>0</v>
      </c>
      <c r="O377" s="2" t="b">
        <f>IF(AND($J377&lt;=Data!$H$3,$J377&gt;=Data!$H$2,Data!E376&lt;&gt;1),VLOOKUP($J377,Data!$A:$D,3,FALSE))</f>
        <v>0</v>
      </c>
      <c r="P377" s="1" t="b">
        <f t="shared" si="61"/>
        <v>0</v>
      </c>
      <c r="Q377" s="1" t="b">
        <f t="shared" si="62"/>
        <v>0</v>
      </c>
      <c r="R377" s="1" t="b">
        <f t="shared" si="63"/>
        <v>0</v>
      </c>
      <c r="S377" s="1" t="b">
        <f t="shared" si="64"/>
        <v>0</v>
      </c>
      <c r="T377" s="1" t="b">
        <f t="shared" si="65"/>
        <v>0</v>
      </c>
      <c r="U377" s="1" t="b">
        <f t="shared" si="66"/>
        <v>0</v>
      </c>
      <c r="W377" s="1" t="b">
        <f t="shared" si="67"/>
        <v>0</v>
      </c>
      <c r="X377" s="1" t="b">
        <f t="shared" si="68"/>
        <v>0</v>
      </c>
      <c r="Y377" s="1" t="b">
        <f t="shared" si="69"/>
        <v>0</v>
      </c>
      <c r="Z377" s="1" t="b">
        <f t="shared" si="70"/>
        <v>0</v>
      </c>
      <c r="AA377" s="1" t="b">
        <f t="shared" si="71"/>
        <v>0</v>
      </c>
      <c r="AB377" s="1" t="b">
        <f t="shared" si="72"/>
        <v>0</v>
      </c>
    </row>
    <row r="378" spans="10:28" x14ac:dyDescent="0.25">
      <c r="J378">
        <v>376</v>
      </c>
      <c r="K378" s="64" t="b">
        <f>IF(ISNUMBER(Data!D377),VLOOKUP(Results!J378,Data!A:D,4,FALSE))</f>
        <v>0</v>
      </c>
      <c r="L378" s="1" t="b">
        <f>IF(ISNUMBER(Data!D377),LOG(VLOOKUP($J378,Data!$A:$D,4,FALSE)))</f>
        <v>0</v>
      </c>
      <c r="M378" s="2" t="b">
        <f>IF(ISNUMBER(Data!C377),VLOOKUP($J378,Data!$A:$D,3,FALSE))</f>
        <v>0</v>
      </c>
      <c r="N378" s="1" t="b">
        <f>IF(ISNUMBER(Data!D377),IF(AND($J378&lt;=Data!$H$3,$J378&gt;=Data!$H$2,Data!E377&lt;&gt;1),LOG(VLOOKUP($J378,Data!$A:$D,4,FALSE))))</f>
        <v>0</v>
      </c>
      <c r="O378" s="2" t="b">
        <f>IF(AND($J378&lt;=Data!$H$3,$J378&gt;=Data!$H$2,Data!E377&lt;&gt;1),VLOOKUP($J378,Data!$A:$D,3,FALSE))</f>
        <v>0</v>
      </c>
      <c r="P378" s="1" t="b">
        <f t="shared" si="61"/>
        <v>0</v>
      </c>
      <c r="Q378" s="1" t="b">
        <f t="shared" si="62"/>
        <v>0</v>
      </c>
      <c r="R378" s="1" t="b">
        <f t="shared" si="63"/>
        <v>0</v>
      </c>
      <c r="S378" s="1" t="b">
        <f t="shared" si="64"/>
        <v>0</v>
      </c>
      <c r="T378" s="1" t="b">
        <f t="shared" si="65"/>
        <v>0</v>
      </c>
      <c r="U378" s="1" t="b">
        <f t="shared" si="66"/>
        <v>0</v>
      </c>
      <c r="W378" s="1" t="b">
        <f t="shared" si="67"/>
        <v>0</v>
      </c>
      <c r="X378" s="1" t="b">
        <f t="shared" si="68"/>
        <v>0</v>
      </c>
      <c r="Y378" s="1" t="b">
        <f t="shared" si="69"/>
        <v>0</v>
      </c>
      <c r="Z378" s="1" t="b">
        <f t="shared" si="70"/>
        <v>0</v>
      </c>
      <c r="AA378" s="1" t="b">
        <f t="shared" si="71"/>
        <v>0</v>
      </c>
      <c r="AB378" s="1" t="b">
        <f t="shared" si="72"/>
        <v>0</v>
      </c>
    </row>
    <row r="379" spans="10:28" x14ac:dyDescent="0.25">
      <c r="J379">
        <v>377</v>
      </c>
      <c r="K379" s="64" t="b">
        <f>IF(ISNUMBER(Data!D378),VLOOKUP(Results!J379,Data!A:D,4,FALSE))</f>
        <v>0</v>
      </c>
      <c r="L379" s="1" t="b">
        <f>IF(ISNUMBER(Data!D378),LOG(VLOOKUP($J379,Data!$A:$D,4,FALSE)))</f>
        <v>0</v>
      </c>
      <c r="M379" s="2" t="b">
        <f>IF(ISNUMBER(Data!C378),VLOOKUP($J379,Data!$A:$D,3,FALSE))</f>
        <v>0</v>
      </c>
      <c r="N379" s="1" t="b">
        <f>IF(ISNUMBER(Data!D378),IF(AND($J379&lt;=Data!$H$3,$J379&gt;=Data!$H$2,Data!E378&lt;&gt;1),LOG(VLOOKUP($J379,Data!$A:$D,4,FALSE))))</f>
        <v>0</v>
      </c>
      <c r="O379" s="2" t="b">
        <f>IF(AND($J379&lt;=Data!$H$3,$J379&gt;=Data!$H$2,Data!E378&lt;&gt;1),VLOOKUP($J379,Data!$A:$D,3,FALSE))</f>
        <v>0</v>
      </c>
      <c r="P379" s="1" t="b">
        <f t="shared" si="61"/>
        <v>0</v>
      </c>
      <c r="Q379" s="1" t="b">
        <f t="shared" si="62"/>
        <v>0</v>
      </c>
      <c r="R379" s="1" t="b">
        <f t="shared" si="63"/>
        <v>0</v>
      </c>
      <c r="S379" s="1" t="b">
        <f t="shared" si="64"/>
        <v>0</v>
      </c>
      <c r="T379" s="1" t="b">
        <f t="shared" si="65"/>
        <v>0</v>
      </c>
      <c r="U379" s="1" t="b">
        <f t="shared" si="66"/>
        <v>0</v>
      </c>
      <c r="W379" s="1" t="b">
        <f t="shared" si="67"/>
        <v>0</v>
      </c>
      <c r="X379" s="1" t="b">
        <f t="shared" si="68"/>
        <v>0</v>
      </c>
      <c r="Y379" s="1" t="b">
        <f t="shared" si="69"/>
        <v>0</v>
      </c>
      <c r="Z379" s="1" t="b">
        <f t="shared" si="70"/>
        <v>0</v>
      </c>
      <c r="AA379" s="1" t="b">
        <f t="shared" si="71"/>
        <v>0</v>
      </c>
      <c r="AB379" s="1" t="b">
        <f t="shared" si="72"/>
        <v>0</v>
      </c>
    </row>
    <row r="380" spans="10:28" x14ac:dyDescent="0.25">
      <c r="J380">
        <v>378</v>
      </c>
      <c r="K380" s="64" t="b">
        <f>IF(ISNUMBER(Data!D379),VLOOKUP(Results!J380,Data!A:D,4,FALSE))</f>
        <v>0</v>
      </c>
      <c r="L380" s="1" t="b">
        <f>IF(ISNUMBER(Data!D379),LOG(VLOOKUP($J380,Data!$A:$D,4,FALSE)))</f>
        <v>0</v>
      </c>
      <c r="M380" s="2" t="b">
        <f>IF(ISNUMBER(Data!C379),VLOOKUP($J380,Data!$A:$D,3,FALSE))</f>
        <v>0</v>
      </c>
      <c r="N380" s="1" t="b">
        <f>IF(ISNUMBER(Data!D379),IF(AND($J380&lt;=Data!$H$3,$J380&gt;=Data!$H$2,Data!E379&lt;&gt;1),LOG(VLOOKUP($J380,Data!$A:$D,4,FALSE))))</f>
        <v>0</v>
      </c>
      <c r="O380" s="2" t="b">
        <f>IF(AND($J380&lt;=Data!$H$3,$J380&gt;=Data!$H$2,Data!E379&lt;&gt;1),VLOOKUP($J380,Data!$A:$D,3,FALSE))</f>
        <v>0</v>
      </c>
      <c r="P380" s="1" t="b">
        <f t="shared" si="61"/>
        <v>0</v>
      </c>
      <c r="Q380" s="1" t="b">
        <f t="shared" si="62"/>
        <v>0</v>
      </c>
      <c r="R380" s="1" t="b">
        <f t="shared" si="63"/>
        <v>0</v>
      </c>
      <c r="S380" s="1" t="b">
        <f t="shared" si="64"/>
        <v>0</v>
      </c>
      <c r="T380" s="1" t="b">
        <f t="shared" si="65"/>
        <v>0</v>
      </c>
      <c r="U380" s="1" t="b">
        <f t="shared" si="66"/>
        <v>0</v>
      </c>
      <c r="W380" s="1" t="b">
        <f t="shared" si="67"/>
        <v>0</v>
      </c>
      <c r="X380" s="1" t="b">
        <f t="shared" si="68"/>
        <v>0</v>
      </c>
      <c r="Y380" s="1" t="b">
        <f t="shared" si="69"/>
        <v>0</v>
      </c>
      <c r="Z380" s="1" t="b">
        <f t="shared" si="70"/>
        <v>0</v>
      </c>
      <c r="AA380" s="1" t="b">
        <f t="shared" si="71"/>
        <v>0</v>
      </c>
      <c r="AB380" s="1" t="b">
        <f t="shared" si="72"/>
        <v>0</v>
      </c>
    </row>
    <row r="381" spans="10:28" x14ac:dyDescent="0.25">
      <c r="J381">
        <v>379</v>
      </c>
      <c r="K381" s="64" t="b">
        <f>IF(ISNUMBER(Data!D380),VLOOKUP(Results!J381,Data!A:D,4,FALSE))</f>
        <v>0</v>
      </c>
      <c r="L381" s="1" t="b">
        <f>IF(ISNUMBER(Data!D380),LOG(VLOOKUP($J381,Data!$A:$D,4,FALSE)))</f>
        <v>0</v>
      </c>
      <c r="M381" s="2" t="b">
        <f>IF(ISNUMBER(Data!C380),VLOOKUP($J381,Data!$A:$D,3,FALSE))</f>
        <v>0</v>
      </c>
      <c r="N381" s="1" t="b">
        <f>IF(ISNUMBER(Data!D380),IF(AND($J381&lt;=Data!$H$3,$J381&gt;=Data!$H$2,Data!E380&lt;&gt;1),LOG(VLOOKUP($J381,Data!$A:$D,4,FALSE))))</f>
        <v>0</v>
      </c>
      <c r="O381" s="2" t="b">
        <f>IF(AND($J381&lt;=Data!$H$3,$J381&gt;=Data!$H$2,Data!E380&lt;&gt;1),VLOOKUP($J381,Data!$A:$D,3,FALSE))</f>
        <v>0</v>
      </c>
      <c r="P381" s="1" t="b">
        <f t="shared" si="61"/>
        <v>0</v>
      </c>
      <c r="Q381" s="1" t="b">
        <f t="shared" si="62"/>
        <v>0</v>
      </c>
      <c r="R381" s="1" t="b">
        <f t="shared" si="63"/>
        <v>0</v>
      </c>
      <c r="S381" s="1" t="b">
        <f t="shared" si="64"/>
        <v>0</v>
      </c>
      <c r="T381" s="1" t="b">
        <f t="shared" si="65"/>
        <v>0</v>
      </c>
      <c r="U381" s="1" t="b">
        <f t="shared" si="66"/>
        <v>0</v>
      </c>
      <c r="W381" s="1" t="b">
        <f t="shared" si="67"/>
        <v>0</v>
      </c>
      <c r="X381" s="1" t="b">
        <f t="shared" si="68"/>
        <v>0</v>
      </c>
      <c r="Y381" s="1" t="b">
        <f t="shared" si="69"/>
        <v>0</v>
      </c>
      <c r="Z381" s="1" t="b">
        <f t="shared" si="70"/>
        <v>0</v>
      </c>
      <c r="AA381" s="1" t="b">
        <f t="shared" si="71"/>
        <v>0</v>
      </c>
      <c r="AB381" s="1" t="b">
        <f t="shared" si="72"/>
        <v>0</v>
      </c>
    </row>
    <row r="382" spans="10:28" x14ac:dyDescent="0.25">
      <c r="J382">
        <v>380</v>
      </c>
      <c r="K382" s="64" t="b">
        <f>IF(ISNUMBER(Data!D381),VLOOKUP(Results!J382,Data!A:D,4,FALSE))</f>
        <v>0</v>
      </c>
      <c r="L382" s="1" t="b">
        <f>IF(ISNUMBER(Data!D381),LOG(VLOOKUP($J382,Data!$A:$D,4,FALSE)))</f>
        <v>0</v>
      </c>
      <c r="M382" s="2" t="b">
        <f>IF(ISNUMBER(Data!C381),VLOOKUP($J382,Data!$A:$D,3,FALSE))</f>
        <v>0</v>
      </c>
      <c r="N382" s="1" t="b">
        <f>IF(ISNUMBER(Data!D381),IF(AND($J382&lt;=Data!$H$3,$J382&gt;=Data!$H$2,Data!E381&lt;&gt;1),LOG(VLOOKUP($J382,Data!$A:$D,4,FALSE))))</f>
        <v>0</v>
      </c>
      <c r="O382" s="2" t="b">
        <f>IF(AND($J382&lt;=Data!$H$3,$J382&gt;=Data!$H$2,Data!E381&lt;&gt;1),VLOOKUP($J382,Data!$A:$D,3,FALSE))</f>
        <v>0</v>
      </c>
      <c r="P382" s="1" t="b">
        <f t="shared" si="61"/>
        <v>0</v>
      </c>
      <c r="Q382" s="1" t="b">
        <f t="shared" si="62"/>
        <v>0</v>
      </c>
      <c r="R382" s="1" t="b">
        <f t="shared" si="63"/>
        <v>0</v>
      </c>
      <c r="S382" s="1" t="b">
        <f t="shared" si="64"/>
        <v>0</v>
      </c>
      <c r="T382" s="1" t="b">
        <f t="shared" si="65"/>
        <v>0</v>
      </c>
      <c r="U382" s="1" t="b">
        <f t="shared" si="66"/>
        <v>0</v>
      </c>
      <c r="W382" s="1" t="b">
        <f t="shared" si="67"/>
        <v>0</v>
      </c>
      <c r="X382" s="1" t="b">
        <f t="shared" si="68"/>
        <v>0</v>
      </c>
      <c r="Y382" s="1" t="b">
        <f t="shared" si="69"/>
        <v>0</v>
      </c>
      <c r="Z382" s="1" t="b">
        <f t="shared" si="70"/>
        <v>0</v>
      </c>
      <c r="AA382" s="1" t="b">
        <f t="shared" si="71"/>
        <v>0</v>
      </c>
      <c r="AB382" s="1" t="b">
        <f t="shared" si="72"/>
        <v>0</v>
      </c>
    </row>
    <row r="383" spans="10:28" x14ac:dyDescent="0.25">
      <c r="J383">
        <v>381</v>
      </c>
      <c r="K383" s="64" t="b">
        <f>IF(ISNUMBER(Data!D382),VLOOKUP(Results!J383,Data!A:D,4,FALSE))</f>
        <v>0</v>
      </c>
      <c r="L383" s="1" t="b">
        <f>IF(ISNUMBER(Data!D382),LOG(VLOOKUP($J383,Data!$A:$D,4,FALSE)))</f>
        <v>0</v>
      </c>
      <c r="M383" s="2" t="b">
        <f>IF(ISNUMBER(Data!C382),VLOOKUP($J383,Data!$A:$D,3,FALSE))</f>
        <v>0</v>
      </c>
      <c r="N383" s="1" t="b">
        <f>IF(ISNUMBER(Data!D382),IF(AND($J383&lt;=Data!$H$3,$J383&gt;=Data!$H$2,Data!E382&lt;&gt;1),LOG(VLOOKUP($J383,Data!$A:$D,4,FALSE))))</f>
        <v>0</v>
      </c>
      <c r="O383" s="2" t="b">
        <f>IF(AND($J383&lt;=Data!$H$3,$J383&gt;=Data!$H$2,Data!E382&lt;&gt;1),VLOOKUP($J383,Data!$A:$D,3,FALSE))</f>
        <v>0</v>
      </c>
      <c r="P383" s="1" t="b">
        <f t="shared" si="61"/>
        <v>0</v>
      </c>
      <c r="Q383" s="1" t="b">
        <f t="shared" si="62"/>
        <v>0</v>
      </c>
      <c r="R383" s="1" t="b">
        <f t="shared" si="63"/>
        <v>0</v>
      </c>
      <c r="S383" s="1" t="b">
        <f t="shared" si="64"/>
        <v>0</v>
      </c>
      <c r="T383" s="1" t="b">
        <f t="shared" si="65"/>
        <v>0</v>
      </c>
      <c r="U383" s="1" t="b">
        <f t="shared" si="66"/>
        <v>0</v>
      </c>
      <c r="W383" s="1" t="b">
        <f t="shared" si="67"/>
        <v>0</v>
      </c>
      <c r="X383" s="1" t="b">
        <f t="shared" si="68"/>
        <v>0</v>
      </c>
      <c r="Y383" s="1" t="b">
        <f t="shared" si="69"/>
        <v>0</v>
      </c>
      <c r="Z383" s="1" t="b">
        <f t="shared" si="70"/>
        <v>0</v>
      </c>
      <c r="AA383" s="1" t="b">
        <f t="shared" si="71"/>
        <v>0</v>
      </c>
      <c r="AB383" s="1" t="b">
        <f t="shared" si="72"/>
        <v>0</v>
      </c>
    </row>
    <row r="384" spans="10:28" x14ac:dyDescent="0.25">
      <c r="J384">
        <v>382</v>
      </c>
      <c r="K384" s="64" t="b">
        <f>IF(ISNUMBER(Data!D383),VLOOKUP(Results!J384,Data!A:D,4,FALSE))</f>
        <v>0</v>
      </c>
      <c r="L384" s="1" t="b">
        <f>IF(ISNUMBER(Data!D383),LOG(VLOOKUP($J384,Data!$A:$D,4,FALSE)))</f>
        <v>0</v>
      </c>
      <c r="M384" s="2" t="b">
        <f>IF(ISNUMBER(Data!C383),VLOOKUP($J384,Data!$A:$D,3,FALSE))</f>
        <v>0</v>
      </c>
      <c r="N384" s="1" t="b">
        <f>IF(ISNUMBER(Data!D383),IF(AND($J384&lt;=Data!$H$3,$J384&gt;=Data!$H$2,Data!E383&lt;&gt;1),LOG(VLOOKUP($J384,Data!$A:$D,4,FALSE))))</f>
        <v>0</v>
      </c>
      <c r="O384" s="2" t="b">
        <f>IF(AND($J384&lt;=Data!$H$3,$J384&gt;=Data!$H$2,Data!E383&lt;&gt;1),VLOOKUP($J384,Data!$A:$D,3,FALSE))</f>
        <v>0</v>
      </c>
      <c r="P384" s="1" t="b">
        <f t="shared" si="61"/>
        <v>0</v>
      </c>
      <c r="Q384" s="1" t="b">
        <f t="shared" si="62"/>
        <v>0</v>
      </c>
      <c r="R384" s="1" t="b">
        <f t="shared" si="63"/>
        <v>0</v>
      </c>
      <c r="S384" s="1" t="b">
        <f t="shared" si="64"/>
        <v>0</v>
      </c>
      <c r="T384" s="1" t="b">
        <f t="shared" si="65"/>
        <v>0</v>
      </c>
      <c r="U384" s="1" t="b">
        <f t="shared" si="66"/>
        <v>0</v>
      </c>
      <c r="W384" s="1" t="b">
        <f t="shared" si="67"/>
        <v>0</v>
      </c>
      <c r="X384" s="1" t="b">
        <f t="shared" si="68"/>
        <v>0</v>
      </c>
      <c r="Y384" s="1" t="b">
        <f t="shared" si="69"/>
        <v>0</v>
      </c>
      <c r="Z384" s="1" t="b">
        <f t="shared" si="70"/>
        <v>0</v>
      </c>
      <c r="AA384" s="1" t="b">
        <f t="shared" si="71"/>
        <v>0</v>
      </c>
      <c r="AB384" s="1" t="b">
        <f t="shared" si="72"/>
        <v>0</v>
      </c>
    </row>
    <row r="385" spans="10:28" x14ac:dyDescent="0.25">
      <c r="J385">
        <v>383</v>
      </c>
      <c r="K385" s="64" t="b">
        <f>IF(ISNUMBER(Data!D384),VLOOKUP(Results!J385,Data!A:D,4,FALSE))</f>
        <v>0</v>
      </c>
      <c r="L385" s="1" t="b">
        <f>IF(ISNUMBER(Data!D384),LOG(VLOOKUP($J385,Data!$A:$D,4,FALSE)))</f>
        <v>0</v>
      </c>
      <c r="M385" s="2" t="b">
        <f>IF(ISNUMBER(Data!C384),VLOOKUP($J385,Data!$A:$D,3,FALSE))</f>
        <v>0</v>
      </c>
      <c r="N385" s="1" t="b">
        <f>IF(ISNUMBER(Data!D384),IF(AND($J385&lt;=Data!$H$3,$J385&gt;=Data!$H$2,Data!E384&lt;&gt;1),LOG(VLOOKUP($J385,Data!$A:$D,4,FALSE))))</f>
        <v>0</v>
      </c>
      <c r="O385" s="2" t="b">
        <f>IF(AND($J385&lt;=Data!$H$3,$J385&gt;=Data!$H$2,Data!E384&lt;&gt;1),VLOOKUP($J385,Data!$A:$D,3,FALSE))</f>
        <v>0</v>
      </c>
      <c r="P385" s="1" t="b">
        <f t="shared" si="61"/>
        <v>0</v>
      </c>
      <c r="Q385" s="1" t="b">
        <f t="shared" si="62"/>
        <v>0</v>
      </c>
      <c r="R385" s="1" t="b">
        <f t="shared" si="63"/>
        <v>0</v>
      </c>
      <c r="S385" s="1" t="b">
        <f t="shared" si="64"/>
        <v>0</v>
      </c>
      <c r="T385" s="1" t="b">
        <f t="shared" si="65"/>
        <v>0</v>
      </c>
      <c r="U385" s="1" t="b">
        <f t="shared" si="66"/>
        <v>0</v>
      </c>
      <c r="W385" s="1" t="b">
        <f t="shared" si="67"/>
        <v>0</v>
      </c>
      <c r="X385" s="1" t="b">
        <f t="shared" si="68"/>
        <v>0</v>
      </c>
      <c r="Y385" s="1" t="b">
        <f t="shared" si="69"/>
        <v>0</v>
      </c>
      <c r="Z385" s="1" t="b">
        <f t="shared" si="70"/>
        <v>0</v>
      </c>
      <c r="AA385" s="1" t="b">
        <f t="shared" si="71"/>
        <v>0</v>
      </c>
      <c r="AB385" s="1" t="b">
        <f t="shared" si="72"/>
        <v>0</v>
      </c>
    </row>
    <row r="386" spans="10:28" x14ac:dyDescent="0.25">
      <c r="J386">
        <v>384</v>
      </c>
      <c r="K386" s="64" t="b">
        <f>IF(ISNUMBER(Data!D385),VLOOKUP(Results!J386,Data!A:D,4,FALSE))</f>
        <v>0</v>
      </c>
      <c r="L386" s="1" t="b">
        <f>IF(ISNUMBER(Data!D385),LOG(VLOOKUP($J386,Data!$A:$D,4,FALSE)))</f>
        <v>0</v>
      </c>
      <c r="M386" s="2" t="b">
        <f>IF(ISNUMBER(Data!C385),VLOOKUP($J386,Data!$A:$D,3,FALSE))</f>
        <v>0</v>
      </c>
      <c r="N386" s="1" t="b">
        <f>IF(ISNUMBER(Data!D385),IF(AND($J386&lt;=Data!$H$3,$J386&gt;=Data!$H$2,Data!E385&lt;&gt;1),LOG(VLOOKUP($J386,Data!$A:$D,4,FALSE))))</f>
        <v>0</v>
      </c>
      <c r="O386" s="2" t="b">
        <f>IF(AND($J386&lt;=Data!$H$3,$J386&gt;=Data!$H$2,Data!E385&lt;&gt;1),VLOOKUP($J386,Data!$A:$D,3,FALSE))</f>
        <v>0</v>
      </c>
      <c r="P386" s="1" t="b">
        <f t="shared" si="61"/>
        <v>0</v>
      </c>
      <c r="Q386" s="1" t="b">
        <f t="shared" si="62"/>
        <v>0</v>
      </c>
      <c r="R386" s="1" t="b">
        <f t="shared" si="63"/>
        <v>0</v>
      </c>
      <c r="S386" s="1" t="b">
        <f t="shared" si="64"/>
        <v>0</v>
      </c>
      <c r="T386" s="1" t="b">
        <f t="shared" si="65"/>
        <v>0</v>
      </c>
      <c r="U386" s="1" t="b">
        <f t="shared" si="66"/>
        <v>0</v>
      </c>
      <c r="W386" s="1" t="b">
        <f t="shared" si="67"/>
        <v>0</v>
      </c>
      <c r="X386" s="1" t="b">
        <f t="shared" si="68"/>
        <v>0</v>
      </c>
      <c r="Y386" s="1" t="b">
        <f t="shared" si="69"/>
        <v>0</v>
      </c>
      <c r="Z386" s="1" t="b">
        <f t="shared" si="70"/>
        <v>0</v>
      </c>
      <c r="AA386" s="1" t="b">
        <f t="shared" si="71"/>
        <v>0</v>
      </c>
      <c r="AB386" s="1" t="b">
        <f t="shared" si="72"/>
        <v>0</v>
      </c>
    </row>
    <row r="387" spans="10:28" x14ac:dyDescent="0.25">
      <c r="J387">
        <v>385</v>
      </c>
      <c r="K387" s="64" t="b">
        <f>IF(ISNUMBER(Data!D386),VLOOKUP(Results!J387,Data!A:D,4,FALSE))</f>
        <v>0</v>
      </c>
      <c r="L387" s="1" t="b">
        <f>IF(ISNUMBER(Data!D386),LOG(VLOOKUP($J387,Data!$A:$D,4,FALSE)))</f>
        <v>0</v>
      </c>
      <c r="M387" s="2" t="b">
        <f>IF(ISNUMBER(Data!C386),VLOOKUP($J387,Data!$A:$D,3,FALSE))</f>
        <v>0</v>
      </c>
      <c r="N387" s="1" t="b">
        <f>IF(ISNUMBER(Data!D386),IF(AND($J387&lt;=Data!$H$3,$J387&gt;=Data!$H$2,Data!E386&lt;&gt;1),LOG(VLOOKUP($J387,Data!$A:$D,4,FALSE))))</f>
        <v>0</v>
      </c>
      <c r="O387" s="2" t="b">
        <f>IF(AND($J387&lt;=Data!$H$3,$J387&gt;=Data!$H$2,Data!E386&lt;&gt;1),VLOOKUP($J387,Data!$A:$D,3,FALSE))</f>
        <v>0</v>
      </c>
      <c r="P387" s="1" t="b">
        <f t="shared" ref="P387:P450" si="73">IF(COUNT($N387:$O387)=2,$C$16*$N387+$C$15)</f>
        <v>0</v>
      </c>
      <c r="Q387" s="1" t="b">
        <f t="shared" ref="Q387:Q450" si="74">IF(COUNT($N387:$O387)=2,($O387-P387))</f>
        <v>0</v>
      </c>
      <c r="R387" s="1" t="b">
        <f t="shared" ref="R387:R450" si="75">IF(COUNT($N387:$O387)=2,$C$44*$N387+$C$43)</f>
        <v>0</v>
      </c>
      <c r="S387" s="1" t="b">
        <f t="shared" ref="S387:S450" si="76">IF(COUNT($N387:$O387)=2,($O387-R387))</f>
        <v>0</v>
      </c>
      <c r="T387" s="1" t="b">
        <f t="shared" ref="T387:T450" si="77">IF(COUNT($N387:$O387)=2,$C$49*$N387+$C$48)</f>
        <v>0</v>
      </c>
      <c r="U387" s="1" t="b">
        <f t="shared" ref="U387:U450" si="78">IF(COUNT($N387:$O387)=2,($O387-T387))</f>
        <v>0</v>
      </c>
      <c r="W387" s="1" t="b">
        <f t="shared" ref="W387:W450" si="79">IF(COUNT($N387:$O387)=2,($N387-$D$63)^2)</f>
        <v>0</v>
      </c>
      <c r="X387" s="1" t="b">
        <f t="shared" ref="X387:X450" si="80">IF(COUNT($N387:$O387)=2,($N387)^2)</f>
        <v>0</v>
      </c>
      <c r="Y387" s="1" t="b">
        <f t="shared" ref="Y387:Y450" si="81">IF(COUNT($N387:$O387)=2,($O387-$C$64)^2)</f>
        <v>0</v>
      </c>
      <c r="Z387" s="1" t="b">
        <f t="shared" ref="Z387:Z450" si="82">IF(COUNT($N387:$O387)=2,($O387)^2)</f>
        <v>0</v>
      </c>
      <c r="AA387" s="1" t="b">
        <f t="shared" ref="AA387:AA450" si="83">IF(COUNT($N387:$O387)=2,($O387-$C$64)*($N387-$D$63))</f>
        <v>0</v>
      </c>
      <c r="AB387" s="1" t="b">
        <f t="shared" ref="AB387:AB450" si="84">IF(COUNT($N387:$O387)=2,($O387-$C$15-($C$16*$N387))^2)</f>
        <v>0</v>
      </c>
    </row>
    <row r="388" spans="10:28" x14ac:dyDescent="0.25">
      <c r="J388">
        <v>386</v>
      </c>
      <c r="K388" s="64" t="b">
        <f>IF(ISNUMBER(Data!D387),VLOOKUP(Results!J388,Data!A:D,4,FALSE))</f>
        <v>0</v>
      </c>
      <c r="L388" s="1" t="b">
        <f>IF(ISNUMBER(Data!D387),LOG(VLOOKUP($J388,Data!$A:$D,4,FALSE)))</f>
        <v>0</v>
      </c>
      <c r="M388" s="2" t="b">
        <f>IF(ISNUMBER(Data!C387),VLOOKUP($J388,Data!$A:$D,3,FALSE))</f>
        <v>0</v>
      </c>
      <c r="N388" s="1" t="b">
        <f>IF(ISNUMBER(Data!D387),IF(AND($J388&lt;=Data!$H$3,$J388&gt;=Data!$H$2,Data!E387&lt;&gt;1),LOG(VLOOKUP($J388,Data!$A:$D,4,FALSE))))</f>
        <v>0</v>
      </c>
      <c r="O388" s="2" t="b">
        <f>IF(AND($J388&lt;=Data!$H$3,$J388&gt;=Data!$H$2,Data!E387&lt;&gt;1),VLOOKUP($J388,Data!$A:$D,3,FALSE))</f>
        <v>0</v>
      </c>
      <c r="P388" s="1" t="b">
        <f t="shared" si="73"/>
        <v>0</v>
      </c>
      <c r="Q388" s="1" t="b">
        <f t="shared" si="74"/>
        <v>0</v>
      </c>
      <c r="R388" s="1" t="b">
        <f t="shared" si="75"/>
        <v>0</v>
      </c>
      <c r="S388" s="1" t="b">
        <f t="shared" si="76"/>
        <v>0</v>
      </c>
      <c r="T388" s="1" t="b">
        <f t="shared" si="77"/>
        <v>0</v>
      </c>
      <c r="U388" s="1" t="b">
        <f t="shared" si="78"/>
        <v>0</v>
      </c>
      <c r="W388" s="1" t="b">
        <f t="shared" si="79"/>
        <v>0</v>
      </c>
      <c r="X388" s="1" t="b">
        <f t="shared" si="80"/>
        <v>0</v>
      </c>
      <c r="Y388" s="1" t="b">
        <f t="shared" si="81"/>
        <v>0</v>
      </c>
      <c r="Z388" s="1" t="b">
        <f t="shared" si="82"/>
        <v>0</v>
      </c>
      <c r="AA388" s="1" t="b">
        <f t="shared" si="83"/>
        <v>0</v>
      </c>
      <c r="AB388" s="1" t="b">
        <f t="shared" si="84"/>
        <v>0</v>
      </c>
    </row>
    <row r="389" spans="10:28" x14ac:dyDescent="0.25">
      <c r="J389">
        <v>387</v>
      </c>
      <c r="K389" s="64" t="b">
        <f>IF(ISNUMBER(Data!D388),VLOOKUP(Results!J389,Data!A:D,4,FALSE))</f>
        <v>0</v>
      </c>
      <c r="L389" s="1" t="b">
        <f>IF(ISNUMBER(Data!D388),LOG(VLOOKUP($J389,Data!$A:$D,4,FALSE)))</f>
        <v>0</v>
      </c>
      <c r="M389" s="2" t="b">
        <f>IF(ISNUMBER(Data!C388),VLOOKUP($J389,Data!$A:$D,3,FALSE))</f>
        <v>0</v>
      </c>
      <c r="N389" s="1" t="b">
        <f>IF(ISNUMBER(Data!D388),IF(AND($J389&lt;=Data!$H$3,$J389&gt;=Data!$H$2,Data!E388&lt;&gt;1),LOG(VLOOKUP($J389,Data!$A:$D,4,FALSE))))</f>
        <v>0</v>
      </c>
      <c r="O389" s="2" t="b">
        <f>IF(AND($J389&lt;=Data!$H$3,$J389&gt;=Data!$H$2,Data!E388&lt;&gt;1),VLOOKUP($J389,Data!$A:$D,3,FALSE))</f>
        <v>0</v>
      </c>
      <c r="P389" s="1" t="b">
        <f t="shared" si="73"/>
        <v>0</v>
      </c>
      <c r="Q389" s="1" t="b">
        <f t="shared" si="74"/>
        <v>0</v>
      </c>
      <c r="R389" s="1" t="b">
        <f t="shared" si="75"/>
        <v>0</v>
      </c>
      <c r="S389" s="1" t="b">
        <f t="shared" si="76"/>
        <v>0</v>
      </c>
      <c r="T389" s="1" t="b">
        <f t="shared" si="77"/>
        <v>0</v>
      </c>
      <c r="U389" s="1" t="b">
        <f t="shared" si="78"/>
        <v>0</v>
      </c>
      <c r="W389" s="1" t="b">
        <f t="shared" si="79"/>
        <v>0</v>
      </c>
      <c r="X389" s="1" t="b">
        <f t="shared" si="80"/>
        <v>0</v>
      </c>
      <c r="Y389" s="1" t="b">
        <f t="shared" si="81"/>
        <v>0</v>
      </c>
      <c r="Z389" s="1" t="b">
        <f t="shared" si="82"/>
        <v>0</v>
      </c>
      <c r="AA389" s="1" t="b">
        <f t="shared" si="83"/>
        <v>0</v>
      </c>
      <c r="AB389" s="1" t="b">
        <f t="shared" si="84"/>
        <v>0</v>
      </c>
    </row>
    <row r="390" spans="10:28" x14ac:dyDescent="0.25">
      <c r="J390">
        <v>388</v>
      </c>
      <c r="K390" s="64" t="b">
        <f>IF(ISNUMBER(Data!D389),VLOOKUP(Results!J390,Data!A:D,4,FALSE))</f>
        <v>0</v>
      </c>
      <c r="L390" s="1" t="b">
        <f>IF(ISNUMBER(Data!D389),LOG(VLOOKUP($J390,Data!$A:$D,4,FALSE)))</f>
        <v>0</v>
      </c>
      <c r="M390" s="2" t="b">
        <f>IF(ISNUMBER(Data!C389),VLOOKUP($J390,Data!$A:$D,3,FALSE))</f>
        <v>0</v>
      </c>
      <c r="N390" s="1" t="b">
        <f>IF(ISNUMBER(Data!D389),IF(AND($J390&lt;=Data!$H$3,$J390&gt;=Data!$H$2,Data!E389&lt;&gt;1),LOG(VLOOKUP($J390,Data!$A:$D,4,FALSE))))</f>
        <v>0</v>
      </c>
      <c r="O390" s="2" t="b">
        <f>IF(AND($J390&lt;=Data!$H$3,$J390&gt;=Data!$H$2,Data!E389&lt;&gt;1),VLOOKUP($J390,Data!$A:$D,3,FALSE))</f>
        <v>0</v>
      </c>
      <c r="P390" s="1" t="b">
        <f t="shared" si="73"/>
        <v>0</v>
      </c>
      <c r="Q390" s="1" t="b">
        <f t="shared" si="74"/>
        <v>0</v>
      </c>
      <c r="R390" s="1" t="b">
        <f t="shared" si="75"/>
        <v>0</v>
      </c>
      <c r="S390" s="1" t="b">
        <f t="shared" si="76"/>
        <v>0</v>
      </c>
      <c r="T390" s="1" t="b">
        <f t="shared" si="77"/>
        <v>0</v>
      </c>
      <c r="U390" s="1" t="b">
        <f t="shared" si="78"/>
        <v>0</v>
      </c>
      <c r="W390" s="1" t="b">
        <f t="shared" si="79"/>
        <v>0</v>
      </c>
      <c r="X390" s="1" t="b">
        <f t="shared" si="80"/>
        <v>0</v>
      </c>
      <c r="Y390" s="1" t="b">
        <f t="shared" si="81"/>
        <v>0</v>
      </c>
      <c r="Z390" s="1" t="b">
        <f t="shared" si="82"/>
        <v>0</v>
      </c>
      <c r="AA390" s="1" t="b">
        <f t="shared" si="83"/>
        <v>0</v>
      </c>
      <c r="AB390" s="1" t="b">
        <f t="shared" si="84"/>
        <v>0</v>
      </c>
    </row>
    <row r="391" spans="10:28" x14ac:dyDescent="0.25">
      <c r="J391">
        <v>389</v>
      </c>
      <c r="K391" s="64" t="b">
        <f>IF(ISNUMBER(Data!D390),VLOOKUP(Results!J391,Data!A:D,4,FALSE))</f>
        <v>0</v>
      </c>
      <c r="L391" s="1" t="b">
        <f>IF(ISNUMBER(Data!D390),LOG(VLOOKUP($J391,Data!$A:$D,4,FALSE)))</f>
        <v>0</v>
      </c>
      <c r="M391" s="2" t="b">
        <f>IF(ISNUMBER(Data!C390),VLOOKUP($J391,Data!$A:$D,3,FALSE))</f>
        <v>0</v>
      </c>
      <c r="N391" s="1" t="b">
        <f>IF(ISNUMBER(Data!D390),IF(AND($J391&lt;=Data!$H$3,$J391&gt;=Data!$H$2,Data!E390&lt;&gt;1),LOG(VLOOKUP($J391,Data!$A:$D,4,FALSE))))</f>
        <v>0</v>
      </c>
      <c r="O391" s="2" t="b">
        <f>IF(AND($J391&lt;=Data!$H$3,$J391&gt;=Data!$H$2,Data!E390&lt;&gt;1),VLOOKUP($J391,Data!$A:$D,3,FALSE))</f>
        <v>0</v>
      </c>
      <c r="P391" s="1" t="b">
        <f t="shared" si="73"/>
        <v>0</v>
      </c>
      <c r="Q391" s="1" t="b">
        <f t="shared" si="74"/>
        <v>0</v>
      </c>
      <c r="R391" s="1" t="b">
        <f t="shared" si="75"/>
        <v>0</v>
      </c>
      <c r="S391" s="1" t="b">
        <f t="shared" si="76"/>
        <v>0</v>
      </c>
      <c r="T391" s="1" t="b">
        <f t="shared" si="77"/>
        <v>0</v>
      </c>
      <c r="U391" s="1" t="b">
        <f t="shared" si="78"/>
        <v>0</v>
      </c>
      <c r="W391" s="1" t="b">
        <f t="shared" si="79"/>
        <v>0</v>
      </c>
      <c r="X391" s="1" t="b">
        <f t="shared" si="80"/>
        <v>0</v>
      </c>
      <c r="Y391" s="1" t="b">
        <f t="shared" si="81"/>
        <v>0</v>
      </c>
      <c r="Z391" s="1" t="b">
        <f t="shared" si="82"/>
        <v>0</v>
      </c>
      <c r="AA391" s="1" t="b">
        <f t="shared" si="83"/>
        <v>0</v>
      </c>
      <c r="AB391" s="1" t="b">
        <f t="shared" si="84"/>
        <v>0</v>
      </c>
    </row>
    <row r="392" spans="10:28" x14ac:dyDescent="0.25">
      <c r="J392">
        <v>390</v>
      </c>
      <c r="K392" s="64" t="b">
        <f>IF(ISNUMBER(Data!D391),VLOOKUP(Results!J392,Data!A:D,4,FALSE))</f>
        <v>0</v>
      </c>
      <c r="L392" s="1" t="b">
        <f>IF(ISNUMBER(Data!D391),LOG(VLOOKUP($J392,Data!$A:$D,4,FALSE)))</f>
        <v>0</v>
      </c>
      <c r="M392" s="2" t="b">
        <f>IF(ISNUMBER(Data!C391),VLOOKUP($J392,Data!$A:$D,3,FALSE))</f>
        <v>0</v>
      </c>
      <c r="N392" s="1" t="b">
        <f>IF(ISNUMBER(Data!D391),IF(AND($J392&lt;=Data!$H$3,$J392&gt;=Data!$H$2,Data!E391&lt;&gt;1),LOG(VLOOKUP($J392,Data!$A:$D,4,FALSE))))</f>
        <v>0</v>
      </c>
      <c r="O392" s="2" t="b">
        <f>IF(AND($J392&lt;=Data!$H$3,$J392&gt;=Data!$H$2,Data!E391&lt;&gt;1),VLOOKUP($J392,Data!$A:$D,3,FALSE))</f>
        <v>0</v>
      </c>
      <c r="P392" s="1" t="b">
        <f t="shared" si="73"/>
        <v>0</v>
      </c>
      <c r="Q392" s="1" t="b">
        <f t="shared" si="74"/>
        <v>0</v>
      </c>
      <c r="R392" s="1" t="b">
        <f t="shared" si="75"/>
        <v>0</v>
      </c>
      <c r="S392" s="1" t="b">
        <f t="shared" si="76"/>
        <v>0</v>
      </c>
      <c r="T392" s="1" t="b">
        <f t="shared" si="77"/>
        <v>0</v>
      </c>
      <c r="U392" s="1" t="b">
        <f t="shared" si="78"/>
        <v>0</v>
      </c>
      <c r="W392" s="1" t="b">
        <f t="shared" si="79"/>
        <v>0</v>
      </c>
      <c r="X392" s="1" t="b">
        <f t="shared" si="80"/>
        <v>0</v>
      </c>
      <c r="Y392" s="1" t="b">
        <f t="shared" si="81"/>
        <v>0</v>
      </c>
      <c r="Z392" s="1" t="b">
        <f t="shared" si="82"/>
        <v>0</v>
      </c>
      <c r="AA392" s="1" t="b">
        <f t="shared" si="83"/>
        <v>0</v>
      </c>
      <c r="AB392" s="1" t="b">
        <f t="shared" si="84"/>
        <v>0</v>
      </c>
    </row>
    <row r="393" spans="10:28" x14ac:dyDescent="0.25">
      <c r="J393">
        <v>391</v>
      </c>
      <c r="K393" s="64" t="b">
        <f>IF(ISNUMBER(Data!D392),VLOOKUP(Results!J393,Data!A:D,4,FALSE))</f>
        <v>0</v>
      </c>
      <c r="L393" s="1" t="b">
        <f>IF(ISNUMBER(Data!D392),LOG(VLOOKUP($J393,Data!$A:$D,4,FALSE)))</f>
        <v>0</v>
      </c>
      <c r="M393" s="2" t="b">
        <f>IF(ISNUMBER(Data!C392),VLOOKUP($J393,Data!$A:$D,3,FALSE))</f>
        <v>0</v>
      </c>
      <c r="N393" s="1" t="b">
        <f>IF(ISNUMBER(Data!D392),IF(AND($J393&lt;=Data!$H$3,$J393&gt;=Data!$H$2,Data!E392&lt;&gt;1),LOG(VLOOKUP($J393,Data!$A:$D,4,FALSE))))</f>
        <v>0</v>
      </c>
      <c r="O393" s="2" t="b">
        <f>IF(AND($J393&lt;=Data!$H$3,$J393&gt;=Data!$H$2,Data!E392&lt;&gt;1),VLOOKUP($J393,Data!$A:$D,3,FALSE))</f>
        <v>0</v>
      </c>
      <c r="P393" s="1" t="b">
        <f t="shared" si="73"/>
        <v>0</v>
      </c>
      <c r="Q393" s="1" t="b">
        <f t="shared" si="74"/>
        <v>0</v>
      </c>
      <c r="R393" s="1" t="b">
        <f t="shared" si="75"/>
        <v>0</v>
      </c>
      <c r="S393" s="1" t="b">
        <f t="shared" si="76"/>
        <v>0</v>
      </c>
      <c r="T393" s="1" t="b">
        <f t="shared" si="77"/>
        <v>0</v>
      </c>
      <c r="U393" s="1" t="b">
        <f t="shared" si="78"/>
        <v>0</v>
      </c>
      <c r="W393" s="1" t="b">
        <f t="shared" si="79"/>
        <v>0</v>
      </c>
      <c r="X393" s="1" t="b">
        <f t="shared" si="80"/>
        <v>0</v>
      </c>
      <c r="Y393" s="1" t="b">
        <f t="shared" si="81"/>
        <v>0</v>
      </c>
      <c r="Z393" s="1" t="b">
        <f t="shared" si="82"/>
        <v>0</v>
      </c>
      <c r="AA393" s="1" t="b">
        <f t="shared" si="83"/>
        <v>0</v>
      </c>
      <c r="AB393" s="1" t="b">
        <f t="shared" si="84"/>
        <v>0</v>
      </c>
    </row>
    <row r="394" spans="10:28" x14ac:dyDescent="0.25">
      <c r="J394">
        <v>392</v>
      </c>
      <c r="K394" s="64" t="b">
        <f>IF(ISNUMBER(Data!D393),VLOOKUP(Results!J394,Data!A:D,4,FALSE))</f>
        <v>0</v>
      </c>
      <c r="L394" s="1" t="b">
        <f>IF(ISNUMBER(Data!D393),LOG(VLOOKUP($J394,Data!$A:$D,4,FALSE)))</f>
        <v>0</v>
      </c>
      <c r="M394" s="2" t="b">
        <f>IF(ISNUMBER(Data!C393),VLOOKUP($J394,Data!$A:$D,3,FALSE))</f>
        <v>0</v>
      </c>
      <c r="N394" s="1" t="b">
        <f>IF(ISNUMBER(Data!D393),IF(AND($J394&lt;=Data!$H$3,$J394&gt;=Data!$H$2,Data!E393&lt;&gt;1),LOG(VLOOKUP($J394,Data!$A:$D,4,FALSE))))</f>
        <v>0</v>
      </c>
      <c r="O394" s="2" t="b">
        <f>IF(AND($J394&lt;=Data!$H$3,$J394&gt;=Data!$H$2,Data!E393&lt;&gt;1),VLOOKUP($J394,Data!$A:$D,3,FALSE))</f>
        <v>0</v>
      </c>
      <c r="P394" s="1" t="b">
        <f t="shared" si="73"/>
        <v>0</v>
      </c>
      <c r="Q394" s="1" t="b">
        <f t="shared" si="74"/>
        <v>0</v>
      </c>
      <c r="R394" s="1" t="b">
        <f t="shared" si="75"/>
        <v>0</v>
      </c>
      <c r="S394" s="1" t="b">
        <f t="shared" si="76"/>
        <v>0</v>
      </c>
      <c r="T394" s="1" t="b">
        <f t="shared" si="77"/>
        <v>0</v>
      </c>
      <c r="U394" s="1" t="b">
        <f t="shared" si="78"/>
        <v>0</v>
      </c>
      <c r="W394" s="1" t="b">
        <f t="shared" si="79"/>
        <v>0</v>
      </c>
      <c r="X394" s="1" t="b">
        <f t="shared" si="80"/>
        <v>0</v>
      </c>
      <c r="Y394" s="1" t="b">
        <f t="shared" si="81"/>
        <v>0</v>
      </c>
      <c r="Z394" s="1" t="b">
        <f t="shared" si="82"/>
        <v>0</v>
      </c>
      <c r="AA394" s="1" t="b">
        <f t="shared" si="83"/>
        <v>0</v>
      </c>
      <c r="AB394" s="1" t="b">
        <f t="shared" si="84"/>
        <v>0</v>
      </c>
    </row>
    <row r="395" spans="10:28" x14ac:dyDescent="0.25">
      <c r="J395">
        <v>393</v>
      </c>
      <c r="K395" s="64" t="b">
        <f>IF(ISNUMBER(Data!D394),VLOOKUP(Results!J395,Data!A:D,4,FALSE))</f>
        <v>0</v>
      </c>
      <c r="L395" s="1" t="b">
        <f>IF(ISNUMBER(Data!D394),LOG(VLOOKUP($J395,Data!$A:$D,4,FALSE)))</f>
        <v>0</v>
      </c>
      <c r="M395" s="2" t="b">
        <f>IF(ISNUMBER(Data!C394),VLOOKUP($J395,Data!$A:$D,3,FALSE))</f>
        <v>0</v>
      </c>
      <c r="N395" s="1" t="b">
        <f>IF(ISNUMBER(Data!D394),IF(AND($J395&lt;=Data!$H$3,$J395&gt;=Data!$H$2,Data!E394&lt;&gt;1),LOG(VLOOKUP($J395,Data!$A:$D,4,FALSE))))</f>
        <v>0</v>
      </c>
      <c r="O395" s="2" t="b">
        <f>IF(AND($J395&lt;=Data!$H$3,$J395&gt;=Data!$H$2,Data!E394&lt;&gt;1),VLOOKUP($J395,Data!$A:$D,3,FALSE))</f>
        <v>0</v>
      </c>
      <c r="P395" s="1" t="b">
        <f t="shared" si="73"/>
        <v>0</v>
      </c>
      <c r="Q395" s="1" t="b">
        <f t="shared" si="74"/>
        <v>0</v>
      </c>
      <c r="R395" s="1" t="b">
        <f t="shared" si="75"/>
        <v>0</v>
      </c>
      <c r="S395" s="1" t="b">
        <f t="shared" si="76"/>
        <v>0</v>
      </c>
      <c r="T395" s="1" t="b">
        <f t="shared" si="77"/>
        <v>0</v>
      </c>
      <c r="U395" s="1" t="b">
        <f t="shared" si="78"/>
        <v>0</v>
      </c>
      <c r="W395" s="1" t="b">
        <f t="shared" si="79"/>
        <v>0</v>
      </c>
      <c r="X395" s="1" t="b">
        <f t="shared" si="80"/>
        <v>0</v>
      </c>
      <c r="Y395" s="1" t="b">
        <f t="shared" si="81"/>
        <v>0</v>
      </c>
      <c r="Z395" s="1" t="b">
        <f t="shared" si="82"/>
        <v>0</v>
      </c>
      <c r="AA395" s="1" t="b">
        <f t="shared" si="83"/>
        <v>0</v>
      </c>
      <c r="AB395" s="1" t="b">
        <f t="shared" si="84"/>
        <v>0</v>
      </c>
    </row>
    <row r="396" spans="10:28" x14ac:dyDescent="0.25">
      <c r="J396">
        <v>394</v>
      </c>
      <c r="K396" s="64" t="b">
        <f>IF(ISNUMBER(Data!D395),VLOOKUP(Results!J396,Data!A:D,4,FALSE))</f>
        <v>0</v>
      </c>
      <c r="L396" s="1" t="b">
        <f>IF(ISNUMBER(Data!D395),LOG(VLOOKUP($J396,Data!$A:$D,4,FALSE)))</f>
        <v>0</v>
      </c>
      <c r="M396" s="2" t="b">
        <f>IF(ISNUMBER(Data!C395),VLOOKUP($J396,Data!$A:$D,3,FALSE))</f>
        <v>0</v>
      </c>
      <c r="N396" s="1" t="b">
        <f>IF(ISNUMBER(Data!D395),IF(AND($J396&lt;=Data!$H$3,$J396&gt;=Data!$H$2,Data!E395&lt;&gt;1),LOG(VLOOKUP($J396,Data!$A:$D,4,FALSE))))</f>
        <v>0</v>
      </c>
      <c r="O396" s="2" t="b">
        <f>IF(AND($J396&lt;=Data!$H$3,$J396&gt;=Data!$H$2,Data!E395&lt;&gt;1),VLOOKUP($J396,Data!$A:$D,3,FALSE))</f>
        <v>0</v>
      </c>
      <c r="P396" s="1" t="b">
        <f t="shared" si="73"/>
        <v>0</v>
      </c>
      <c r="Q396" s="1" t="b">
        <f t="shared" si="74"/>
        <v>0</v>
      </c>
      <c r="R396" s="1" t="b">
        <f t="shared" si="75"/>
        <v>0</v>
      </c>
      <c r="S396" s="1" t="b">
        <f t="shared" si="76"/>
        <v>0</v>
      </c>
      <c r="T396" s="1" t="b">
        <f t="shared" si="77"/>
        <v>0</v>
      </c>
      <c r="U396" s="1" t="b">
        <f t="shared" si="78"/>
        <v>0</v>
      </c>
      <c r="W396" s="1" t="b">
        <f t="shared" si="79"/>
        <v>0</v>
      </c>
      <c r="X396" s="1" t="b">
        <f t="shared" si="80"/>
        <v>0</v>
      </c>
      <c r="Y396" s="1" t="b">
        <f t="shared" si="81"/>
        <v>0</v>
      </c>
      <c r="Z396" s="1" t="b">
        <f t="shared" si="82"/>
        <v>0</v>
      </c>
      <c r="AA396" s="1" t="b">
        <f t="shared" si="83"/>
        <v>0</v>
      </c>
      <c r="AB396" s="1" t="b">
        <f t="shared" si="84"/>
        <v>0</v>
      </c>
    </row>
    <row r="397" spans="10:28" x14ac:dyDescent="0.25">
      <c r="J397">
        <v>395</v>
      </c>
      <c r="K397" s="64" t="b">
        <f>IF(ISNUMBER(Data!D396),VLOOKUP(Results!J397,Data!A:D,4,FALSE))</f>
        <v>0</v>
      </c>
      <c r="L397" s="1" t="b">
        <f>IF(ISNUMBER(Data!D396),LOG(VLOOKUP($J397,Data!$A:$D,4,FALSE)))</f>
        <v>0</v>
      </c>
      <c r="M397" s="2" t="b">
        <f>IF(ISNUMBER(Data!C396),VLOOKUP($J397,Data!$A:$D,3,FALSE))</f>
        <v>0</v>
      </c>
      <c r="N397" s="1" t="b">
        <f>IF(ISNUMBER(Data!D396),IF(AND($J397&lt;=Data!$H$3,$J397&gt;=Data!$H$2,Data!E396&lt;&gt;1),LOG(VLOOKUP($J397,Data!$A:$D,4,FALSE))))</f>
        <v>0</v>
      </c>
      <c r="O397" s="2" t="b">
        <f>IF(AND($J397&lt;=Data!$H$3,$J397&gt;=Data!$H$2,Data!E396&lt;&gt;1),VLOOKUP($J397,Data!$A:$D,3,FALSE))</f>
        <v>0</v>
      </c>
      <c r="P397" s="1" t="b">
        <f t="shared" si="73"/>
        <v>0</v>
      </c>
      <c r="Q397" s="1" t="b">
        <f t="shared" si="74"/>
        <v>0</v>
      </c>
      <c r="R397" s="1" t="b">
        <f t="shared" si="75"/>
        <v>0</v>
      </c>
      <c r="S397" s="1" t="b">
        <f t="shared" si="76"/>
        <v>0</v>
      </c>
      <c r="T397" s="1" t="b">
        <f t="shared" si="77"/>
        <v>0</v>
      </c>
      <c r="U397" s="1" t="b">
        <f t="shared" si="78"/>
        <v>0</v>
      </c>
      <c r="W397" s="1" t="b">
        <f t="shared" si="79"/>
        <v>0</v>
      </c>
      <c r="X397" s="1" t="b">
        <f t="shared" si="80"/>
        <v>0</v>
      </c>
      <c r="Y397" s="1" t="b">
        <f t="shared" si="81"/>
        <v>0</v>
      </c>
      <c r="Z397" s="1" t="b">
        <f t="shared" si="82"/>
        <v>0</v>
      </c>
      <c r="AA397" s="1" t="b">
        <f t="shared" si="83"/>
        <v>0</v>
      </c>
      <c r="AB397" s="1" t="b">
        <f t="shared" si="84"/>
        <v>0</v>
      </c>
    </row>
    <row r="398" spans="10:28" x14ac:dyDescent="0.25">
      <c r="J398">
        <v>396</v>
      </c>
      <c r="K398" s="64" t="b">
        <f>IF(ISNUMBER(Data!D397),VLOOKUP(Results!J398,Data!A:D,4,FALSE))</f>
        <v>0</v>
      </c>
      <c r="L398" s="1" t="b">
        <f>IF(ISNUMBER(Data!D397),LOG(VLOOKUP($J398,Data!$A:$D,4,FALSE)))</f>
        <v>0</v>
      </c>
      <c r="M398" s="2" t="b">
        <f>IF(ISNUMBER(Data!C397),VLOOKUP($J398,Data!$A:$D,3,FALSE))</f>
        <v>0</v>
      </c>
      <c r="N398" s="1" t="b">
        <f>IF(ISNUMBER(Data!D397),IF(AND($J398&lt;=Data!$H$3,$J398&gt;=Data!$H$2,Data!E397&lt;&gt;1),LOG(VLOOKUP($J398,Data!$A:$D,4,FALSE))))</f>
        <v>0</v>
      </c>
      <c r="O398" s="2" t="b">
        <f>IF(AND($J398&lt;=Data!$H$3,$J398&gt;=Data!$H$2,Data!E397&lt;&gt;1),VLOOKUP($J398,Data!$A:$D,3,FALSE))</f>
        <v>0</v>
      </c>
      <c r="P398" s="1" t="b">
        <f t="shared" si="73"/>
        <v>0</v>
      </c>
      <c r="Q398" s="1" t="b">
        <f t="shared" si="74"/>
        <v>0</v>
      </c>
      <c r="R398" s="1" t="b">
        <f t="shared" si="75"/>
        <v>0</v>
      </c>
      <c r="S398" s="1" t="b">
        <f t="shared" si="76"/>
        <v>0</v>
      </c>
      <c r="T398" s="1" t="b">
        <f t="shared" si="77"/>
        <v>0</v>
      </c>
      <c r="U398" s="1" t="b">
        <f t="shared" si="78"/>
        <v>0</v>
      </c>
      <c r="W398" s="1" t="b">
        <f t="shared" si="79"/>
        <v>0</v>
      </c>
      <c r="X398" s="1" t="b">
        <f t="shared" si="80"/>
        <v>0</v>
      </c>
      <c r="Y398" s="1" t="b">
        <f t="shared" si="81"/>
        <v>0</v>
      </c>
      <c r="Z398" s="1" t="b">
        <f t="shared" si="82"/>
        <v>0</v>
      </c>
      <c r="AA398" s="1" t="b">
        <f t="shared" si="83"/>
        <v>0</v>
      </c>
      <c r="AB398" s="1" t="b">
        <f t="shared" si="84"/>
        <v>0</v>
      </c>
    </row>
    <row r="399" spans="10:28" x14ac:dyDescent="0.25">
      <c r="J399">
        <v>397</v>
      </c>
      <c r="K399" s="64" t="b">
        <f>IF(ISNUMBER(Data!D398),VLOOKUP(Results!J399,Data!A:D,4,FALSE))</f>
        <v>0</v>
      </c>
      <c r="L399" s="1" t="b">
        <f>IF(ISNUMBER(Data!D398),LOG(VLOOKUP($J399,Data!$A:$D,4,FALSE)))</f>
        <v>0</v>
      </c>
      <c r="M399" s="2" t="b">
        <f>IF(ISNUMBER(Data!C398),VLOOKUP($J399,Data!$A:$D,3,FALSE))</f>
        <v>0</v>
      </c>
      <c r="N399" s="1" t="b">
        <f>IF(ISNUMBER(Data!D398),IF(AND($J399&lt;=Data!$H$3,$J399&gt;=Data!$H$2,Data!E398&lt;&gt;1),LOG(VLOOKUP($J399,Data!$A:$D,4,FALSE))))</f>
        <v>0</v>
      </c>
      <c r="O399" s="2" t="b">
        <f>IF(AND($J399&lt;=Data!$H$3,$J399&gt;=Data!$H$2,Data!E398&lt;&gt;1),VLOOKUP($J399,Data!$A:$D,3,FALSE))</f>
        <v>0</v>
      </c>
      <c r="P399" s="1" t="b">
        <f t="shared" si="73"/>
        <v>0</v>
      </c>
      <c r="Q399" s="1" t="b">
        <f t="shared" si="74"/>
        <v>0</v>
      </c>
      <c r="R399" s="1" t="b">
        <f t="shared" si="75"/>
        <v>0</v>
      </c>
      <c r="S399" s="1" t="b">
        <f t="shared" si="76"/>
        <v>0</v>
      </c>
      <c r="T399" s="1" t="b">
        <f t="shared" si="77"/>
        <v>0</v>
      </c>
      <c r="U399" s="1" t="b">
        <f t="shared" si="78"/>
        <v>0</v>
      </c>
      <c r="W399" s="1" t="b">
        <f t="shared" si="79"/>
        <v>0</v>
      </c>
      <c r="X399" s="1" t="b">
        <f t="shared" si="80"/>
        <v>0</v>
      </c>
      <c r="Y399" s="1" t="b">
        <f t="shared" si="81"/>
        <v>0</v>
      </c>
      <c r="Z399" s="1" t="b">
        <f t="shared" si="82"/>
        <v>0</v>
      </c>
      <c r="AA399" s="1" t="b">
        <f t="shared" si="83"/>
        <v>0</v>
      </c>
      <c r="AB399" s="1" t="b">
        <f t="shared" si="84"/>
        <v>0</v>
      </c>
    </row>
    <row r="400" spans="10:28" x14ac:dyDescent="0.25">
      <c r="J400">
        <v>398</v>
      </c>
      <c r="K400" s="64" t="b">
        <f>IF(ISNUMBER(Data!D399),VLOOKUP(Results!J400,Data!A:D,4,FALSE))</f>
        <v>0</v>
      </c>
      <c r="L400" s="1" t="b">
        <f>IF(ISNUMBER(Data!D399),LOG(VLOOKUP($J400,Data!$A:$D,4,FALSE)))</f>
        <v>0</v>
      </c>
      <c r="M400" s="2" t="b">
        <f>IF(ISNUMBER(Data!C399),VLOOKUP($J400,Data!$A:$D,3,FALSE))</f>
        <v>0</v>
      </c>
      <c r="N400" s="1" t="b">
        <f>IF(ISNUMBER(Data!D399),IF(AND($J400&lt;=Data!$H$3,$J400&gt;=Data!$H$2,Data!E399&lt;&gt;1),LOG(VLOOKUP($J400,Data!$A:$D,4,FALSE))))</f>
        <v>0</v>
      </c>
      <c r="O400" s="2" t="b">
        <f>IF(AND($J400&lt;=Data!$H$3,$J400&gt;=Data!$H$2,Data!E399&lt;&gt;1),VLOOKUP($J400,Data!$A:$D,3,FALSE))</f>
        <v>0</v>
      </c>
      <c r="P400" s="1" t="b">
        <f t="shared" si="73"/>
        <v>0</v>
      </c>
      <c r="Q400" s="1" t="b">
        <f t="shared" si="74"/>
        <v>0</v>
      </c>
      <c r="R400" s="1" t="b">
        <f t="shared" si="75"/>
        <v>0</v>
      </c>
      <c r="S400" s="1" t="b">
        <f t="shared" si="76"/>
        <v>0</v>
      </c>
      <c r="T400" s="1" t="b">
        <f t="shared" si="77"/>
        <v>0</v>
      </c>
      <c r="U400" s="1" t="b">
        <f t="shared" si="78"/>
        <v>0</v>
      </c>
      <c r="W400" s="1" t="b">
        <f t="shared" si="79"/>
        <v>0</v>
      </c>
      <c r="X400" s="1" t="b">
        <f t="shared" si="80"/>
        <v>0</v>
      </c>
      <c r="Y400" s="1" t="b">
        <f t="shared" si="81"/>
        <v>0</v>
      </c>
      <c r="Z400" s="1" t="b">
        <f t="shared" si="82"/>
        <v>0</v>
      </c>
      <c r="AA400" s="1" t="b">
        <f t="shared" si="83"/>
        <v>0</v>
      </c>
      <c r="AB400" s="1" t="b">
        <f t="shared" si="84"/>
        <v>0</v>
      </c>
    </row>
    <row r="401" spans="10:28" x14ac:dyDescent="0.25">
      <c r="J401">
        <v>399</v>
      </c>
      <c r="K401" s="64" t="b">
        <f>IF(ISNUMBER(Data!D400),VLOOKUP(Results!J401,Data!A:D,4,FALSE))</f>
        <v>0</v>
      </c>
      <c r="L401" s="1" t="b">
        <f>IF(ISNUMBER(Data!D400),LOG(VLOOKUP($J401,Data!$A:$D,4,FALSE)))</f>
        <v>0</v>
      </c>
      <c r="M401" s="2" t="b">
        <f>IF(ISNUMBER(Data!C400),VLOOKUP($J401,Data!$A:$D,3,FALSE))</f>
        <v>0</v>
      </c>
      <c r="N401" s="1" t="b">
        <f>IF(ISNUMBER(Data!D400),IF(AND($J401&lt;=Data!$H$3,$J401&gt;=Data!$H$2,Data!E400&lt;&gt;1),LOG(VLOOKUP($J401,Data!$A:$D,4,FALSE))))</f>
        <v>0</v>
      </c>
      <c r="O401" s="2" t="b">
        <f>IF(AND($J401&lt;=Data!$H$3,$J401&gt;=Data!$H$2,Data!E400&lt;&gt;1),VLOOKUP($J401,Data!$A:$D,3,FALSE))</f>
        <v>0</v>
      </c>
      <c r="P401" s="1" t="b">
        <f t="shared" si="73"/>
        <v>0</v>
      </c>
      <c r="Q401" s="1" t="b">
        <f t="shared" si="74"/>
        <v>0</v>
      </c>
      <c r="R401" s="1" t="b">
        <f t="shared" si="75"/>
        <v>0</v>
      </c>
      <c r="S401" s="1" t="b">
        <f t="shared" si="76"/>
        <v>0</v>
      </c>
      <c r="T401" s="1" t="b">
        <f t="shared" si="77"/>
        <v>0</v>
      </c>
      <c r="U401" s="1" t="b">
        <f t="shared" si="78"/>
        <v>0</v>
      </c>
      <c r="W401" s="1" t="b">
        <f t="shared" si="79"/>
        <v>0</v>
      </c>
      <c r="X401" s="1" t="b">
        <f t="shared" si="80"/>
        <v>0</v>
      </c>
      <c r="Y401" s="1" t="b">
        <f t="shared" si="81"/>
        <v>0</v>
      </c>
      <c r="Z401" s="1" t="b">
        <f t="shared" si="82"/>
        <v>0</v>
      </c>
      <c r="AA401" s="1" t="b">
        <f t="shared" si="83"/>
        <v>0</v>
      </c>
      <c r="AB401" s="1" t="b">
        <f t="shared" si="84"/>
        <v>0</v>
      </c>
    </row>
    <row r="402" spans="10:28" x14ac:dyDescent="0.25">
      <c r="J402">
        <v>400</v>
      </c>
      <c r="K402" s="64" t="b">
        <f>IF(ISNUMBER(Data!D401),VLOOKUP(Results!J402,Data!A:D,4,FALSE))</f>
        <v>0</v>
      </c>
      <c r="L402" s="1" t="b">
        <f>IF(ISNUMBER(Data!D401),LOG(VLOOKUP($J402,Data!$A:$D,4,FALSE)))</f>
        <v>0</v>
      </c>
      <c r="M402" s="2" t="b">
        <f>IF(ISNUMBER(Data!C401),VLOOKUP($J402,Data!$A:$D,3,FALSE))</f>
        <v>0</v>
      </c>
      <c r="N402" s="1" t="b">
        <f>IF(ISNUMBER(Data!D401),IF(AND($J402&lt;=Data!$H$3,$J402&gt;=Data!$H$2,Data!E401&lt;&gt;1),LOG(VLOOKUP($J402,Data!$A:$D,4,FALSE))))</f>
        <v>0</v>
      </c>
      <c r="O402" s="2" t="b">
        <f>IF(AND($J402&lt;=Data!$H$3,$J402&gt;=Data!$H$2,Data!E401&lt;&gt;1),VLOOKUP($J402,Data!$A:$D,3,FALSE))</f>
        <v>0</v>
      </c>
      <c r="P402" s="1" t="b">
        <f t="shared" si="73"/>
        <v>0</v>
      </c>
      <c r="Q402" s="1" t="b">
        <f t="shared" si="74"/>
        <v>0</v>
      </c>
      <c r="R402" s="1" t="b">
        <f t="shared" si="75"/>
        <v>0</v>
      </c>
      <c r="S402" s="1" t="b">
        <f t="shared" si="76"/>
        <v>0</v>
      </c>
      <c r="T402" s="1" t="b">
        <f t="shared" si="77"/>
        <v>0</v>
      </c>
      <c r="U402" s="1" t="b">
        <f t="shared" si="78"/>
        <v>0</v>
      </c>
      <c r="W402" s="1" t="b">
        <f t="shared" si="79"/>
        <v>0</v>
      </c>
      <c r="X402" s="1" t="b">
        <f t="shared" si="80"/>
        <v>0</v>
      </c>
      <c r="Y402" s="1" t="b">
        <f t="shared" si="81"/>
        <v>0</v>
      </c>
      <c r="Z402" s="1" t="b">
        <f t="shared" si="82"/>
        <v>0</v>
      </c>
      <c r="AA402" s="1" t="b">
        <f t="shared" si="83"/>
        <v>0</v>
      </c>
      <c r="AB402" s="1" t="b">
        <f t="shared" si="84"/>
        <v>0</v>
      </c>
    </row>
    <row r="403" spans="10:28" x14ac:dyDescent="0.25">
      <c r="J403">
        <v>401</v>
      </c>
      <c r="K403" s="64" t="b">
        <f>IF(ISNUMBER(Data!D402),VLOOKUP(Results!J403,Data!A:D,4,FALSE))</f>
        <v>0</v>
      </c>
      <c r="L403" s="1" t="b">
        <f>IF(ISNUMBER(Data!D402),LOG(VLOOKUP($J403,Data!$A:$D,4,FALSE)))</f>
        <v>0</v>
      </c>
      <c r="M403" s="2" t="b">
        <f>IF(ISNUMBER(Data!C402),VLOOKUP($J403,Data!$A:$D,3,FALSE))</f>
        <v>0</v>
      </c>
      <c r="N403" s="1" t="b">
        <f>IF(ISNUMBER(Data!D402),IF(AND($J403&lt;=Data!$H$3,$J403&gt;=Data!$H$2,Data!E402&lt;&gt;1),LOG(VLOOKUP($J403,Data!$A:$D,4,FALSE))))</f>
        <v>0</v>
      </c>
      <c r="O403" s="2" t="b">
        <f>IF(AND($J403&lt;=Data!$H$3,$J403&gt;=Data!$H$2,Data!E402&lt;&gt;1),VLOOKUP($J403,Data!$A:$D,3,FALSE))</f>
        <v>0</v>
      </c>
      <c r="P403" s="1" t="b">
        <f t="shared" si="73"/>
        <v>0</v>
      </c>
      <c r="Q403" s="1" t="b">
        <f t="shared" si="74"/>
        <v>0</v>
      </c>
      <c r="R403" s="1" t="b">
        <f t="shared" si="75"/>
        <v>0</v>
      </c>
      <c r="S403" s="1" t="b">
        <f t="shared" si="76"/>
        <v>0</v>
      </c>
      <c r="T403" s="1" t="b">
        <f t="shared" si="77"/>
        <v>0</v>
      </c>
      <c r="U403" s="1" t="b">
        <f t="shared" si="78"/>
        <v>0</v>
      </c>
      <c r="W403" s="1" t="b">
        <f t="shared" si="79"/>
        <v>0</v>
      </c>
      <c r="X403" s="1" t="b">
        <f t="shared" si="80"/>
        <v>0</v>
      </c>
      <c r="Y403" s="1" t="b">
        <f t="shared" si="81"/>
        <v>0</v>
      </c>
      <c r="Z403" s="1" t="b">
        <f t="shared" si="82"/>
        <v>0</v>
      </c>
      <c r="AA403" s="1" t="b">
        <f t="shared" si="83"/>
        <v>0</v>
      </c>
      <c r="AB403" s="1" t="b">
        <f t="shared" si="84"/>
        <v>0</v>
      </c>
    </row>
    <row r="404" spans="10:28" x14ac:dyDescent="0.25">
      <c r="J404">
        <v>402</v>
      </c>
      <c r="K404" s="64" t="b">
        <f>IF(ISNUMBER(Data!D403),VLOOKUP(Results!J404,Data!A:D,4,FALSE))</f>
        <v>0</v>
      </c>
      <c r="L404" s="1" t="b">
        <f>IF(ISNUMBER(Data!D403),LOG(VLOOKUP($J404,Data!$A:$D,4,FALSE)))</f>
        <v>0</v>
      </c>
      <c r="M404" s="2" t="b">
        <f>IF(ISNUMBER(Data!C403),VLOOKUP($J404,Data!$A:$D,3,FALSE))</f>
        <v>0</v>
      </c>
      <c r="N404" s="1" t="b">
        <f>IF(ISNUMBER(Data!D403),IF(AND($J404&lt;=Data!$H$3,$J404&gt;=Data!$H$2,Data!E403&lt;&gt;1),LOG(VLOOKUP($J404,Data!$A:$D,4,FALSE))))</f>
        <v>0</v>
      </c>
      <c r="O404" s="2" t="b">
        <f>IF(AND($J404&lt;=Data!$H$3,$J404&gt;=Data!$H$2,Data!E403&lt;&gt;1),VLOOKUP($J404,Data!$A:$D,3,FALSE))</f>
        <v>0</v>
      </c>
      <c r="P404" s="1" t="b">
        <f t="shared" si="73"/>
        <v>0</v>
      </c>
      <c r="Q404" s="1" t="b">
        <f t="shared" si="74"/>
        <v>0</v>
      </c>
      <c r="R404" s="1" t="b">
        <f t="shared" si="75"/>
        <v>0</v>
      </c>
      <c r="S404" s="1" t="b">
        <f t="shared" si="76"/>
        <v>0</v>
      </c>
      <c r="T404" s="1" t="b">
        <f t="shared" si="77"/>
        <v>0</v>
      </c>
      <c r="U404" s="1" t="b">
        <f t="shared" si="78"/>
        <v>0</v>
      </c>
      <c r="W404" s="1" t="b">
        <f t="shared" si="79"/>
        <v>0</v>
      </c>
      <c r="X404" s="1" t="b">
        <f t="shared" si="80"/>
        <v>0</v>
      </c>
      <c r="Y404" s="1" t="b">
        <f t="shared" si="81"/>
        <v>0</v>
      </c>
      <c r="Z404" s="1" t="b">
        <f t="shared" si="82"/>
        <v>0</v>
      </c>
      <c r="AA404" s="1" t="b">
        <f t="shared" si="83"/>
        <v>0</v>
      </c>
      <c r="AB404" s="1" t="b">
        <f t="shared" si="84"/>
        <v>0</v>
      </c>
    </row>
    <row r="405" spans="10:28" x14ac:dyDescent="0.25">
      <c r="J405">
        <v>403</v>
      </c>
      <c r="K405" s="64" t="b">
        <f>IF(ISNUMBER(Data!D404),VLOOKUP(Results!J405,Data!A:D,4,FALSE))</f>
        <v>0</v>
      </c>
      <c r="L405" s="1" t="b">
        <f>IF(ISNUMBER(Data!D404),LOG(VLOOKUP($J405,Data!$A:$D,4,FALSE)))</f>
        <v>0</v>
      </c>
      <c r="M405" s="2" t="b">
        <f>IF(ISNUMBER(Data!C404),VLOOKUP($J405,Data!$A:$D,3,FALSE))</f>
        <v>0</v>
      </c>
      <c r="N405" s="1" t="b">
        <f>IF(ISNUMBER(Data!D404),IF(AND($J405&lt;=Data!$H$3,$J405&gt;=Data!$H$2,Data!E404&lt;&gt;1),LOG(VLOOKUP($J405,Data!$A:$D,4,FALSE))))</f>
        <v>0</v>
      </c>
      <c r="O405" s="2" t="b">
        <f>IF(AND($J405&lt;=Data!$H$3,$J405&gt;=Data!$H$2,Data!E404&lt;&gt;1),VLOOKUP($J405,Data!$A:$D,3,FALSE))</f>
        <v>0</v>
      </c>
      <c r="P405" s="1" t="b">
        <f t="shared" si="73"/>
        <v>0</v>
      </c>
      <c r="Q405" s="1" t="b">
        <f t="shared" si="74"/>
        <v>0</v>
      </c>
      <c r="R405" s="1" t="b">
        <f t="shared" si="75"/>
        <v>0</v>
      </c>
      <c r="S405" s="1" t="b">
        <f t="shared" si="76"/>
        <v>0</v>
      </c>
      <c r="T405" s="1" t="b">
        <f t="shared" si="77"/>
        <v>0</v>
      </c>
      <c r="U405" s="1" t="b">
        <f t="shared" si="78"/>
        <v>0</v>
      </c>
      <c r="W405" s="1" t="b">
        <f t="shared" si="79"/>
        <v>0</v>
      </c>
      <c r="X405" s="1" t="b">
        <f t="shared" si="80"/>
        <v>0</v>
      </c>
      <c r="Y405" s="1" t="b">
        <f t="shared" si="81"/>
        <v>0</v>
      </c>
      <c r="Z405" s="1" t="b">
        <f t="shared" si="82"/>
        <v>0</v>
      </c>
      <c r="AA405" s="1" t="b">
        <f t="shared" si="83"/>
        <v>0</v>
      </c>
      <c r="AB405" s="1" t="b">
        <f t="shared" si="84"/>
        <v>0</v>
      </c>
    </row>
    <row r="406" spans="10:28" x14ac:dyDescent="0.25">
      <c r="J406">
        <v>404</v>
      </c>
      <c r="K406" s="64" t="b">
        <f>IF(ISNUMBER(Data!D405),VLOOKUP(Results!J406,Data!A:D,4,FALSE))</f>
        <v>0</v>
      </c>
      <c r="L406" s="1" t="b">
        <f>IF(ISNUMBER(Data!D405),LOG(VLOOKUP($J406,Data!$A:$D,4,FALSE)))</f>
        <v>0</v>
      </c>
      <c r="M406" s="2" t="b">
        <f>IF(ISNUMBER(Data!C405),VLOOKUP($J406,Data!$A:$D,3,FALSE))</f>
        <v>0</v>
      </c>
      <c r="N406" s="1" t="b">
        <f>IF(ISNUMBER(Data!D405),IF(AND($J406&lt;=Data!$H$3,$J406&gt;=Data!$H$2,Data!E405&lt;&gt;1),LOG(VLOOKUP($J406,Data!$A:$D,4,FALSE))))</f>
        <v>0</v>
      </c>
      <c r="O406" s="2" t="b">
        <f>IF(AND($J406&lt;=Data!$H$3,$J406&gt;=Data!$H$2,Data!E405&lt;&gt;1),VLOOKUP($J406,Data!$A:$D,3,FALSE))</f>
        <v>0</v>
      </c>
      <c r="P406" s="1" t="b">
        <f t="shared" si="73"/>
        <v>0</v>
      </c>
      <c r="Q406" s="1" t="b">
        <f t="shared" si="74"/>
        <v>0</v>
      </c>
      <c r="R406" s="1" t="b">
        <f t="shared" si="75"/>
        <v>0</v>
      </c>
      <c r="S406" s="1" t="b">
        <f t="shared" si="76"/>
        <v>0</v>
      </c>
      <c r="T406" s="1" t="b">
        <f t="shared" si="77"/>
        <v>0</v>
      </c>
      <c r="U406" s="1" t="b">
        <f t="shared" si="78"/>
        <v>0</v>
      </c>
      <c r="W406" s="1" t="b">
        <f t="shared" si="79"/>
        <v>0</v>
      </c>
      <c r="X406" s="1" t="b">
        <f t="shared" si="80"/>
        <v>0</v>
      </c>
      <c r="Y406" s="1" t="b">
        <f t="shared" si="81"/>
        <v>0</v>
      </c>
      <c r="Z406" s="1" t="b">
        <f t="shared" si="82"/>
        <v>0</v>
      </c>
      <c r="AA406" s="1" t="b">
        <f t="shared" si="83"/>
        <v>0</v>
      </c>
      <c r="AB406" s="1" t="b">
        <f t="shared" si="84"/>
        <v>0</v>
      </c>
    </row>
    <row r="407" spans="10:28" x14ac:dyDescent="0.25">
      <c r="J407">
        <v>405</v>
      </c>
      <c r="K407" s="64" t="b">
        <f>IF(ISNUMBER(Data!D406),VLOOKUP(Results!J407,Data!A:D,4,FALSE))</f>
        <v>0</v>
      </c>
      <c r="L407" s="1" t="b">
        <f>IF(ISNUMBER(Data!D406),LOG(VLOOKUP($J407,Data!$A:$D,4,FALSE)))</f>
        <v>0</v>
      </c>
      <c r="M407" s="2" t="b">
        <f>IF(ISNUMBER(Data!C406),VLOOKUP($J407,Data!$A:$D,3,FALSE))</f>
        <v>0</v>
      </c>
      <c r="N407" s="1" t="b">
        <f>IF(ISNUMBER(Data!D406),IF(AND($J407&lt;=Data!$H$3,$J407&gt;=Data!$H$2,Data!E406&lt;&gt;1),LOG(VLOOKUP($J407,Data!$A:$D,4,FALSE))))</f>
        <v>0</v>
      </c>
      <c r="O407" s="2" t="b">
        <f>IF(AND($J407&lt;=Data!$H$3,$J407&gt;=Data!$H$2,Data!E406&lt;&gt;1),VLOOKUP($J407,Data!$A:$D,3,FALSE))</f>
        <v>0</v>
      </c>
      <c r="P407" s="1" t="b">
        <f t="shared" si="73"/>
        <v>0</v>
      </c>
      <c r="Q407" s="1" t="b">
        <f t="shared" si="74"/>
        <v>0</v>
      </c>
      <c r="R407" s="1" t="b">
        <f t="shared" si="75"/>
        <v>0</v>
      </c>
      <c r="S407" s="1" t="b">
        <f t="shared" si="76"/>
        <v>0</v>
      </c>
      <c r="T407" s="1" t="b">
        <f t="shared" si="77"/>
        <v>0</v>
      </c>
      <c r="U407" s="1" t="b">
        <f t="shared" si="78"/>
        <v>0</v>
      </c>
      <c r="W407" s="1" t="b">
        <f t="shared" si="79"/>
        <v>0</v>
      </c>
      <c r="X407" s="1" t="b">
        <f t="shared" si="80"/>
        <v>0</v>
      </c>
      <c r="Y407" s="1" t="b">
        <f t="shared" si="81"/>
        <v>0</v>
      </c>
      <c r="Z407" s="1" t="b">
        <f t="shared" si="82"/>
        <v>0</v>
      </c>
      <c r="AA407" s="1" t="b">
        <f t="shared" si="83"/>
        <v>0</v>
      </c>
      <c r="AB407" s="1" t="b">
        <f t="shared" si="84"/>
        <v>0</v>
      </c>
    </row>
    <row r="408" spans="10:28" x14ac:dyDescent="0.25">
      <c r="J408">
        <v>406</v>
      </c>
      <c r="K408" s="64" t="b">
        <f>IF(ISNUMBER(Data!D407),VLOOKUP(Results!J408,Data!A:D,4,FALSE))</f>
        <v>0</v>
      </c>
      <c r="L408" s="1" t="b">
        <f>IF(ISNUMBER(Data!D407),LOG(VLOOKUP($J408,Data!$A:$D,4,FALSE)))</f>
        <v>0</v>
      </c>
      <c r="M408" s="2" t="b">
        <f>IF(ISNUMBER(Data!C407),VLOOKUP($J408,Data!$A:$D,3,FALSE))</f>
        <v>0</v>
      </c>
      <c r="N408" s="1" t="b">
        <f>IF(ISNUMBER(Data!D407),IF(AND($J408&lt;=Data!$H$3,$J408&gt;=Data!$H$2,Data!E407&lt;&gt;1),LOG(VLOOKUP($J408,Data!$A:$D,4,FALSE))))</f>
        <v>0</v>
      </c>
      <c r="O408" s="2" t="b">
        <f>IF(AND($J408&lt;=Data!$H$3,$J408&gt;=Data!$H$2,Data!E407&lt;&gt;1),VLOOKUP($J408,Data!$A:$D,3,FALSE))</f>
        <v>0</v>
      </c>
      <c r="P408" s="1" t="b">
        <f t="shared" si="73"/>
        <v>0</v>
      </c>
      <c r="Q408" s="1" t="b">
        <f t="shared" si="74"/>
        <v>0</v>
      </c>
      <c r="R408" s="1" t="b">
        <f t="shared" si="75"/>
        <v>0</v>
      </c>
      <c r="S408" s="1" t="b">
        <f t="shared" si="76"/>
        <v>0</v>
      </c>
      <c r="T408" s="1" t="b">
        <f t="shared" si="77"/>
        <v>0</v>
      </c>
      <c r="U408" s="1" t="b">
        <f t="shared" si="78"/>
        <v>0</v>
      </c>
      <c r="W408" s="1" t="b">
        <f t="shared" si="79"/>
        <v>0</v>
      </c>
      <c r="X408" s="1" t="b">
        <f t="shared" si="80"/>
        <v>0</v>
      </c>
      <c r="Y408" s="1" t="b">
        <f t="shared" si="81"/>
        <v>0</v>
      </c>
      <c r="Z408" s="1" t="b">
        <f t="shared" si="82"/>
        <v>0</v>
      </c>
      <c r="AA408" s="1" t="b">
        <f t="shared" si="83"/>
        <v>0</v>
      </c>
      <c r="AB408" s="1" t="b">
        <f t="shared" si="84"/>
        <v>0</v>
      </c>
    </row>
    <row r="409" spans="10:28" x14ac:dyDescent="0.25">
      <c r="J409">
        <v>407</v>
      </c>
      <c r="K409" s="64" t="b">
        <f>IF(ISNUMBER(Data!D408),VLOOKUP(Results!J409,Data!A:D,4,FALSE))</f>
        <v>0</v>
      </c>
      <c r="L409" s="1" t="b">
        <f>IF(ISNUMBER(Data!D408),LOG(VLOOKUP($J409,Data!$A:$D,4,FALSE)))</f>
        <v>0</v>
      </c>
      <c r="M409" s="2" t="b">
        <f>IF(ISNUMBER(Data!C408),VLOOKUP($J409,Data!$A:$D,3,FALSE))</f>
        <v>0</v>
      </c>
      <c r="N409" s="1" t="b">
        <f>IF(ISNUMBER(Data!D408),IF(AND($J409&lt;=Data!$H$3,$J409&gt;=Data!$H$2,Data!E408&lt;&gt;1),LOG(VLOOKUP($J409,Data!$A:$D,4,FALSE))))</f>
        <v>0</v>
      </c>
      <c r="O409" s="2" t="b">
        <f>IF(AND($J409&lt;=Data!$H$3,$J409&gt;=Data!$H$2,Data!E408&lt;&gt;1),VLOOKUP($J409,Data!$A:$D,3,FALSE))</f>
        <v>0</v>
      </c>
      <c r="P409" s="1" t="b">
        <f t="shared" si="73"/>
        <v>0</v>
      </c>
      <c r="Q409" s="1" t="b">
        <f t="shared" si="74"/>
        <v>0</v>
      </c>
      <c r="R409" s="1" t="b">
        <f t="shared" si="75"/>
        <v>0</v>
      </c>
      <c r="S409" s="1" t="b">
        <f t="shared" si="76"/>
        <v>0</v>
      </c>
      <c r="T409" s="1" t="b">
        <f t="shared" si="77"/>
        <v>0</v>
      </c>
      <c r="U409" s="1" t="b">
        <f t="shared" si="78"/>
        <v>0</v>
      </c>
      <c r="W409" s="1" t="b">
        <f t="shared" si="79"/>
        <v>0</v>
      </c>
      <c r="X409" s="1" t="b">
        <f t="shared" si="80"/>
        <v>0</v>
      </c>
      <c r="Y409" s="1" t="b">
        <f t="shared" si="81"/>
        <v>0</v>
      </c>
      <c r="Z409" s="1" t="b">
        <f t="shared" si="82"/>
        <v>0</v>
      </c>
      <c r="AA409" s="1" t="b">
        <f t="shared" si="83"/>
        <v>0</v>
      </c>
      <c r="AB409" s="1" t="b">
        <f t="shared" si="84"/>
        <v>0</v>
      </c>
    </row>
    <row r="410" spans="10:28" x14ac:dyDescent="0.25">
      <c r="J410">
        <v>408</v>
      </c>
      <c r="K410" s="64" t="b">
        <f>IF(ISNUMBER(Data!D409),VLOOKUP(Results!J410,Data!A:D,4,FALSE))</f>
        <v>0</v>
      </c>
      <c r="L410" s="1" t="b">
        <f>IF(ISNUMBER(Data!D409),LOG(VLOOKUP($J410,Data!$A:$D,4,FALSE)))</f>
        <v>0</v>
      </c>
      <c r="M410" s="2" t="b">
        <f>IF(ISNUMBER(Data!C409),VLOOKUP($J410,Data!$A:$D,3,FALSE))</f>
        <v>0</v>
      </c>
      <c r="N410" s="1" t="b">
        <f>IF(ISNUMBER(Data!D409),IF(AND($J410&lt;=Data!$H$3,$J410&gt;=Data!$H$2,Data!E409&lt;&gt;1),LOG(VLOOKUP($J410,Data!$A:$D,4,FALSE))))</f>
        <v>0</v>
      </c>
      <c r="O410" s="2" t="b">
        <f>IF(AND($J410&lt;=Data!$H$3,$J410&gt;=Data!$H$2,Data!E409&lt;&gt;1),VLOOKUP($J410,Data!$A:$D,3,FALSE))</f>
        <v>0</v>
      </c>
      <c r="P410" s="1" t="b">
        <f t="shared" si="73"/>
        <v>0</v>
      </c>
      <c r="Q410" s="1" t="b">
        <f t="shared" si="74"/>
        <v>0</v>
      </c>
      <c r="R410" s="1" t="b">
        <f t="shared" si="75"/>
        <v>0</v>
      </c>
      <c r="S410" s="1" t="b">
        <f t="shared" si="76"/>
        <v>0</v>
      </c>
      <c r="T410" s="1" t="b">
        <f t="shared" si="77"/>
        <v>0</v>
      </c>
      <c r="U410" s="1" t="b">
        <f t="shared" si="78"/>
        <v>0</v>
      </c>
      <c r="W410" s="1" t="b">
        <f t="shared" si="79"/>
        <v>0</v>
      </c>
      <c r="X410" s="1" t="b">
        <f t="shared" si="80"/>
        <v>0</v>
      </c>
      <c r="Y410" s="1" t="b">
        <f t="shared" si="81"/>
        <v>0</v>
      </c>
      <c r="Z410" s="1" t="b">
        <f t="shared" si="82"/>
        <v>0</v>
      </c>
      <c r="AA410" s="1" t="b">
        <f t="shared" si="83"/>
        <v>0</v>
      </c>
      <c r="AB410" s="1" t="b">
        <f t="shared" si="84"/>
        <v>0</v>
      </c>
    </row>
    <row r="411" spans="10:28" x14ac:dyDescent="0.25">
      <c r="J411">
        <v>409</v>
      </c>
      <c r="K411" s="64" t="b">
        <f>IF(ISNUMBER(Data!D410),VLOOKUP(Results!J411,Data!A:D,4,FALSE))</f>
        <v>0</v>
      </c>
      <c r="L411" s="1" t="b">
        <f>IF(ISNUMBER(Data!D410),LOG(VLOOKUP($J411,Data!$A:$D,4,FALSE)))</f>
        <v>0</v>
      </c>
      <c r="M411" s="2" t="b">
        <f>IF(ISNUMBER(Data!C410),VLOOKUP($J411,Data!$A:$D,3,FALSE))</f>
        <v>0</v>
      </c>
      <c r="N411" s="1" t="b">
        <f>IF(ISNUMBER(Data!D410),IF(AND($J411&lt;=Data!$H$3,$J411&gt;=Data!$H$2,Data!E410&lt;&gt;1),LOG(VLOOKUP($J411,Data!$A:$D,4,FALSE))))</f>
        <v>0</v>
      </c>
      <c r="O411" s="2" t="b">
        <f>IF(AND($J411&lt;=Data!$H$3,$J411&gt;=Data!$H$2,Data!E410&lt;&gt;1),VLOOKUP($J411,Data!$A:$D,3,FALSE))</f>
        <v>0</v>
      </c>
      <c r="P411" s="1" t="b">
        <f t="shared" si="73"/>
        <v>0</v>
      </c>
      <c r="Q411" s="1" t="b">
        <f t="shared" si="74"/>
        <v>0</v>
      </c>
      <c r="R411" s="1" t="b">
        <f t="shared" si="75"/>
        <v>0</v>
      </c>
      <c r="S411" s="1" t="b">
        <f t="shared" si="76"/>
        <v>0</v>
      </c>
      <c r="T411" s="1" t="b">
        <f t="shared" si="77"/>
        <v>0</v>
      </c>
      <c r="U411" s="1" t="b">
        <f t="shared" si="78"/>
        <v>0</v>
      </c>
      <c r="W411" s="1" t="b">
        <f t="shared" si="79"/>
        <v>0</v>
      </c>
      <c r="X411" s="1" t="b">
        <f t="shared" si="80"/>
        <v>0</v>
      </c>
      <c r="Y411" s="1" t="b">
        <f t="shared" si="81"/>
        <v>0</v>
      </c>
      <c r="Z411" s="1" t="b">
        <f t="shared" si="82"/>
        <v>0</v>
      </c>
      <c r="AA411" s="1" t="b">
        <f t="shared" si="83"/>
        <v>0</v>
      </c>
      <c r="AB411" s="1" t="b">
        <f t="shared" si="84"/>
        <v>0</v>
      </c>
    </row>
    <row r="412" spans="10:28" x14ac:dyDescent="0.25">
      <c r="J412">
        <v>410</v>
      </c>
      <c r="K412" s="64" t="b">
        <f>IF(ISNUMBER(Data!D411),VLOOKUP(Results!J412,Data!A:D,4,FALSE))</f>
        <v>0</v>
      </c>
      <c r="L412" s="1" t="b">
        <f>IF(ISNUMBER(Data!D411),LOG(VLOOKUP($J412,Data!$A:$D,4,FALSE)))</f>
        <v>0</v>
      </c>
      <c r="M412" s="2" t="b">
        <f>IF(ISNUMBER(Data!C411),VLOOKUP($J412,Data!$A:$D,3,FALSE))</f>
        <v>0</v>
      </c>
      <c r="N412" s="1" t="b">
        <f>IF(ISNUMBER(Data!D411),IF(AND($J412&lt;=Data!$H$3,$J412&gt;=Data!$H$2,Data!E411&lt;&gt;1),LOG(VLOOKUP($J412,Data!$A:$D,4,FALSE))))</f>
        <v>0</v>
      </c>
      <c r="O412" s="2" t="b">
        <f>IF(AND($J412&lt;=Data!$H$3,$J412&gt;=Data!$H$2,Data!E411&lt;&gt;1),VLOOKUP($J412,Data!$A:$D,3,FALSE))</f>
        <v>0</v>
      </c>
      <c r="P412" s="1" t="b">
        <f t="shared" si="73"/>
        <v>0</v>
      </c>
      <c r="Q412" s="1" t="b">
        <f t="shared" si="74"/>
        <v>0</v>
      </c>
      <c r="R412" s="1" t="b">
        <f t="shared" si="75"/>
        <v>0</v>
      </c>
      <c r="S412" s="1" t="b">
        <f t="shared" si="76"/>
        <v>0</v>
      </c>
      <c r="T412" s="1" t="b">
        <f t="shared" si="77"/>
        <v>0</v>
      </c>
      <c r="U412" s="1" t="b">
        <f t="shared" si="78"/>
        <v>0</v>
      </c>
      <c r="W412" s="1" t="b">
        <f t="shared" si="79"/>
        <v>0</v>
      </c>
      <c r="X412" s="1" t="b">
        <f t="shared" si="80"/>
        <v>0</v>
      </c>
      <c r="Y412" s="1" t="b">
        <f t="shared" si="81"/>
        <v>0</v>
      </c>
      <c r="Z412" s="1" t="b">
        <f t="shared" si="82"/>
        <v>0</v>
      </c>
      <c r="AA412" s="1" t="b">
        <f t="shared" si="83"/>
        <v>0</v>
      </c>
      <c r="AB412" s="1" t="b">
        <f t="shared" si="84"/>
        <v>0</v>
      </c>
    </row>
    <row r="413" spans="10:28" x14ac:dyDescent="0.25">
      <c r="J413">
        <v>411</v>
      </c>
      <c r="K413" s="64" t="b">
        <f>IF(ISNUMBER(Data!D412),VLOOKUP(Results!J413,Data!A:D,4,FALSE))</f>
        <v>0</v>
      </c>
      <c r="L413" s="1" t="b">
        <f>IF(ISNUMBER(Data!D412),LOG(VLOOKUP($J413,Data!$A:$D,4,FALSE)))</f>
        <v>0</v>
      </c>
      <c r="M413" s="2" t="b">
        <f>IF(ISNUMBER(Data!C412),VLOOKUP($J413,Data!$A:$D,3,FALSE))</f>
        <v>0</v>
      </c>
      <c r="N413" s="1" t="b">
        <f>IF(ISNUMBER(Data!D412),IF(AND($J413&lt;=Data!$H$3,$J413&gt;=Data!$H$2,Data!E412&lt;&gt;1),LOG(VLOOKUP($J413,Data!$A:$D,4,FALSE))))</f>
        <v>0</v>
      </c>
      <c r="O413" s="2" t="b">
        <f>IF(AND($J413&lt;=Data!$H$3,$J413&gt;=Data!$H$2,Data!E412&lt;&gt;1),VLOOKUP($J413,Data!$A:$D,3,FALSE))</f>
        <v>0</v>
      </c>
      <c r="P413" s="1" t="b">
        <f t="shared" si="73"/>
        <v>0</v>
      </c>
      <c r="Q413" s="1" t="b">
        <f t="shared" si="74"/>
        <v>0</v>
      </c>
      <c r="R413" s="1" t="b">
        <f t="shared" si="75"/>
        <v>0</v>
      </c>
      <c r="S413" s="1" t="b">
        <f t="shared" si="76"/>
        <v>0</v>
      </c>
      <c r="T413" s="1" t="b">
        <f t="shared" si="77"/>
        <v>0</v>
      </c>
      <c r="U413" s="1" t="b">
        <f t="shared" si="78"/>
        <v>0</v>
      </c>
      <c r="W413" s="1" t="b">
        <f t="shared" si="79"/>
        <v>0</v>
      </c>
      <c r="X413" s="1" t="b">
        <f t="shared" si="80"/>
        <v>0</v>
      </c>
      <c r="Y413" s="1" t="b">
        <f t="shared" si="81"/>
        <v>0</v>
      </c>
      <c r="Z413" s="1" t="b">
        <f t="shared" si="82"/>
        <v>0</v>
      </c>
      <c r="AA413" s="1" t="b">
        <f t="shared" si="83"/>
        <v>0</v>
      </c>
      <c r="AB413" s="1" t="b">
        <f t="shared" si="84"/>
        <v>0</v>
      </c>
    </row>
    <row r="414" spans="10:28" x14ac:dyDescent="0.25">
      <c r="J414">
        <v>412</v>
      </c>
      <c r="K414" s="64" t="b">
        <f>IF(ISNUMBER(Data!D413),VLOOKUP(Results!J414,Data!A:D,4,FALSE))</f>
        <v>0</v>
      </c>
      <c r="L414" s="1" t="b">
        <f>IF(ISNUMBER(Data!D413),LOG(VLOOKUP($J414,Data!$A:$D,4,FALSE)))</f>
        <v>0</v>
      </c>
      <c r="M414" s="2" t="b">
        <f>IF(ISNUMBER(Data!C413),VLOOKUP($J414,Data!$A:$D,3,FALSE))</f>
        <v>0</v>
      </c>
      <c r="N414" s="1" t="b">
        <f>IF(ISNUMBER(Data!D413),IF(AND($J414&lt;=Data!$H$3,$J414&gt;=Data!$H$2,Data!E413&lt;&gt;1),LOG(VLOOKUP($J414,Data!$A:$D,4,FALSE))))</f>
        <v>0</v>
      </c>
      <c r="O414" s="2" t="b">
        <f>IF(AND($J414&lt;=Data!$H$3,$J414&gt;=Data!$H$2,Data!E413&lt;&gt;1),VLOOKUP($J414,Data!$A:$D,3,FALSE))</f>
        <v>0</v>
      </c>
      <c r="P414" s="1" t="b">
        <f t="shared" si="73"/>
        <v>0</v>
      </c>
      <c r="Q414" s="1" t="b">
        <f t="shared" si="74"/>
        <v>0</v>
      </c>
      <c r="R414" s="1" t="b">
        <f t="shared" si="75"/>
        <v>0</v>
      </c>
      <c r="S414" s="1" t="b">
        <f t="shared" si="76"/>
        <v>0</v>
      </c>
      <c r="T414" s="1" t="b">
        <f t="shared" si="77"/>
        <v>0</v>
      </c>
      <c r="U414" s="1" t="b">
        <f t="shared" si="78"/>
        <v>0</v>
      </c>
      <c r="W414" s="1" t="b">
        <f t="shared" si="79"/>
        <v>0</v>
      </c>
      <c r="X414" s="1" t="b">
        <f t="shared" si="80"/>
        <v>0</v>
      </c>
      <c r="Y414" s="1" t="b">
        <f t="shared" si="81"/>
        <v>0</v>
      </c>
      <c r="Z414" s="1" t="b">
        <f t="shared" si="82"/>
        <v>0</v>
      </c>
      <c r="AA414" s="1" t="b">
        <f t="shared" si="83"/>
        <v>0</v>
      </c>
      <c r="AB414" s="1" t="b">
        <f t="shared" si="84"/>
        <v>0</v>
      </c>
    </row>
    <row r="415" spans="10:28" x14ac:dyDescent="0.25">
      <c r="J415">
        <v>413</v>
      </c>
      <c r="K415" s="64" t="b">
        <f>IF(ISNUMBER(Data!D414),VLOOKUP(Results!J415,Data!A:D,4,FALSE))</f>
        <v>0</v>
      </c>
      <c r="L415" s="1" t="b">
        <f>IF(ISNUMBER(Data!D414),LOG(VLOOKUP($J415,Data!$A:$D,4,FALSE)))</f>
        <v>0</v>
      </c>
      <c r="M415" s="2" t="b">
        <f>IF(ISNUMBER(Data!C414),VLOOKUP($J415,Data!$A:$D,3,FALSE))</f>
        <v>0</v>
      </c>
      <c r="N415" s="1" t="b">
        <f>IF(ISNUMBER(Data!D414),IF(AND($J415&lt;=Data!$H$3,$J415&gt;=Data!$H$2,Data!E414&lt;&gt;1),LOG(VLOOKUP($J415,Data!$A:$D,4,FALSE))))</f>
        <v>0</v>
      </c>
      <c r="O415" s="2" t="b">
        <f>IF(AND($J415&lt;=Data!$H$3,$J415&gt;=Data!$H$2,Data!E414&lt;&gt;1),VLOOKUP($J415,Data!$A:$D,3,FALSE))</f>
        <v>0</v>
      </c>
      <c r="P415" s="1" t="b">
        <f t="shared" si="73"/>
        <v>0</v>
      </c>
      <c r="Q415" s="1" t="b">
        <f t="shared" si="74"/>
        <v>0</v>
      </c>
      <c r="R415" s="1" t="b">
        <f t="shared" si="75"/>
        <v>0</v>
      </c>
      <c r="S415" s="1" t="b">
        <f t="shared" si="76"/>
        <v>0</v>
      </c>
      <c r="T415" s="1" t="b">
        <f t="shared" si="77"/>
        <v>0</v>
      </c>
      <c r="U415" s="1" t="b">
        <f t="shared" si="78"/>
        <v>0</v>
      </c>
      <c r="W415" s="1" t="b">
        <f t="shared" si="79"/>
        <v>0</v>
      </c>
      <c r="X415" s="1" t="b">
        <f t="shared" si="80"/>
        <v>0</v>
      </c>
      <c r="Y415" s="1" t="b">
        <f t="shared" si="81"/>
        <v>0</v>
      </c>
      <c r="Z415" s="1" t="b">
        <f t="shared" si="82"/>
        <v>0</v>
      </c>
      <c r="AA415" s="1" t="b">
        <f t="shared" si="83"/>
        <v>0</v>
      </c>
      <c r="AB415" s="1" t="b">
        <f t="shared" si="84"/>
        <v>0</v>
      </c>
    </row>
    <row r="416" spans="10:28" x14ac:dyDescent="0.25">
      <c r="J416">
        <v>414</v>
      </c>
      <c r="K416" s="64" t="b">
        <f>IF(ISNUMBER(Data!D415),VLOOKUP(Results!J416,Data!A:D,4,FALSE))</f>
        <v>0</v>
      </c>
      <c r="L416" s="1" t="b">
        <f>IF(ISNUMBER(Data!D415),LOG(VLOOKUP($J416,Data!$A:$D,4,FALSE)))</f>
        <v>0</v>
      </c>
      <c r="M416" s="2" t="b">
        <f>IF(ISNUMBER(Data!C415),VLOOKUP($J416,Data!$A:$D,3,FALSE))</f>
        <v>0</v>
      </c>
      <c r="N416" s="1" t="b">
        <f>IF(ISNUMBER(Data!D415),IF(AND($J416&lt;=Data!$H$3,$J416&gt;=Data!$H$2,Data!E415&lt;&gt;1),LOG(VLOOKUP($J416,Data!$A:$D,4,FALSE))))</f>
        <v>0</v>
      </c>
      <c r="O416" s="2" t="b">
        <f>IF(AND($J416&lt;=Data!$H$3,$J416&gt;=Data!$H$2,Data!E415&lt;&gt;1),VLOOKUP($J416,Data!$A:$D,3,FALSE))</f>
        <v>0</v>
      </c>
      <c r="P416" s="1" t="b">
        <f t="shared" si="73"/>
        <v>0</v>
      </c>
      <c r="Q416" s="1" t="b">
        <f t="shared" si="74"/>
        <v>0</v>
      </c>
      <c r="R416" s="1" t="b">
        <f t="shared" si="75"/>
        <v>0</v>
      </c>
      <c r="S416" s="1" t="b">
        <f t="shared" si="76"/>
        <v>0</v>
      </c>
      <c r="T416" s="1" t="b">
        <f t="shared" si="77"/>
        <v>0</v>
      </c>
      <c r="U416" s="1" t="b">
        <f t="shared" si="78"/>
        <v>0</v>
      </c>
      <c r="W416" s="1" t="b">
        <f t="shared" si="79"/>
        <v>0</v>
      </c>
      <c r="X416" s="1" t="b">
        <f t="shared" si="80"/>
        <v>0</v>
      </c>
      <c r="Y416" s="1" t="b">
        <f t="shared" si="81"/>
        <v>0</v>
      </c>
      <c r="Z416" s="1" t="b">
        <f t="shared" si="82"/>
        <v>0</v>
      </c>
      <c r="AA416" s="1" t="b">
        <f t="shared" si="83"/>
        <v>0</v>
      </c>
      <c r="AB416" s="1" t="b">
        <f t="shared" si="84"/>
        <v>0</v>
      </c>
    </row>
    <row r="417" spans="10:28" x14ac:dyDescent="0.25">
      <c r="J417">
        <v>415</v>
      </c>
      <c r="K417" s="64" t="b">
        <f>IF(ISNUMBER(Data!D416),VLOOKUP(Results!J417,Data!A:D,4,FALSE))</f>
        <v>0</v>
      </c>
      <c r="L417" s="1" t="b">
        <f>IF(ISNUMBER(Data!D416),LOG(VLOOKUP($J417,Data!$A:$D,4,FALSE)))</f>
        <v>0</v>
      </c>
      <c r="M417" s="2" t="b">
        <f>IF(ISNUMBER(Data!C416),VLOOKUP($J417,Data!$A:$D,3,FALSE))</f>
        <v>0</v>
      </c>
      <c r="N417" s="1" t="b">
        <f>IF(ISNUMBER(Data!D416),IF(AND($J417&lt;=Data!$H$3,$J417&gt;=Data!$H$2,Data!E416&lt;&gt;1),LOG(VLOOKUP($J417,Data!$A:$D,4,FALSE))))</f>
        <v>0</v>
      </c>
      <c r="O417" s="2" t="b">
        <f>IF(AND($J417&lt;=Data!$H$3,$J417&gt;=Data!$H$2,Data!E416&lt;&gt;1),VLOOKUP($J417,Data!$A:$D,3,FALSE))</f>
        <v>0</v>
      </c>
      <c r="P417" s="1" t="b">
        <f t="shared" si="73"/>
        <v>0</v>
      </c>
      <c r="Q417" s="1" t="b">
        <f t="shared" si="74"/>
        <v>0</v>
      </c>
      <c r="R417" s="1" t="b">
        <f t="shared" si="75"/>
        <v>0</v>
      </c>
      <c r="S417" s="1" t="b">
        <f t="shared" si="76"/>
        <v>0</v>
      </c>
      <c r="T417" s="1" t="b">
        <f t="shared" si="77"/>
        <v>0</v>
      </c>
      <c r="U417" s="1" t="b">
        <f t="shared" si="78"/>
        <v>0</v>
      </c>
      <c r="W417" s="1" t="b">
        <f t="shared" si="79"/>
        <v>0</v>
      </c>
      <c r="X417" s="1" t="b">
        <f t="shared" si="80"/>
        <v>0</v>
      </c>
      <c r="Y417" s="1" t="b">
        <f t="shared" si="81"/>
        <v>0</v>
      </c>
      <c r="Z417" s="1" t="b">
        <f t="shared" si="82"/>
        <v>0</v>
      </c>
      <c r="AA417" s="1" t="b">
        <f t="shared" si="83"/>
        <v>0</v>
      </c>
      <c r="AB417" s="1" t="b">
        <f t="shared" si="84"/>
        <v>0</v>
      </c>
    </row>
    <row r="418" spans="10:28" x14ac:dyDescent="0.25">
      <c r="J418">
        <v>416</v>
      </c>
      <c r="K418" s="64" t="b">
        <f>IF(ISNUMBER(Data!D417),VLOOKUP(Results!J418,Data!A:D,4,FALSE))</f>
        <v>0</v>
      </c>
      <c r="L418" s="1" t="b">
        <f>IF(ISNUMBER(Data!D417),LOG(VLOOKUP($J418,Data!$A:$D,4,FALSE)))</f>
        <v>0</v>
      </c>
      <c r="M418" s="2" t="b">
        <f>IF(ISNUMBER(Data!C417),VLOOKUP($J418,Data!$A:$D,3,FALSE))</f>
        <v>0</v>
      </c>
      <c r="N418" s="1" t="b">
        <f>IF(ISNUMBER(Data!D417),IF(AND($J418&lt;=Data!$H$3,$J418&gt;=Data!$H$2,Data!E417&lt;&gt;1),LOG(VLOOKUP($J418,Data!$A:$D,4,FALSE))))</f>
        <v>0</v>
      </c>
      <c r="O418" s="2" t="b">
        <f>IF(AND($J418&lt;=Data!$H$3,$J418&gt;=Data!$H$2,Data!E417&lt;&gt;1),VLOOKUP($J418,Data!$A:$D,3,FALSE))</f>
        <v>0</v>
      </c>
      <c r="P418" s="1" t="b">
        <f t="shared" si="73"/>
        <v>0</v>
      </c>
      <c r="Q418" s="1" t="b">
        <f t="shared" si="74"/>
        <v>0</v>
      </c>
      <c r="R418" s="1" t="b">
        <f t="shared" si="75"/>
        <v>0</v>
      </c>
      <c r="S418" s="1" t="b">
        <f t="shared" si="76"/>
        <v>0</v>
      </c>
      <c r="T418" s="1" t="b">
        <f t="shared" si="77"/>
        <v>0</v>
      </c>
      <c r="U418" s="1" t="b">
        <f t="shared" si="78"/>
        <v>0</v>
      </c>
      <c r="W418" s="1" t="b">
        <f t="shared" si="79"/>
        <v>0</v>
      </c>
      <c r="X418" s="1" t="b">
        <f t="shared" si="80"/>
        <v>0</v>
      </c>
      <c r="Y418" s="1" t="b">
        <f t="shared" si="81"/>
        <v>0</v>
      </c>
      <c r="Z418" s="1" t="b">
        <f t="shared" si="82"/>
        <v>0</v>
      </c>
      <c r="AA418" s="1" t="b">
        <f t="shared" si="83"/>
        <v>0</v>
      </c>
      <c r="AB418" s="1" t="b">
        <f t="shared" si="84"/>
        <v>0</v>
      </c>
    </row>
    <row r="419" spans="10:28" x14ac:dyDescent="0.25">
      <c r="J419">
        <v>417</v>
      </c>
      <c r="K419" s="64" t="b">
        <f>IF(ISNUMBER(Data!D418),VLOOKUP(Results!J419,Data!A:D,4,FALSE))</f>
        <v>0</v>
      </c>
      <c r="L419" s="1" t="b">
        <f>IF(ISNUMBER(Data!D418),LOG(VLOOKUP($J419,Data!$A:$D,4,FALSE)))</f>
        <v>0</v>
      </c>
      <c r="M419" s="2" t="b">
        <f>IF(ISNUMBER(Data!C418),VLOOKUP($J419,Data!$A:$D,3,FALSE))</f>
        <v>0</v>
      </c>
      <c r="N419" s="1" t="b">
        <f>IF(ISNUMBER(Data!D418),IF(AND($J419&lt;=Data!$H$3,$J419&gt;=Data!$H$2,Data!E418&lt;&gt;1),LOG(VLOOKUP($J419,Data!$A:$D,4,FALSE))))</f>
        <v>0</v>
      </c>
      <c r="O419" s="2" t="b">
        <f>IF(AND($J419&lt;=Data!$H$3,$J419&gt;=Data!$H$2,Data!E418&lt;&gt;1),VLOOKUP($J419,Data!$A:$D,3,FALSE))</f>
        <v>0</v>
      </c>
      <c r="P419" s="1" t="b">
        <f t="shared" si="73"/>
        <v>0</v>
      </c>
      <c r="Q419" s="1" t="b">
        <f t="shared" si="74"/>
        <v>0</v>
      </c>
      <c r="R419" s="1" t="b">
        <f t="shared" si="75"/>
        <v>0</v>
      </c>
      <c r="S419" s="1" t="b">
        <f t="shared" si="76"/>
        <v>0</v>
      </c>
      <c r="T419" s="1" t="b">
        <f t="shared" si="77"/>
        <v>0</v>
      </c>
      <c r="U419" s="1" t="b">
        <f t="shared" si="78"/>
        <v>0</v>
      </c>
      <c r="W419" s="1" t="b">
        <f t="shared" si="79"/>
        <v>0</v>
      </c>
      <c r="X419" s="1" t="b">
        <f t="shared" si="80"/>
        <v>0</v>
      </c>
      <c r="Y419" s="1" t="b">
        <f t="shared" si="81"/>
        <v>0</v>
      </c>
      <c r="Z419" s="1" t="b">
        <f t="shared" si="82"/>
        <v>0</v>
      </c>
      <c r="AA419" s="1" t="b">
        <f t="shared" si="83"/>
        <v>0</v>
      </c>
      <c r="AB419" s="1" t="b">
        <f t="shared" si="84"/>
        <v>0</v>
      </c>
    </row>
    <row r="420" spans="10:28" x14ac:dyDescent="0.25">
      <c r="J420">
        <v>418</v>
      </c>
      <c r="K420" s="64" t="b">
        <f>IF(ISNUMBER(Data!D419),VLOOKUP(Results!J420,Data!A:D,4,FALSE))</f>
        <v>0</v>
      </c>
      <c r="L420" s="1" t="b">
        <f>IF(ISNUMBER(Data!D419),LOG(VLOOKUP($J420,Data!$A:$D,4,FALSE)))</f>
        <v>0</v>
      </c>
      <c r="M420" s="2" t="b">
        <f>IF(ISNUMBER(Data!C419),VLOOKUP($J420,Data!$A:$D,3,FALSE))</f>
        <v>0</v>
      </c>
      <c r="N420" s="1" t="b">
        <f>IF(ISNUMBER(Data!D419),IF(AND($J420&lt;=Data!$H$3,$J420&gt;=Data!$H$2,Data!E419&lt;&gt;1),LOG(VLOOKUP($J420,Data!$A:$D,4,FALSE))))</f>
        <v>0</v>
      </c>
      <c r="O420" s="2" t="b">
        <f>IF(AND($J420&lt;=Data!$H$3,$J420&gt;=Data!$H$2,Data!E419&lt;&gt;1),VLOOKUP($J420,Data!$A:$D,3,FALSE))</f>
        <v>0</v>
      </c>
      <c r="P420" s="1" t="b">
        <f t="shared" si="73"/>
        <v>0</v>
      </c>
      <c r="Q420" s="1" t="b">
        <f t="shared" si="74"/>
        <v>0</v>
      </c>
      <c r="R420" s="1" t="b">
        <f t="shared" si="75"/>
        <v>0</v>
      </c>
      <c r="S420" s="1" t="b">
        <f t="shared" si="76"/>
        <v>0</v>
      </c>
      <c r="T420" s="1" t="b">
        <f t="shared" si="77"/>
        <v>0</v>
      </c>
      <c r="U420" s="1" t="b">
        <f t="shared" si="78"/>
        <v>0</v>
      </c>
      <c r="W420" s="1" t="b">
        <f t="shared" si="79"/>
        <v>0</v>
      </c>
      <c r="X420" s="1" t="b">
        <f t="shared" si="80"/>
        <v>0</v>
      </c>
      <c r="Y420" s="1" t="b">
        <f t="shared" si="81"/>
        <v>0</v>
      </c>
      <c r="Z420" s="1" t="b">
        <f t="shared" si="82"/>
        <v>0</v>
      </c>
      <c r="AA420" s="1" t="b">
        <f t="shared" si="83"/>
        <v>0</v>
      </c>
      <c r="AB420" s="1" t="b">
        <f t="shared" si="84"/>
        <v>0</v>
      </c>
    </row>
    <row r="421" spans="10:28" x14ac:dyDescent="0.25">
      <c r="J421">
        <v>419</v>
      </c>
      <c r="K421" s="64" t="b">
        <f>IF(ISNUMBER(Data!D420),VLOOKUP(Results!J421,Data!A:D,4,FALSE))</f>
        <v>0</v>
      </c>
      <c r="L421" s="1" t="b">
        <f>IF(ISNUMBER(Data!D420),LOG(VLOOKUP($J421,Data!$A:$D,4,FALSE)))</f>
        <v>0</v>
      </c>
      <c r="M421" s="2" t="b">
        <f>IF(ISNUMBER(Data!C420),VLOOKUP($J421,Data!$A:$D,3,FALSE))</f>
        <v>0</v>
      </c>
      <c r="N421" s="1" t="b">
        <f>IF(ISNUMBER(Data!D420),IF(AND($J421&lt;=Data!$H$3,$J421&gt;=Data!$H$2,Data!E420&lt;&gt;1),LOG(VLOOKUP($J421,Data!$A:$D,4,FALSE))))</f>
        <v>0</v>
      </c>
      <c r="O421" s="2" t="b">
        <f>IF(AND($J421&lt;=Data!$H$3,$J421&gt;=Data!$H$2,Data!E420&lt;&gt;1),VLOOKUP($J421,Data!$A:$D,3,FALSE))</f>
        <v>0</v>
      </c>
      <c r="P421" s="1" t="b">
        <f t="shared" si="73"/>
        <v>0</v>
      </c>
      <c r="Q421" s="1" t="b">
        <f t="shared" si="74"/>
        <v>0</v>
      </c>
      <c r="R421" s="1" t="b">
        <f t="shared" si="75"/>
        <v>0</v>
      </c>
      <c r="S421" s="1" t="b">
        <f t="shared" si="76"/>
        <v>0</v>
      </c>
      <c r="T421" s="1" t="b">
        <f t="shared" si="77"/>
        <v>0</v>
      </c>
      <c r="U421" s="1" t="b">
        <f t="shared" si="78"/>
        <v>0</v>
      </c>
      <c r="W421" s="1" t="b">
        <f t="shared" si="79"/>
        <v>0</v>
      </c>
      <c r="X421" s="1" t="b">
        <f t="shared" si="80"/>
        <v>0</v>
      </c>
      <c r="Y421" s="1" t="b">
        <f t="shared" si="81"/>
        <v>0</v>
      </c>
      <c r="Z421" s="1" t="b">
        <f t="shared" si="82"/>
        <v>0</v>
      </c>
      <c r="AA421" s="1" t="b">
        <f t="shared" si="83"/>
        <v>0</v>
      </c>
      <c r="AB421" s="1" t="b">
        <f t="shared" si="84"/>
        <v>0</v>
      </c>
    </row>
    <row r="422" spans="10:28" x14ac:dyDescent="0.25">
      <c r="J422">
        <v>420</v>
      </c>
      <c r="K422" s="64" t="b">
        <f>IF(ISNUMBER(Data!D421),VLOOKUP(Results!J422,Data!A:D,4,FALSE))</f>
        <v>0</v>
      </c>
      <c r="L422" s="1" t="b">
        <f>IF(ISNUMBER(Data!D421),LOG(VLOOKUP($J422,Data!$A:$D,4,FALSE)))</f>
        <v>0</v>
      </c>
      <c r="M422" s="2" t="b">
        <f>IF(ISNUMBER(Data!C421),VLOOKUP($J422,Data!$A:$D,3,FALSE))</f>
        <v>0</v>
      </c>
      <c r="N422" s="1" t="b">
        <f>IF(ISNUMBER(Data!D421),IF(AND($J422&lt;=Data!$H$3,$J422&gt;=Data!$H$2,Data!E421&lt;&gt;1),LOG(VLOOKUP($J422,Data!$A:$D,4,FALSE))))</f>
        <v>0</v>
      </c>
      <c r="O422" s="2" t="b">
        <f>IF(AND($J422&lt;=Data!$H$3,$J422&gt;=Data!$H$2,Data!E421&lt;&gt;1),VLOOKUP($J422,Data!$A:$D,3,FALSE))</f>
        <v>0</v>
      </c>
      <c r="P422" s="1" t="b">
        <f t="shared" si="73"/>
        <v>0</v>
      </c>
      <c r="Q422" s="1" t="b">
        <f t="shared" si="74"/>
        <v>0</v>
      </c>
      <c r="R422" s="1" t="b">
        <f t="shared" si="75"/>
        <v>0</v>
      </c>
      <c r="S422" s="1" t="b">
        <f t="shared" si="76"/>
        <v>0</v>
      </c>
      <c r="T422" s="1" t="b">
        <f t="shared" si="77"/>
        <v>0</v>
      </c>
      <c r="U422" s="1" t="b">
        <f t="shared" si="78"/>
        <v>0</v>
      </c>
      <c r="W422" s="1" t="b">
        <f t="shared" si="79"/>
        <v>0</v>
      </c>
      <c r="X422" s="1" t="b">
        <f t="shared" si="80"/>
        <v>0</v>
      </c>
      <c r="Y422" s="1" t="b">
        <f t="shared" si="81"/>
        <v>0</v>
      </c>
      <c r="Z422" s="1" t="b">
        <f t="shared" si="82"/>
        <v>0</v>
      </c>
      <c r="AA422" s="1" t="b">
        <f t="shared" si="83"/>
        <v>0</v>
      </c>
      <c r="AB422" s="1" t="b">
        <f t="shared" si="84"/>
        <v>0</v>
      </c>
    </row>
    <row r="423" spans="10:28" x14ac:dyDescent="0.25">
      <c r="J423">
        <v>421</v>
      </c>
      <c r="K423" s="64" t="b">
        <f>IF(ISNUMBER(Data!D422),VLOOKUP(Results!J423,Data!A:D,4,FALSE))</f>
        <v>0</v>
      </c>
      <c r="L423" s="1" t="b">
        <f>IF(ISNUMBER(Data!D422),LOG(VLOOKUP($J423,Data!$A:$D,4,FALSE)))</f>
        <v>0</v>
      </c>
      <c r="M423" s="2" t="b">
        <f>IF(ISNUMBER(Data!C422),VLOOKUP($J423,Data!$A:$D,3,FALSE))</f>
        <v>0</v>
      </c>
      <c r="N423" s="1" t="b">
        <f>IF(ISNUMBER(Data!D422),IF(AND($J423&lt;=Data!$H$3,$J423&gt;=Data!$H$2,Data!E422&lt;&gt;1),LOG(VLOOKUP($J423,Data!$A:$D,4,FALSE))))</f>
        <v>0</v>
      </c>
      <c r="O423" s="2" t="b">
        <f>IF(AND($J423&lt;=Data!$H$3,$J423&gt;=Data!$H$2,Data!E422&lt;&gt;1),VLOOKUP($J423,Data!$A:$D,3,FALSE))</f>
        <v>0</v>
      </c>
      <c r="P423" s="1" t="b">
        <f t="shared" si="73"/>
        <v>0</v>
      </c>
      <c r="Q423" s="1" t="b">
        <f t="shared" si="74"/>
        <v>0</v>
      </c>
      <c r="R423" s="1" t="b">
        <f t="shared" si="75"/>
        <v>0</v>
      </c>
      <c r="S423" s="1" t="b">
        <f t="shared" si="76"/>
        <v>0</v>
      </c>
      <c r="T423" s="1" t="b">
        <f t="shared" si="77"/>
        <v>0</v>
      </c>
      <c r="U423" s="1" t="b">
        <f t="shared" si="78"/>
        <v>0</v>
      </c>
      <c r="W423" s="1" t="b">
        <f t="shared" si="79"/>
        <v>0</v>
      </c>
      <c r="X423" s="1" t="b">
        <f t="shared" si="80"/>
        <v>0</v>
      </c>
      <c r="Y423" s="1" t="b">
        <f t="shared" si="81"/>
        <v>0</v>
      </c>
      <c r="Z423" s="1" t="b">
        <f t="shared" si="82"/>
        <v>0</v>
      </c>
      <c r="AA423" s="1" t="b">
        <f t="shared" si="83"/>
        <v>0</v>
      </c>
      <c r="AB423" s="1" t="b">
        <f t="shared" si="84"/>
        <v>0</v>
      </c>
    </row>
    <row r="424" spans="10:28" x14ac:dyDescent="0.25">
      <c r="J424">
        <v>422</v>
      </c>
      <c r="K424" s="64" t="b">
        <f>IF(ISNUMBER(Data!D423),VLOOKUP(Results!J424,Data!A:D,4,FALSE))</f>
        <v>0</v>
      </c>
      <c r="L424" s="1" t="b">
        <f>IF(ISNUMBER(Data!D423),LOG(VLOOKUP($J424,Data!$A:$D,4,FALSE)))</f>
        <v>0</v>
      </c>
      <c r="M424" s="2" t="b">
        <f>IF(ISNUMBER(Data!C423),VLOOKUP($J424,Data!$A:$D,3,FALSE))</f>
        <v>0</v>
      </c>
      <c r="N424" s="1" t="b">
        <f>IF(ISNUMBER(Data!D423),IF(AND($J424&lt;=Data!$H$3,$J424&gt;=Data!$H$2,Data!E423&lt;&gt;1),LOG(VLOOKUP($J424,Data!$A:$D,4,FALSE))))</f>
        <v>0</v>
      </c>
      <c r="O424" s="2" t="b">
        <f>IF(AND($J424&lt;=Data!$H$3,$J424&gt;=Data!$H$2,Data!E423&lt;&gt;1),VLOOKUP($J424,Data!$A:$D,3,FALSE))</f>
        <v>0</v>
      </c>
      <c r="P424" s="1" t="b">
        <f t="shared" si="73"/>
        <v>0</v>
      </c>
      <c r="Q424" s="1" t="b">
        <f t="shared" si="74"/>
        <v>0</v>
      </c>
      <c r="R424" s="1" t="b">
        <f t="shared" si="75"/>
        <v>0</v>
      </c>
      <c r="S424" s="1" t="b">
        <f t="shared" si="76"/>
        <v>0</v>
      </c>
      <c r="T424" s="1" t="b">
        <f t="shared" si="77"/>
        <v>0</v>
      </c>
      <c r="U424" s="1" t="b">
        <f t="shared" si="78"/>
        <v>0</v>
      </c>
      <c r="W424" s="1" t="b">
        <f t="shared" si="79"/>
        <v>0</v>
      </c>
      <c r="X424" s="1" t="b">
        <f t="shared" si="80"/>
        <v>0</v>
      </c>
      <c r="Y424" s="1" t="b">
        <f t="shared" si="81"/>
        <v>0</v>
      </c>
      <c r="Z424" s="1" t="b">
        <f t="shared" si="82"/>
        <v>0</v>
      </c>
      <c r="AA424" s="1" t="b">
        <f t="shared" si="83"/>
        <v>0</v>
      </c>
      <c r="AB424" s="1" t="b">
        <f t="shared" si="84"/>
        <v>0</v>
      </c>
    </row>
    <row r="425" spans="10:28" x14ac:dyDescent="0.25">
      <c r="J425">
        <v>423</v>
      </c>
      <c r="K425" s="64" t="b">
        <f>IF(ISNUMBER(Data!D424),VLOOKUP(Results!J425,Data!A:D,4,FALSE))</f>
        <v>0</v>
      </c>
      <c r="L425" s="1" t="b">
        <f>IF(ISNUMBER(Data!D424),LOG(VLOOKUP($J425,Data!$A:$D,4,FALSE)))</f>
        <v>0</v>
      </c>
      <c r="M425" s="2" t="b">
        <f>IF(ISNUMBER(Data!C424),VLOOKUP($J425,Data!$A:$D,3,FALSE))</f>
        <v>0</v>
      </c>
      <c r="N425" s="1" t="b">
        <f>IF(ISNUMBER(Data!D424),IF(AND($J425&lt;=Data!$H$3,$J425&gt;=Data!$H$2,Data!E424&lt;&gt;1),LOG(VLOOKUP($J425,Data!$A:$D,4,FALSE))))</f>
        <v>0</v>
      </c>
      <c r="O425" s="2" t="b">
        <f>IF(AND($J425&lt;=Data!$H$3,$J425&gt;=Data!$H$2,Data!E424&lt;&gt;1),VLOOKUP($J425,Data!$A:$D,3,FALSE))</f>
        <v>0</v>
      </c>
      <c r="P425" s="1" t="b">
        <f t="shared" si="73"/>
        <v>0</v>
      </c>
      <c r="Q425" s="1" t="b">
        <f t="shared" si="74"/>
        <v>0</v>
      </c>
      <c r="R425" s="1" t="b">
        <f t="shared" si="75"/>
        <v>0</v>
      </c>
      <c r="S425" s="1" t="b">
        <f t="shared" si="76"/>
        <v>0</v>
      </c>
      <c r="T425" s="1" t="b">
        <f t="shared" si="77"/>
        <v>0</v>
      </c>
      <c r="U425" s="1" t="b">
        <f t="shared" si="78"/>
        <v>0</v>
      </c>
      <c r="W425" s="1" t="b">
        <f t="shared" si="79"/>
        <v>0</v>
      </c>
      <c r="X425" s="1" t="b">
        <f t="shared" si="80"/>
        <v>0</v>
      </c>
      <c r="Y425" s="1" t="b">
        <f t="shared" si="81"/>
        <v>0</v>
      </c>
      <c r="Z425" s="1" t="b">
        <f t="shared" si="82"/>
        <v>0</v>
      </c>
      <c r="AA425" s="1" t="b">
        <f t="shared" si="83"/>
        <v>0</v>
      </c>
      <c r="AB425" s="1" t="b">
        <f t="shared" si="84"/>
        <v>0</v>
      </c>
    </row>
    <row r="426" spans="10:28" x14ac:dyDescent="0.25">
      <c r="J426">
        <v>424</v>
      </c>
      <c r="K426" s="64" t="b">
        <f>IF(ISNUMBER(Data!D425),VLOOKUP(Results!J426,Data!A:D,4,FALSE))</f>
        <v>0</v>
      </c>
      <c r="L426" s="1" t="b">
        <f>IF(ISNUMBER(Data!D425),LOG(VLOOKUP($J426,Data!$A:$D,4,FALSE)))</f>
        <v>0</v>
      </c>
      <c r="M426" s="2" t="b">
        <f>IF(ISNUMBER(Data!C425),VLOOKUP($J426,Data!$A:$D,3,FALSE))</f>
        <v>0</v>
      </c>
      <c r="N426" s="1" t="b">
        <f>IF(ISNUMBER(Data!D425),IF(AND($J426&lt;=Data!$H$3,$J426&gt;=Data!$H$2,Data!E425&lt;&gt;1),LOG(VLOOKUP($J426,Data!$A:$D,4,FALSE))))</f>
        <v>0</v>
      </c>
      <c r="O426" s="2" t="b">
        <f>IF(AND($J426&lt;=Data!$H$3,$J426&gt;=Data!$H$2,Data!E425&lt;&gt;1),VLOOKUP($J426,Data!$A:$D,3,FALSE))</f>
        <v>0</v>
      </c>
      <c r="P426" s="1" t="b">
        <f t="shared" si="73"/>
        <v>0</v>
      </c>
      <c r="Q426" s="1" t="b">
        <f t="shared" si="74"/>
        <v>0</v>
      </c>
      <c r="R426" s="1" t="b">
        <f t="shared" si="75"/>
        <v>0</v>
      </c>
      <c r="S426" s="1" t="b">
        <f t="shared" si="76"/>
        <v>0</v>
      </c>
      <c r="T426" s="1" t="b">
        <f t="shared" si="77"/>
        <v>0</v>
      </c>
      <c r="U426" s="1" t="b">
        <f t="shared" si="78"/>
        <v>0</v>
      </c>
      <c r="W426" s="1" t="b">
        <f t="shared" si="79"/>
        <v>0</v>
      </c>
      <c r="X426" s="1" t="b">
        <f t="shared" si="80"/>
        <v>0</v>
      </c>
      <c r="Y426" s="1" t="b">
        <f t="shared" si="81"/>
        <v>0</v>
      </c>
      <c r="Z426" s="1" t="b">
        <f t="shared" si="82"/>
        <v>0</v>
      </c>
      <c r="AA426" s="1" t="b">
        <f t="shared" si="83"/>
        <v>0</v>
      </c>
      <c r="AB426" s="1" t="b">
        <f t="shared" si="84"/>
        <v>0</v>
      </c>
    </row>
    <row r="427" spans="10:28" x14ac:dyDescent="0.25">
      <c r="J427">
        <v>425</v>
      </c>
      <c r="K427" s="64" t="b">
        <f>IF(ISNUMBER(Data!D426),VLOOKUP(Results!J427,Data!A:D,4,FALSE))</f>
        <v>0</v>
      </c>
      <c r="L427" s="1" t="b">
        <f>IF(ISNUMBER(Data!D426),LOG(VLOOKUP($J427,Data!$A:$D,4,FALSE)))</f>
        <v>0</v>
      </c>
      <c r="M427" s="2" t="b">
        <f>IF(ISNUMBER(Data!C426),VLOOKUP($J427,Data!$A:$D,3,FALSE))</f>
        <v>0</v>
      </c>
      <c r="N427" s="1" t="b">
        <f>IF(ISNUMBER(Data!D426),IF(AND($J427&lt;=Data!$H$3,$J427&gt;=Data!$H$2,Data!E426&lt;&gt;1),LOG(VLOOKUP($J427,Data!$A:$D,4,FALSE))))</f>
        <v>0</v>
      </c>
      <c r="O427" s="2" t="b">
        <f>IF(AND($J427&lt;=Data!$H$3,$J427&gt;=Data!$H$2,Data!E426&lt;&gt;1),VLOOKUP($J427,Data!$A:$D,3,FALSE))</f>
        <v>0</v>
      </c>
      <c r="P427" s="1" t="b">
        <f t="shared" si="73"/>
        <v>0</v>
      </c>
      <c r="Q427" s="1" t="b">
        <f t="shared" si="74"/>
        <v>0</v>
      </c>
      <c r="R427" s="1" t="b">
        <f t="shared" si="75"/>
        <v>0</v>
      </c>
      <c r="S427" s="1" t="b">
        <f t="shared" si="76"/>
        <v>0</v>
      </c>
      <c r="T427" s="1" t="b">
        <f t="shared" si="77"/>
        <v>0</v>
      </c>
      <c r="U427" s="1" t="b">
        <f t="shared" si="78"/>
        <v>0</v>
      </c>
      <c r="W427" s="1" t="b">
        <f t="shared" si="79"/>
        <v>0</v>
      </c>
      <c r="X427" s="1" t="b">
        <f t="shared" si="80"/>
        <v>0</v>
      </c>
      <c r="Y427" s="1" t="b">
        <f t="shared" si="81"/>
        <v>0</v>
      </c>
      <c r="Z427" s="1" t="b">
        <f t="shared" si="82"/>
        <v>0</v>
      </c>
      <c r="AA427" s="1" t="b">
        <f t="shared" si="83"/>
        <v>0</v>
      </c>
      <c r="AB427" s="1" t="b">
        <f t="shared" si="84"/>
        <v>0</v>
      </c>
    </row>
    <row r="428" spans="10:28" x14ac:dyDescent="0.25">
      <c r="J428">
        <v>426</v>
      </c>
      <c r="K428" s="64" t="b">
        <f>IF(ISNUMBER(Data!D427),VLOOKUP(Results!J428,Data!A:D,4,FALSE))</f>
        <v>0</v>
      </c>
      <c r="L428" s="1" t="b">
        <f>IF(ISNUMBER(Data!D427),LOG(VLOOKUP($J428,Data!$A:$D,4,FALSE)))</f>
        <v>0</v>
      </c>
      <c r="M428" s="2" t="b">
        <f>IF(ISNUMBER(Data!C427),VLOOKUP($J428,Data!$A:$D,3,FALSE))</f>
        <v>0</v>
      </c>
      <c r="N428" s="1" t="b">
        <f>IF(ISNUMBER(Data!D427),IF(AND($J428&lt;=Data!$H$3,$J428&gt;=Data!$H$2,Data!E427&lt;&gt;1),LOG(VLOOKUP($J428,Data!$A:$D,4,FALSE))))</f>
        <v>0</v>
      </c>
      <c r="O428" s="2" t="b">
        <f>IF(AND($J428&lt;=Data!$H$3,$J428&gt;=Data!$H$2,Data!E427&lt;&gt;1),VLOOKUP($J428,Data!$A:$D,3,FALSE))</f>
        <v>0</v>
      </c>
      <c r="P428" s="1" t="b">
        <f t="shared" si="73"/>
        <v>0</v>
      </c>
      <c r="Q428" s="1" t="b">
        <f t="shared" si="74"/>
        <v>0</v>
      </c>
      <c r="R428" s="1" t="b">
        <f t="shared" si="75"/>
        <v>0</v>
      </c>
      <c r="S428" s="1" t="b">
        <f t="shared" si="76"/>
        <v>0</v>
      </c>
      <c r="T428" s="1" t="b">
        <f t="shared" si="77"/>
        <v>0</v>
      </c>
      <c r="U428" s="1" t="b">
        <f t="shared" si="78"/>
        <v>0</v>
      </c>
      <c r="W428" s="1" t="b">
        <f t="shared" si="79"/>
        <v>0</v>
      </c>
      <c r="X428" s="1" t="b">
        <f t="shared" si="80"/>
        <v>0</v>
      </c>
      <c r="Y428" s="1" t="b">
        <f t="shared" si="81"/>
        <v>0</v>
      </c>
      <c r="Z428" s="1" t="b">
        <f t="shared" si="82"/>
        <v>0</v>
      </c>
      <c r="AA428" s="1" t="b">
        <f t="shared" si="83"/>
        <v>0</v>
      </c>
      <c r="AB428" s="1" t="b">
        <f t="shared" si="84"/>
        <v>0</v>
      </c>
    </row>
    <row r="429" spans="10:28" x14ac:dyDescent="0.25">
      <c r="J429">
        <v>427</v>
      </c>
      <c r="K429" s="64" t="b">
        <f>IF(ISNUMBER(Data!D428),VLOOKUP(Results!J429,Data!A:D,4,FALSE))</f>
        <v>0</v>
      </c>
      <c r="L429" s="1" t="b">
        <f>IF(ISNUMBER(Data!D428),LOG(VLOOKUP($J429,Data!$A:$D,4,FALSE)))</f>
        <v>0</v>
      </c>
      <c r="M429" s="2" t="b">
        <f>IF(ISNUMBER(Data!C428),VLOOKUP($J429,Data!$A:$D,3,FALSE))</f>
        <v>0</v>
      </c>
      <c r="N429" s="1" t="b">
        <f>IF(ISNUMBER(Data!D428),IF(AND($J429&lt;=Data!$H$3,$J429&gt;=Data!$H$2,Data!E428&lt;&gt;1),LOG(VLOOKUP($J429,Data!$A:$D,4,FALSE))))</f>
        <v>0</v>
      </c>
      <c r="O429" s="2" t="b">
        <f>IF(AND($J429&lt;=Data!$H$3,$J429&gt;=Data!$H$2,Data!E428&lt;&gt;1),VLOOKUP($J429,Data!$A:$D,3,FALSE))</f>
        <v>0</v>
      </c>
      <c r="P429" s="1" t="b">
        <f t="shared" si="73"/>
        <v>0</v>
      </c>
      <c r="Q429" s="1" t="b">
        <f t="shared" si="74"/>
        <v>0</v>
      </c>
      <c r="R429" s="1" t="b">
        <f t="shared" si="75"/>
        <v>0</v>
      </c>
      <c r="S429" s="1" t="b">
        <f t="shared" si="76"/>
        <v>0</v>
      </c>
      <c r="T429" s="1" t="b">
        <f t="shared" si="77"/>
        <v>0</v>
      </c>
      <c r="U429" s="1" t="b">
        <f t="shared" si="78"/>
        <v>0</v>
      </c>
      <c r="W429" s="1" t="b">
        <f t="shared" si="79"/>
        <v>0</v>
      </c>
      <c r="X429" s="1" t="b">
        <f t="shared" si="80"/>
        <v>0</v>
      </c>
      <c r="Y429" s="1" t="b">
        <f t="shared" si="81"/>
        <v>0</v>
      </c>
      <c r="Z429" s="1" t="b">
        <f t="shared" si="82"/>
        <v>0</v>
      </c>
      <c r="AA429" s="1" t="b">
        <f t="shared" si="83"/>
        <v>0</v>
      </c>
      <c r="AB429" s="1" t="b">
        <f t="shared" si="84"/>
        <v>0</v>
      </c>
    </row>
    <row r="430" spans="10:28" x14ac:dyDescent="0.25">
      <c r="J430">
        <v>428</v>
      </c>
      <c r="K430" s="64" t="b">
        <f>IF(ISNUMBER(Data!D429),VLOOKUP(Results!J430,Data!A:D,4,FALSE))</f>
        <v>0</v>
      </c>
      <c r="L430" s="1" t="b">
        <f>IF(ISNUMBER(Data!D429),LOG(VLOOKUP($J430,Data!$A:$D,4,FALSE)))</f>
        <v>0</v>
      </c>
      <c r="M430" s="2" t="b">
        <f>IF(ISNUMBER(Data!C429),VLOOKUP($J430,Data!$A:$D,3,FALSE))</f>
        <v>0</v>
      </c>
      <c r="N430" s="1" t="b">
        <f>IF(ISNUMBER(Data!D429),IF(AND($J430&lt;=Data!$H$3,$J430&gt;=Data!$H$2,Data!E429&lt;&gt;1),LOG(VLOOKUP($J430,Data!$A:$D,4,FALSE))))</f>
        <v>0</v>
      </c>
      <c r="O430" s="2" t="b">
        <f>IF(AND($J430&lt;=Data!$H$3,$J430&gt;=Data!$H$2,Data!E429&lt;&gt;1),VLOOKUP($J430,Data!$A:$D,3,FALSE))</f>
        <v>0</v>
      </c>
      <c r="P430" s="1" t="b">
        <f t="shared" si="73"/>
        <v>0</v>
      </c>
      <c r="Q430" s="1" t="b">
        <f t="shared" si="74"/>
        <v>0</v>
      </c>
      <c r="R430" s="1" t="b">
        <f t="shared" si="75"/>
        <v>0</v>
      </c>
      <c r="S430" s="1" t="b">
        <f t="shared" si="76"/>
        <v>0</v>
      </c>
      <c r="T430" s="1" t="b">
        <f t="shared" si="77"/>
        <v>0</v>
      </c>
      <c r="U430" s="1" t="b">
        <f t="shared" si="78"/>
        <v>0</v>
      </c>
      <c r="W430" s="1" t="b">
        <f t="shared" si="79"/>
        <v>0</v>
      </c>
      <c r="X430" s="1" t="b">
        <f t="shared" si="80"/>
        <v>0</v>
      </c>
      <c r="Y430" s="1" t="b">
        <f t="shared" si="81"/>
        <v>0</v>
      </c>
      <c r="Z430" s="1" t="b">
        <f t="shared" si="82"/>
        <v>0</v>
      </c>
      <c r="AA430" s="1" t="b">
        <f t="shared" si="83"/>
        <v>0</v>
      </c>
      <c r="AB430" s="1" t="b">
        <f t="shared" si="84"/>
        <v>0</v>
      </c>
    </row>
    <row r="431" spans="10:28" x14ac:dyDescent="0.25">
      <c r="J431">
        <v>429</v>
      </c>
      <c r="K431" s="64" t="b">
        <f>IF(ISNUMBER(Data!D430),VLOOKUP(Results!J431,Data!A:D,4,FALSE))</f>
        <v>0</v>
      </c>
      <c r="L431" s="1" t="b">
        <f>IF(ISNUMBER(Data!D430),LOG(VLOOKUP($J431,Data!$A:$D,4,FALSE)))</f>
        <v>0</v>
      </c>
      <c r="M431" s="2" t="b">
        <f>IF(ISNUMBER(Data!C430),VLOOKUP($J431,Data!$A:$D,3,FALSE))</f>
        <v>0</v>
      </c>
      <c r="N431" s="1" t="b">
        <f>IF(ISNUMBER(Data!D430),IF(AND($J431&lt;=Data!$H$3,$J431&gt;=Data!$H$2,Data!E430&lt;&gt;1),LOG(VLOOKUP($J431,Data!$A:$D,4,FALSE))))</f>
        <v>0</v>
      </c>
      <c r="O431" s="2" t="b">
        <f>IF(AND($J431&lt;=Data!$H$3,$J431&gt;=Data!$H$2,Data!E430&lt;&gt;1),VLOOKUP($J431,Data!$A:$D,3,FALSE))</f>
        <v>0</v>
      </c>
      <c r="P431" s="1" t="b">
        <f t="shared" si="73"/>
        <v>0</v>
      </c>
      <c r="Q431" s="1" t="b">
        <f t="shared" si="74"/>
        <v>0</v>
      </c>
      <c r="R431" s="1" t="b">
        <f t="shared" si="75"/>
        <v>0</v>
      </c>
      <c r="S431" s="1" t="b">
        <f t="shared" si="76"/>
        <v>0</v>
      </c>
      <c r="T431" s="1" t="b">
        <f t="shared" si="77"/>
        <v>0</v>
      </c>
      <c r="U431" s="1" t="b">
        <f t="shared" si="78"/>
        <v>0</v>
      </c>
      <c r="W431" s="1" t="b">
        <f t="shared" si="79"/>
        <v>0</v>
      </c>
      <c r="X431" s="1" t="b">
        <f t="shared" si="80"/>
        <v>0</v>
      </c>
      <c r="Y431" s="1" t="b">
        <f t="shared" si="81"/>
        <v>0</v>
      </c>
      <c r="Z431" s="1" t="b">
        <f t="shared" si="82"/>
        <v>0</v>
      </c>
      <c r="AA431" s="1" t="b">
        <f t="shared" si="83"/>
        <v>0</v>
      </c>
      <c r="AB431" s="1" t="b">
        <f t="shared" si="84"/>
        <v>0</v>
      </c>
    </row>
    <row r="432" spans="10:28" x14ac:dyDescent="0.25">
      <c r="J432">
        <v>430</v>
      </c>
      <c r="K432" s="64" t="b">
        <f>IF(ISNUMBER(Data!D431),VLOOKUP(Results!J432,Data!A:D,4,FALSE))</f>
        <v>0</v>
      </c>
      <c r="L432" s="1" t="b">
        <f>IF(ISNUMBER(Data!D431),LOG(VLOOKUP($J432,Data!$A:$D,4,FALSE)))</f>
        <v>0</v>
      </c>
      <c r="M432" s="2" t="b">
        <f>IF(ISNUMBER(Data!C431),VLOOKUP($J432,Data!$A:$D,3,FALSE))</f>
        <v>0</v>
      </c>
      <c r="N432" s="1" t="b">
        <f>IF(ISNUMBER(Data!D431),IF(AND($J432&lt;=Data!$H$3,$J432&gt;=Data!$H$2,Data!E431&lt;&gt;1),LOG(VLOOKUP($J432,Data!$A:$D,4,FALSE))))</f>
        <v>0</v>
      </c>
      <c r="O432" s="2" t="b">
        <f>IF(AND($J432&lt;=Data!$H$3,$J432&gt;=Data!$H$2,Data!E431&lt;&gt;1),VLOOKUP($J432,Data!$A:$D,3,FALSE))</f>
        <v>0</v>
      </c>
      <c r="P432" s="1" t="b">
        <f t="shared" si="73"/>
        <v>0</v>
      </c>
      <c r="Q432" s="1" t="b">
        <f t="shared" si="74"/>
        <v>0</v>
      </c>
      <c r="R432" s="1" t="b">
        <f t="shared" si="75"/>
        <v>0</v>
      </c>
      <c r="S432" s="1" t="b">
        <f t="shared" si="76"/>
        <v>0</v>
      </c>
      <c r="T432" s="1" t="b">
        <f t="shared" si="77"/>
        <v>0</v>
      </c>
      <c r="U432" s="1" t="b">
        <f t="shared" si="78"/>
        <v>0</v>
      </c>
      <c r="W432" s="1" t="b">
        <f t="shared" si="79"/>
        <v>0</v>
      </c>
      <c r="X432" s="1" t="b">
        <f t="shared" si="80"/>
        <v>0</v>
      </c>
      <c r="Y432" s="1" t="b">
        <f t="shared" si="81"/>
        <v>0</v>
      </c>
      <c r="Z432" s="1" t="b">
        <f t="shared" si="82"/>
        <v>0</v>
      </c>
      <c r="AA432" s="1" t="b">
        <f t="shared" si="83"/>
        <v>0</v>
      </c>
      <c r="AB432" s="1" t="b">
        <f t="shared" si="84"/>
        <v>0</v>
      </c>
    </row>
    <row r="433" spans="10:28" x14ac:dyDescent="0.25">
      <c r="J433">
        <v>431</v>
      </c>
      <c r="K433" s="64" t="b">
        <f>IF(ISNUMBER(Data!D432),VLOOKUP(Results!J433,Data!A:D,4,FALSE))</f>
        <v>0</v>
      </c>
      <c r="L433" s="1" t="b">
        <f>IF(ISNUMBER(Data!D432),LOG(VLOOKUP($J433,Data!$A:$D,4,FALSE)))</f>
        <v>0</v>
      </c>
      <c r="M433" s="2" t="b">
        <f>IF(ISNUMBER(Data!C432),VLOOKUP($J433,Data!$A:$D,3,FALSE))</f>
        <v>0</v>
      </c>
      <c r="N433" s="1" t="b">
        <f>IF(ISNUMBER(Data!D432),IF(AND($J433&lt;=Data!$H$3,$J433&gt;=Data!$H$2,Data!E432&lt;&gt;1),LOG(VLOOKUP($J433,Data!$A:$D,4,FALSE))))</f>
        <v>0</v>
      </c>
      <c r="O433" s="2" t="b">
        <f>IF(AND($J433&lt;=Data!$H$3,$J433&gt;=Data!$H$2,Data!E432&lt;&gt;1),VLOOKUP($J433,Data!$A:$D,3,FALSE))</f>
        <v>0</v>
      </c>
      <c r="P433" s="1" t="b">
        <f t="shared" si="73"/>
        <v>0</v>
      </c>
      <c r="Q433" s="1" t="b">
        <f t="shared" si="74"/>
        <v>0</v>
      </c>
      <c r="R433" s="1" t="b">
        <f t="shared" si="75"/>
        <v>0</v>
      </c>
      <c r="S433" s="1" t="b">
        <f t="shared" si="76"/>
        <v>0</v>
      </c>
      <c r="T433" s="1" t="b">
        <f t="shared" si="77"/>
        <v>0</v>
      </c>
      <c r="U433" s="1" t="b">
        <f t="shared" si="78"/>
        <v>0</v>
      </c>
      <c r="W433" s="1" t="b">
        <f t="shared" si="79"/>
        <v>0</v>
      </c>
      <c r="X433" s="1" t="b">
        <f t="shared" si="80"/>
        <v>0</v>
      </c>
      <c r="Y433" s="1" t="b">
        <f t="shared" si="81"/>
        <v>0</v>
      </c>
      <c r="Z433" s="1" t="b">
        <f t="shared" si="82"/>
        <v>0</v>
      </c>
      <c r="AA433" s="1" t="b">
        <f t="shared" si="83"/>
        <v>0</v>
      </c>
      <c r="AB433" s="1" t="b">
        <f t="shared" si="84"/>
        <v>0</v>
      </c>
    </row>
    <row r="434" spans="10:28" x14ac:dyDescent="0.25">
      <c r="J434">
        <v>432</v>
      </c>
      <c r="K434" s="64" t="b">
        <f>IF(ISNUMBER(Data!D433),VLOOKUP(Results!J434,Data!A:D,4,FALSE))</f>
        <v>0</v>
      </c>
      <c r="L434" s="1" t="b">
        <f>IF(ISNUMBER(Data!D433),LOG(VLOOKUP($J434,Data!$A:$D,4,FALSE)))</f>
        <v>0</v>
      </c>
      <c r="M434" s="2" t="b">
        <f>IF(ISNUMBER(Data!C433),VLOOKUP($J434,Data!$A:$D,3,FALSE))</f>
        <v>0</v>
      </c>
      <c r="N434" s="1" t="b">
        <f>IF(ISNUMBER(Data!D433),IF(AND($J434&lt;=Data!$H$3,$J434&gt;=Data!$H$2,Data!E433&lt;&gt;1),LOG(VLOOKUP($J434,Data!$A:$D,4,FALSE))))</f>
        <v>0</v>
      </c>
      <c r="O434" s="2" t="b">
        <f>IF(AND($J434&lt;=Data!$H$3,$J434&gt;=Data!$H$2,Data!E433&lt;&gt;1),VLOOKUP($J434,Data!$A:$D,3,FALSE))</f>
        <v>0</v>
      </c>
      <c r="P434" s="1" t="b">
        <f t="shared" si="73"/>
        <v>0</v>
      </c>
      <c r="Q434" s="1" t="b">
        <f t="shared" si="74"/>
        <v>0</v>
      </c>
      <c r="R434" s="1" t="b">
        <f t="shared" si="75"/>
        <v>0</v>
      </c>
      <c r="S434" s="1" t="b">
        <f t="shared" si="76"/>
        <v>0</v>
      </c>
      <c r="T434" s="1" t="b">
        <f t="shared" si="77"/>
        <v>0</v>
      </c>
      <c r="U434" s="1" t="b">
        <f t="shared" si="78"/>
        <v>0</v>
      </c>
      <c r="W434" s="1" t="b">
        <f t="shared" si="79"/>
        <v>0</v>
      </c>
      <c r="X434" s="1" t="b">
        <f t="shared" si="80"/>
        <v>0</v>
      </c>
      <c r="Y434" s="1" t="b">
        <f t="shared" si="81"/>
        <v>0</v>
      </c>
      <c r="Z434" s="1" t="b">
        <f t="shared" si="82"/>
        <v>0</v>
      </c>
      <c r="AA434" s="1" t="b">
        <f t="shared" si="83"/>
        <v>0</v>
      </c>
      <c r="AB434" s="1" t="b">
        <f t="shared" si="84"/>
        <v>0</v>
      </c>
    </row>
    <row r="435" spans="10:28" x14ac:dyDescent="0.25">
      <c r="J435">
        <v>433</v>
      </c>
      <c r="K435" s="64" t="b">
        <f>IF(ISNUMBER(Data!D434),VLOOKUP(Results!J435,Data!A:D,4,FALSE))</f>
        <v>0</v>
      </c>
      <c r="L435" s="1" t="b">
        <f>IF(ISNUMBER(Data!D434),LOG(VLOOKUP($J435,Data!$A:$D,4,FALSE)))</f>
        <v>0</v>
      </c>
      <c r="M435" s="2" t="b">
        <f>IF(ISNUMBER(Data!C434),VLOOKUP($J435,Data!$A:$D,3,FALSE))</f>
        <v>0</v>
      </c>
      <c r="N435" s="1" t="b">
        <f>IF(ISNUMBER(Data!D434),IF(AND($J435&lt;=Data!$H$3,$J435&gt;=Data!$H$2,Data!E434&lt;&gt;1),LOG(VLOOKUP($J435,Data!$A:$D,4,FALSE))))</f>
        <v>0</v>
      </c>
      <c r="O435" s="2" t="b">
        <f>IF(AND($J435&lt;=Data!$H$3,$J435&gt;=Data!$H$2,Data!E434&lt;&gt;1),VLOOKUP($J435,Data!$A:$D,3,FALSE))</f>
        <v>0</v>
      </c>
      <c r="P435" s="1" t="b">
        <f t="shared" si="73"/>
        <v>0</v>
      </c>
      <c r="Q435" s="1" t="b">
        <f t="shared" si="74"/>
        <v>0</v>
      </c>
      <c r="R435" s="1" t="b">
        <f t="shared" si="75"/>
        <v>0</v>
      </c>
      <c r="S435" s="1" t="b">
        <f t="shared" si="76"/>
        <v>0</v>
      </c>
      <c r="T435" s="1" t="b">
        <f t="shared" si="77"/>
        <v>0</v>
      </c>
      <c r="U435" s="1" t="b">
        <f t="shared" si="78"/>
        <v>0</v>
      </c>
      <c r="W435" s="1" t="b">
        <f t="shared" si="79"/>
        <v>0</v>
      </c>
      <c r="X435" s="1" t="b">
        <f t="shared" si="80"/>
        <v>0</v>
      </c>
      <c r="Y435" s="1" t="b">
        <f t="shared" si="81"/>
        <v>0</v>
      </c>
      <c r="Z435" s="1" t="b">
        <f t="shared" si="82"/>
        <v>0</v>
      </c>
      <c r="AA435" s="1" t="b">
        <f t="shared" si="83"/>
        <v>0</v>
      </c>
      <c r="AB435" s="1" t="b">
        <f t="shared" si="84"/>
        <v>0</v>
      </c>
    </row>
    <row r="436" spans="10:28" x14ac:dyDescent="0.25">
      <c r="J436">
        <v>434</v>
      </c>
      <c r="K436" s="64" t="b">
        <f>IF(ISNUMBER(Data!D435),VLOOKUP(Results!J436,Data!A:D,4,FALSE))</f>
        <v>0</v>
      </c>
      <c r="L436" s="1" t="b">
        <f>IF(ISNUMBER(Data!D435),LOG(VLOOKUP($J436,Data!$A:$D,4,FALSE)))</f>
        <v>0</v>
      </c>
      <c r="M436" s="2" t="b">
        <f>IF(ISNUMBER(Data!C435),VLOOKUP($J436,Data!$A:$D,3,FALSE))</f>
        <v>0</v>
      </c>
      <c r="N436" s="1" t="b">
        <f>IF(ISNUMBER(Data!D435),IF(AND($J436&lt;=Data!$H$3,$J436&gt;=Data!$H$2,Data!E435&lt;&gt;1),LOG(VLOOKUP($J436,Data!$A:$D,4,FALSE))))</f>
        <v>0</v>
      </c>
      <c r="O436" s="2" t="b">
        <f>IF(AND($J436&lt;=Data!$H$3,$J436&gt;=Data!$H$2,Data!E435&lt;&gt;1),VLOOKUP($J436,Data!$A:$D,3,FALSE))</f>
        <v>0</v>
      </c>
      <c r="P436" s="1" t="b">
        <f t="shared" si="73"/>
        <v>0</v>
      </c>
      <c r="Q436" s="1" t="b">
        <f t="shared" si="74"/>
        <v>0</v>
      </c>
      <c r="R436" s="1" t="b">
        <f t="shared" si="75"/>
        <v>0</v>
      </c>
      <c r="S436" s="1" t="b">
        <f t="shared" si="76"/>
        <v>0</v>
      </c>
      <c r="T436" s="1" t="b">
        <f t="shared" si="77"/>
        <v>0</v>
      </c>
      <c r="U436" s="1" t="b">
        <f t="shared" si="78"/>
        <v>0</v>
      </c>
      <c r="W436" s="1" t="b">
        <f t="shared" si="79"/>
        <v>0</v>
      </c>
      <c r="X436" s="1" t="b">
        <f t="shared" si="80"/>
        <v>0</v>
      </c>
      <c r="Y436" s="1" t="b">
        <f t="shared" si="81"/>
        <v>0</v>
      </c>
      <c r="Z436" s="1" t="b">
        <f t="shared" si="82"/>
        <v>0</v>
      </c>
      <c r="AA436" s="1" t="b">
        <f t="shared" si="83"/>
        <v>0</v>
      </c>
      <c r="AB436" s="1" t="b">
        <f t="shared" si="84"/>
        <v>0</v>
      </c>
    </row>
    <row r="437" spans="10:28" x14ac:dyDescent="0.25">
      <c r="J437">
        <v>435</v>
      </c>
      <c r="K437" s="64" t="b">
        <f>IF(ISNUMBER(Data!D436),VLOOKUP(Results!J437,Data!A:D,4,FALSE))</f>
        <v>0</v>
      </c>
      <c r="L437" s="1" t="b">
        <f>IF(ISNUMBER(Data!D436),LOG(VLOOKUP($J437,Data!$A:$D,4,FALSE)))</f>
        <v>0</v>
      </c>
      <c r="M437" s="2" t="b">
        <f>IF(ISNUMBER(Data!C436),VLOOKUP($J437,Data!$A:$D,3,FALSE))</f>
        <v>0</v>
      </c>
      <c r="N437" s="1" t="b">
        <f>IF(ISNUMBER(Data!D436),IF(AND($J437&lt;=Data!$H$3,$J437&gt;=Data!$H$2,Data!E436&lt;&gt;1),LOG(VLOOKUP($J437,Data!$A:$D,4,FALSE))))</f>
        <v>0</v>
      </c>
      <c r="O437" s="2" t="b">
        <f>IF(AND($J437&lt;=Data!$H$3,$J437&gt;=Data!$H$2,Data!E436&lt;&gt;1),VLOOKUP($J437,Data!$A:$D,3,FALSE))</f>
        <v>0</v>
      </c>
      <c r="P437" s="1" t="b">
        <f t="shared" si="73"/>
        <v>0</v>
      </c>
      <c r="Q437" s="1" t="b">
        <f t="shared" si="74"/>
        <v>0</v>
      </c>
      <c r="R437" s="1" t="b">
        <f t="shared" si="75"/>
        <v>0</v>
      </c>
      <c r="S437" s="1" t="b">
        <f t="shared" si="76"/>
        <v>0</v>
      </c>
      <c r="T437" s="1" t="b">
        <f t="shared" si="77"/>
        <v>0</v>
      </c>
      <c r="U437" s="1" t="b">
        <f t="shared" si="78"/>
        <v>0</v>
      </c>
      <c r="W437" s="1" t="b">
        <f t="shared" si="79"/>
        <v>0</v>
      </c>
      <c r="X437" s="1" t="b">
        <f t="shared" si="80"/>
        <v>0</v>
      </c>
      <c r="Y437" s="1" t="b">
        <f t="shared" si="81"/>
        <v>0</v>
      </c>
      <c r="Z437" s="1" t="b">
        <f t="shared" si="82"/>
        <v>0</v>
      </c>
      <c r="AA437" s="1" t="b">
        <f t="shared" si="83"/>
        <v>0</v>
      </c>
      <c r="AB437" s="1" t="b">
        <f t="shared" si="84"/>
        <v>0</v>
      </c>
    </row>
    <row r="438" spans="10:28" x14ac:dyDescent="0.25">
      <c r="J438">
        <v>436</v>
      </c>
      <c r="K438" s="64" t="b">
        <f>IF(ISNUMBER(Data!D437),VLOOKUP(Results!J438,Data!A:D,4,FALSE))</f>
        <v>0</v>
      </c>
      <c r="L438" s="1" t="b">
        <f>IF(ISNUMBER(Data!D437),LOG(VLOOKUP($J438,Data!$A:$D,4,FALSE)))</f>
        <v>0</v>
      </c>
      <c r="M438" s="2" t="b">
        <f>IF(ISNUMBER(Data!C437),VLOOKUP($J438,Data!$A:$D,3,FALSE))</f>
        <v>0</v>
      </c>
      <c r="N438" s="1" t="b">
        <f>IF(ISNUMBER(Data!D437),IF(AND($J438&lt;=Data!$H$3,$J438&gt;=Data!$H$2,Data!E437&lt;&gt;1),LOG(VLOOKUP($J438,Data!$A:$D,4,FALSE))))</f>
        <v>0</v>
      </c>
      <c r="O438" s="2" t="b">
        <f>IF(AND($J438&lt;=Data!$H$3,$J438&gt;=Data!$H$2,Data!E437&lt;&gt;1),VLOOKUP($J438,Data!$A:$D,3,FALSE))</f>
        <v>0</v>
      </c>
      <c r="P438" s="1" t="b">
        <f t="shared" si="73"/>
        <v>0</v>
      </c>
      <c r="Q438" s="1" t="b">
        <f t="shared" si="74"/>
        <v>0</v>
      </c>
      <c r="R438" s="1" t="b">
        <f t="shared" si="75"/>
        <v>0</v>
      </c>
      <c r="S438" s="1" t="b">
        <f t="shared" si="76"/>
        <v>0</v>
      </c>
      <c r="T438" s="1" t="b">
        <f t="shared" si="77"/>
        <v>0</v>
      </c>
      <c r="U438" s="1" t="b">
        <f t="shared" si="78"/>
        <v>0</v>
      </c>
      <c r="W438" s="1" t="b">
        <f t="shared" si="79"/>
        <v>0</v>
      </c>
      <c r="X438" s="1" t="b">
        <f t="shared" si="80"/>
        <v>0</v>
      </c>
      <c r="Y438" s="1" t="b">
        <f t="shared" si="81"/>
        <v>0</v>
      </c>
      <c r="Z438" s="1" t="b">
        <f t="shared" si="82"/>
        <v>0</v>
      </c>
      <c r="AA438" s="1" t="b">
        <f t="shared" si="83"/>
        <v>0</v>
      </c>
      <c r="AB438" s="1" t="b">
        <f t="shared" si="84"/>
        <v>0</v>
      </c>
    </row>
    <row r="439" spans="10:28" x14ac:dyDescent="0.25">
      <c r="J439">
        <v>437</v>
      </c>
      <c r="K439" s="64" t="b">
        <f>IF(ISNUMBER(Data!D438),VLOOKUP(Results!J439,Data!A:D,4,FALSE))</f>
        <v>0</v>
      </c>
      <c r="L439" s="1" t="b">
        <f>IF(ISNUMBER(Data!D438),LOG(VLOOKUP($J439,Data!$A:$D,4,FALSE)))</f>
        <v>0</v>
      </c>
      <c r="M439" s="2" t="b">
        <f>IF(ISNUMBER(Data!C438),VLOOKUP($J439,Data!$A:$D,3,FALSE))</f>
        <v>0</v>
      </c>
      <c r="N439" s="1" t="b">
        <f>IF(ISNUMBER(Data!D438),IF(AND($J439&lt;=Data!$H$3,$J439&gt;=Data!$H$2,Data!E438&lt;&gt;1),LOG(VLOOKUP($J439,Data!$A:$D,4,FALSE))))</f>
        <v>0</v>
      </c>
      <c r="O439" s="2" t="b">
        <f>IF(AND($J439&lt;=Data!$H$3,$J439&gt;=Data!$H$2,Data!E438&lt;&gt;1),VLOOKUP($J439,Data!$A:$D,3,FALSE))</f>
        <v>0</v>
      </c>
      <c r="P439" s="1" t="b">
        <f t="shared" si="73"/>
        <v>0</v>
      </c>
      <c r="Q439" s="1" t="b">
        <f t="shared" si="74"/>
        <v>0</v>
      </c>
      <c r="R439" s="1" t="b">
        <f t="shared" si="75"/>
        <v>0</v>
      </c>
      <c r="S439" s="1" t="b">
        <f t="shared" si="76"/>
        <v>0</v>
      </c>
      <c r="T439" s="1" t="b">
        <f t="shared" si="77"/>
        <v>0</v>
      </c>
      <c r="U439" s="1" t="b">
        <f t="shared" si="78"/>
        <v>0</v>
      </c>
      <c r="W439" s="1" t="b">
        <f t="shared" si="79"/>
        <v>0</v>
      </c>
      <c r="X439" s="1" t="b">
        <f t="shared" si="80"/>
        <v>0</v>
      </c>
      <c r="Y439" s="1" t="b">
        <f t="shared" si="81"/>
        <v>0</v>
      </c>
      <c r="Z439" s="1" t="b">
        <f t="shared" si="82"/>
        <v>0</v>
      </c>
      <c r="AA439" s="1" t="b">
        <f t="shared" si="83"/>
        <v>0</v>
      </c>
      <c r="AB439" s="1" t="b">
        <f t="shared" si="84"/>
        <v>0</v>
      </c>
    </row>
    <row r="440" spans="10:28" x14ac:dyDescent="0.25">
      <c r="J440">
        <v>438</v>
      </c>
      <c r="K440" s="64" t="b">
        <f>IF(ISNUMBER(Data!D439),VLOOKUP(Results!J440,Data!A:D,4,FALSE))</f>
        <v>0</v>
      </c>
      <c r="L440" s="1" t="b">
        <f>IF(ISNUMBER(Data!D439),LOG(VLOOKUP($J440,Data!$A:$D,4,FALSE)))</f>
        <v>0</v>
      </c>
      <c r="M440" s="2" t="b">
        <f>IF(ISNUMBER(Data!C439),VLOOKUP($J440,Data!$A:$D,3,FALSE))</f>
        <v>0</v>
      </c>
      <c r="N440" s="1" t="b">
        <f>IF(ISNUMBER(Data!D439),IF(AND($J440&lt;=Data!$H$3,$J440&gt;=Data!$H$2,Data!E439&lt;&gt;1),LOG(VLOOKUP($J440,Data!$A:$D,4,FALSE))))</f>
        <v>0</v>
      </c>
      <c r="O440" s="2" t="b">
        <f>IF(AND($J440&lt;=Data!$H$3,$J440&gt;=Data!$H$2,Data!E439&lt;&gt;1),VLOOKUP($J440,Data!$A:$D,3,FALSE))</f>
        <v>0</v>
      </c>
      <c r="P440" s="1" t="b">
        <f t="shared" si="73"/>
        <v>0</v>
      </c>
      <c r="Q440" s="1" t="b">
        <f t="shared" si="74"/>
        <v>0</v>
      </c>
      <c r="R440" s="1" t="b">
        <f t="shared" si="75"/>
        <v>0</v>
      </c>
      <c r="S440" s="1" t="b">
        <f t="shared" si="76"/>
        <v>0</v>
      </c>
      <c r="T440" s="1" t="b">
        <f t="shared" si="77"/>
        <v>0</v>
      </c>
      <c r="U440" s="1" t="b">
        <f t="shared" si="78"/>
        <v>0</v>
      </c>
      <c r="W440" s="1" t="b">
        <f t="shared" si="79"/>
        <v>0</v>
      </c>
      <c r="X440" s="1" t="b">
        <f t="shared" si="80"/>
        <v>0</v>
      </c>
      <c r="Y440" s="1" t="b">
        <f t="shared" si="81"/>
        <v>0</v>
      </c>
      <c r="Z440" s="1" t="b">
        <f t="shared" si="82"/>
        <v>0</v>
      </c>
      <c r="AA440" s="1" t="b">
        <f t="shared" si="83"/>
        <v>0</v>
      </c>
      <c r="AB440" s="1" t="b">
        <f t="shared" si="84"/>
        <v>0</v>
      </c>
    </row>
    <row r="441" spans="10:28" x14ac:dyDescent="0.25">
      <c r="J441">
        <v>439</v>
      </c>
      <c r="K441" s="64" t="b">
        <f>IF(ISNUMBER(Data!D440),VLOOKUP(Results!J441,Data!A:D,4,FALSE))</f>
        <v>0</v>
      </c>
      <c r="L441" s="1" t="b">
        <f>IF(ISNUMBER(Data!D440),LOG(VLOOKUP($J441,Data!$A:$D,4,FALSE)))</f>
        <v>0</v>
      </c>
      <c r="M441" s="2" t="b">
        <f>IF(ISNUMBER(Data!C440),VLOOKUP($J441,Data!$A:$D,3,FALSE))</f>
        <v>0</v>
      </c>
      <c r="N441" s="1" t="b">
        <f>IF(ISNUMBER(Data!D440),IF(AND($J441&lt;=Data!$H$3,$J441&gt;=Data!$H$2,Data!E440&lt;&gt;1),LOG(VLOOKUP($J441,Data!$A:$D,4,FALSE))))</f>
        <v>0</v>
      </c>
      <c r="O441" s="2" t="b">
        <f>IF(AND($J441&lt;=Data!$H$3,$J441&gt;=Data!$H$2,Data!E440&lt;&gt;1),VLOOKUP($J441,Data!$A:$D,3,FALSE))</f>
        <v>0</v>
      </c>
      <c r="P441" s="1" t="b">
        <f t="shared" si="73"/>
        <v>0</v>
      </c>
      <c r="Q441" s="1" t="b">
        <f t="shared" si="74"/>
        <v>0</v>
      </c>
      <c r="R441" s="1" t="b">
        <f t="shared" si="75"/>
        <v>0</v>
      </c>
      <c r="S441" s="1" t="b">
        <f t="shared" si="76"/>
        <v>0</v>
      </c>
      <c r="T441" s="1" t="b">
        <f t="shared" si="77"/>
        <v>0</v>
      </c>
      <c r="U441" s="1" t="b">
        <f t="shared" si="78"/>
        <v>0</v>
      </c>
      <c r="W441" s="1" t="b">
        <f t="shared" si="79"/>
        <v>0</v>
      </c>
      <c r="X441" s="1" t="b">
        <f t="shared" si="80"/>
        <v>0</v>
      </c>
      <c r="Y441" s="1" t="b">
        <f t="shared" si="81"/>
        <v>0</v>
      </c>
      <c r="Z441" s="1" t="b">
        <f t="shared" si="82"/>
        <v>0</v>
      </c>
      <c r="AA441" s="1" t="b">
        <f t="shared" si="83"/>
        <v>0</v>
      </c>
      <c r="AB441" s="1" t="b">
        <f t="shared" si="84"/>
        <v>0</v>
      </c>
    </row>
    <row r="442" spans="10:28" x14ac:dyDescent="0.25">
      <c r="J442">
        <v>440</v>
      </c>
      <c r="K442" s="64" t="b">
        <f>IF(ISNUMBER(Data!D441),VLOOKUP(Results!J442,Data!A:D,4,FALSE))</f>
        <v>0</v>
      </c>
      <c r="L442" s="1" t="b">
        <f>IF(ISNUMBER(Data!D441),LOG(VLOOKUP($J442,Data!$A:$D,4,FALSE)))</f>
        <v>0</v>
      </c>
      <c r="M442" s="2" t="b">
        <f>IF(ISNUMBER(Data!C441),VLOOKUP($J442,Data!$A:$D,3,FALSE))</f>
        <v>0</v>
      </c>
      <c r="N442" s="1" t="b">
        <f>IF(ISNUMBER(Data!D441),IF(AND($J442&lt;=Data!$H$3,$J442&gt;=Data!$H$2,Data!E441&lt;&gt;1),LOG(VLOOKUP($J442,Data!$A:$D,4,FALSE))))</f>
        <v>0</v>
      </c>
      <c r="O442" s="2" t="b">
        <f>IF(AND($J442&lt;=Data!$H$3,$J442&gt;=Data!$H$2,Data!E441&lt;&gt;1),VLOOKUP($J442,Data!$A:$D,3,FALSE))</f>
        <v>0</v>
      </c>
      <c r="P442" s="1" t="b">
        <f t="shared" si="73"/>
        <v>0</v>
      </c>
      <c r="Q442" s="1" t="b">
        <f t="shared" si="74"/>
        <v>0</v>
      </c>
      <c r="R442" s="1" t="b">
        <f t="shared" si="75"/>
        <v>0</v>
      </c>
      <c r="S442" s="1" t="b">
        <f t="shared" si="76"/>
        <v>0</v>
      </c>
      <c r="T442" s="1" t="b">
        <f t="shared" si="77"/>
        <v>0</v>
      </c>
      <c r="U442" s="1" t="b">
        <f t="shared" si="78"/>
        <v>0</v>
      </c>
      <c r="W442" s="1" t="b">
        <f t="shared" si="79"/>
        <v>0</v>
      </c>
      <c r="X442" s="1" t="b">
        <f t="shared" si="80"/>
        <v>0</v>
      </c>
      <c r="Y442" s="1" t="b">
        <f t="shared" si="81"/>
        <v>0</v>
      </c>
      <c r="Z442" s="1" t="b">
        <f t="shared" si="82"/>
        <v>0</v>
      </c>
      <c r="AA442" s="1" t="b">
        <f t="shared" si="83"/>
        <v>0</v>
      </c>
      <c r="AB442" s="1" t="b">
        <f t="shared" si="84"/>
        <v>0</v>
      </c>
    </row>
    <row r="443" spans="10:28" x14ac:dyDescent="0.25">
      <c r="J443">
        <v>441</v>
      </c>
      <c r="K443" s="64" t="b">
        <f>IF(ISNUMBER(Data!D442),VLOOKUP(Results!J443,Data!A:D,4,FALSE))</f>
        <v>0</v>
      </c>
      <c r="L443" s="1" t="b">
        <f>IF(ISNUMBER(Data!D442),LOG(VLOOKUP($J443,Data!$A:$D,4,FALSE)))</f>
        <v>0</v>
      </c>
      <c r="M443" s="2" t="b">
        <f>IF(ISNUMBER(Data!C442),VLOOKUP($J443,Data!$A:$D,3,FALSE))</f>
        <v>0</v>
      </c>
      <c r="N443" s="1" t="b">
        <f>IF(ISNUMBER(Data!D442),IF(AND($J443&lt;=Data!$H$3,$J443&gt;=Data!$H$2,Data!E442&lt;&gt;1),LOG(VLOOKUP($J443,Data!$A:$D,4,FALSE))))</f>
        <v>0</v>
      </c>
      <c r="O443" s="2" t="b">
        <f>IF(AND($J443&lt;=Data!$H$3,$J443&gt;=Data!$H$2,Data!E442&lt;&gt;1),VLOOKUP($J443,Data!$A:$D,3,FALSE))</f>
        <v>0</v>
      </c>
      <c r="P443" s="1" t="b">
        <f t="shared" si="73"/>
        <v>0</v>
      </c>
      <c r="Q443" s="1" t="b">
        <f t="shared" si="74"/>
        <v>0</v>
      </c>
      <c r="R443" s="1" t="b">
        <f t="shared" si="75"/>
        <v>0</v>
      </c>
      <c r="S443" s="1" t="b">
        <f t="shared" si="76"/>
        <v>0</v>
      </c>
      <c r="T443" s="1" t="b">
        <f t="shared" si="77"/>
        <v>0</v>
      </c>
      <c r="U443" s="1" t="b">
        <f t="shared" si="78"/>
        <v>0</v>
      </c>
      <c r="W443" s="1" t="b">
        <f t="shared" si="79"/>
        <v>0</v>
      </c>
      <c r="X443" s="1" t="b">
        <f t="shared" si="80"/>
        <v>0</v>
      </c>
      <c r="Y443" s="1" t="b">
        <f t="shared" si="81"/>
        <v>0</v>
      </c>
      <c r="Z443" s="1" t="b">
        <f t="shared" si="82"/>
        <v>0</v>
      </c>
      <c r="AA443" s="1" t="b">
        <f t="shared" si="83"/>
        <v>0</v>
      </c>
      <c r="AB443" s="1" t="b">
        <f t="shared" si="84"/>
        <v>0</v>
      </c>
    </row>
    <row r="444" spans="10:28" x14ac:dyDescent="0.25">
      <c r="J444">
        <v>442</v>
      </c>
      <c r="K444" s="64" t="b">
        <f>IF(ISNUMBER(Data!D443),VLOOKUP(Results!J444,Data!A:D,4,FALSE))</f>
        <v>0</v>
      </c>
      <c r="L444" s="1" t="b">
        <f>IF(ISNUMBER(Data!D443),LOG(VLOOKUP($J444,Data!$A:$D,4,FALSE)))</f>
        <v>0</v>
      </c>
      <c r="M444" s="2" t="b">
        <f>IF(ISNUMBER(Data!C443),VLOOKUP($J444,Data!$A:$D,3,FALSE))</f>
        <v>0</v>
      </c>
      <c r="N444" s="1" t="b">
        <f>IF(ISNUMBER(Data!D443),IF(AND($J444&lt;=Data!$H$3,$J444&gt;=Data!$H$2,Data!E443&lt;&gt;1),LOG(VLOOKUP($J444,Data!$A:$D,4,FALSE))))</f>
        <v>0</v>
      </c>
      <c r="O444" s="2" t="b">
        <f>IF(AND($J444&lt;=Data!$H$3,$J444&gt;=Data!$H$2,Data!E443&lt;&gt;1),VLOOKUP($J444,Data!$A:$D,3,FALSE))</f>
        <v>0</v>
      </c>
      <c r="P444" s="1" t="b">
        <f t="shared" si="73"/>
        <v>0</v>
      </c>
      <c r="Q444" s="1" t="b">
        <f t="shared" si="74"/>
        <v>0</v>
      </c>
      <c r="R444" s="1" t="b">
        <f t="shared" si="75"/>
        <v>0</v>
      </c>
      <c r="S444" s="1" t="b">
        <f t="shared" si="76"/>
        <v>0</v>
      </c>
      <c r="T444" s="1" t="b">
        <f t="shared" si="77"/>
        <v>0</v>
      </c>
      <c r="U444" s="1" t="b">
        <f t="shared" si="78"/>
        <v>0</v>
      </c>
      <c r="W444" s="1" t="b">
        <f t="shared" si="79"/>
        <v>0</v>
      </c>
      <c r="X444" s="1" t="b">
        <f t="shared" si="80"/>
        <v>0</v>
      </c>
      <c r="Y444" s="1" t="b">
        <f t="shared" si="81"/>
        <v>0</v>
      </c>
      <c r="Z444" s="1" t="b">
        <f t="shared" si="82"/>
        <v>0</v>
      </c>
      <c r="AA444" s="1" t="b">
        <f t="shared" si="83"/>
        <v>0</v>
      </c>
      <c r="AB444" s="1" t="b">
        <f t="shared" si="84"/>
        <v>0</v>
      </c>
    </row>
    <row r="445" spans="10:28" x14ac:dyDescent="0.25">
      <c r="J445">
        <v>443</v>
      </c>
      <c r="K445" s="64" t="b">
        <f>IF(ISNUMBER(Data!D444),VLOOKUP(Results!J445,Data!A:D,4,FALSE))</f>
        <v>0</v>
      </c>
      <c r="L445" s="1" t="b">
        <f>IF(ISNUMBER(Data!D444),LOG(VLOOKUP($J445,Data!$A:$D,4,FALSE)))</f>
        <v>0</v>
      </c>
      <c r="M445" s="2" t="b">
        <f>IF(ISNUMBER(Data!C444),VLOOKUP($J445,Data!$A:$D,3,FALSE))</f>
        <v>0</v>
      </c>
      <c r="N445" s="1" t="b">
        <f>IF(ISNUMBER(Data!D444),IF(AND($J445&lt;=Data!$H$3,$J445&gt;=Data!$H$2,Data!E444&lt;&gt;1),LOG(VLOOKUP($J445,Data!$A:$D,4,FALSE))))</f>
        <v>0</v>
      </c>
      <c r="O445" s="2" t="b">
        <f>IF(AND($J445&lt;=Data!$H$3,$J445&gt;=Data!$H$2,Data!E444&lt;&gt;1),VLOOKUP($J445,Data!$A:$D,3,FALSE))</f>
        <v>0</v>
      </c>
      <c r="P445" s="1" t="b">
        <f t="shared" si="73"/>
        <v>0</v>
      </c>
      <c r="Q445" s="1" t="b">
        <f t="shared" si="74"/>
        <v>0</v>
      </c>
      <c r="R445" s="1" t="b">
        <f t="shared" si="75"/>
        <v>0</v>
      </c>
      <c r="S445" s="1" t="b">
        <f t="shared" si="76"/>
        <v>0</v>
      </c>
      <c r="T445" s="1" t="b">
        <f t="shared" si="77"/>
        <v>0</v>
      </c>
      <c r="U445" s="1" t="b">
        <f t="shared" si="78"/>
        <v>0</v>
      </c>
      <c r="W445" s="1" t="b">
        <f t="shared" si="79"/>
        <v>0</v>
      </c>
      <c r="X445" s="1" t="b">
        <f t="shared" si="80"/>
        <v>0</v>
      </c>
      <c r="Y445" s="1" t="b">
        <f t="shared" si="81"/>
        <v>0</v>
      </c>
      <c r="Z445" s="1" t="b">
        <f t="shared" si="82"/>
        <v>0</v>
      </c>
      <c r="AA445" s="1" t="b">
        <f t="shared" si="83"/>
        <v>0</v>
      </c>
      <c r="AB445" s="1" t="b">
        <f t="shared" si="84"/>
        <v>0</v>
      </c>
    </row>
    <row r="446" spans="10:28" x14ac:dyDescent="0.25">
      <c r="J446">
        <v>444</v>
      </c>
      <c r="K446" s="64" t="b">
        <f>IF(ISNUMBER(Data!D445),VLOOKUP(Results!J446,Data!A:D,4,FALSE))</f>
        <v>0</v>
      </c>
      <c r="L446" s="1" t="b">
        <f>IF(ISNUMBER(Data!D445),LOG(VLOOKUP($J446,Data!$A:$D,4,FALSE)))</f>
        <v>0</v>
      </c>
      <c r="M446" s="2" t="b">
        <f>IF(ISNUMBER(Data!C445),VLOOKUP($J446,Data!$A:$D,3,FALSE))</f>
        <v>0</v>
      </c>
      <c r="N446" s="1" t="b">
        <f>IF(ISNUMBER(Data!D445),IF(AND($J446&lt;=Data!$H$3,$J446&gt;=Data!$H$2,Data!E445&lt;&gt;1),LOG(VLOOKUP($J446,Data!$A:$D,4,FALSE))))</f>
        <v>0</v>
      </c>
      <c r="O446" s="2" t="b">
        <f>IF(AND($J446&lt;=Data!$H$3,$J446&gt;=Data!$H$2,Data!E445&lt;&gt;1),VLOOKUP($J446,Data!$A:$D,3,FALSE))</f>
        <v>0</v>
      </c>
      <c r="P446" s="1" t="b">
        <f t="shared" si="73"/>
        <v>0</v>
      </c>
      <c r="Q446" s="1" t="b">
        <f t="shared" si="74"/>
        <v>0</v>
      </c>
      <c r="R446" s="1" t="b">
        <f t="shared" si="75"/>
        <v>0</v>
      </c>
      <c r="S446" s="1" t="b">
        <f t="shared" si="76"/>
        <v>0</v>
      </c>
      <c r="T446" s="1" t="b">
        <f t="shared" si="77"/>
        <v>0</v>
      </c>
      <c r="U446" s="1" t="b">
        <f t="shared" si="78"/>
        <v>0</v>
      </c>
      <c r="W446" s="1" t="b">
        <f t="shared" si="79"/>
        <v>0</v>
      </c>
      <c r="X446" s="1" t="b">
        <f t="shared" si="80"/>
        <v>0</v>
      </c>
      <c r="Y446" s="1" t="b">
        <f t="shared" si="81"/>
        <v>0</v>
      </c>
      <c r="Z446" s="1" t="b">
        <f t="shared" si="82"/>
        <v>0</v>
      </c>
      <c r="AA446" s="1" t="b">
        <f t="shared" si="83"/>
        <v>0</v>
      </c>
      <c r="AB446" s="1" t="b">
        <f t="shared" si="84"/>
        <v>0</v>
      </c>
    </row>
    <row r="447" spans="10:28" x14ac:dyDescent="0.25">
      <c r="J447">
        <v>445</v>
      </c>
      <c r="K447" s="64" t="b">
        <f>IF(ISNUMBER(Data!D446),VLOOKUP(Results!J447,Data!A:D,4,FALSE))</f>
        <v>0</v>
      </c>
      <c r="L447" s="1" t="b">
        <f>IF(ISNUMBER(Data!D446),LOG(VLOOKUP($J447,Data!$A:$D,4,FALSE)))</f>
        <v>0</v>
      </c>
      <c r="M447" s="2" t="b">
        <f>IF(ISNUMBER(Data!C446),VLOOKUP($J447,Data!$A:$D,3,FALSE))</f>
        <v>0</v>
      </c>
      <c r="N447" s="1" t="b">
        <f>IF(ISNUMBER(Data!D446),IF(AND($J447&lt;=Data!$H$3,$J447&gt;=Data!$H$2,Data!E446&lt;&gt;1),LOG(VLOOKUP($J447,Data!$A:$D,4,FALSE))))</f>
        <v>0</v>
      </c>
      <c r="O447" s="2" t="b">
        <f>IF(AND($J447&lt;=Data!$H$3,$J447&gt;=Data!$H$2,Data!E446&lt;&gt;1),VLOOKUP($J447,Data!$A:$D,3,FALSE))</f>
        <v>0</v>
      </c>
      <c r="P447" s="1" t="b">
        <f t="shared" si="73"/>
        <v>0</v>
      </c>
      <c r="Q447" s="1" t="b">
        <f t="shared" si="74"/>
        <v>0</v>
      </c>
      <c r="R447" s="1" t="b">
        <f t="shared" si="75"/>
        <v>0</v>
      </c>
      <c r="S447" s="1" t="b">
        <f t="shared" si="76"/>
        <v>0</v>
      </c>
      <c r="T447" s="1" t="b">
        <f t="shared" si="77"/>
        <v>0</v>
      </c>
      <c r="U447" s="1" t="b">
        <f t="shared" si="78"/>
        <v>0</v>
      </c>
      <c r="W447" s="1" t="b">
        <f t="shared" si="79"/>
        <v>0</v>
      </c>
      <c r="X447" s="1" t="b">
        <f t="shared" si="80"/>
        <v>0</v>
      </c>
      <c r="Y447" s="1" t="b">
        <f t="shared" si="81"/>
        <v>0</v>
      </c>
      <c r="Z447" s="1" t="b">
        <f t="shared" si="82"/>
        <v>0</v>
      </c>
      <c r="AA447" s="1" t="b">
        <f t="shared" si="83"/>
        <v>0</v>
      </c>
      <c r="AB447" s="1" t="b">
        <f t="shared" si="84"/>
        <v>0</v>
      </c>
    </row>
    <row r="448" spans="10:28" x14ac:dyDescent="0.25">
      <c r="J448">
        <v>446</v>
      </c>
      <c r="K448" s="64" t="b">
        <f>IF(ISNUMBER(Data!D447),VLOOKUP(Results!J448,Data!A:D,4,FALSE))</f>
        <v>0</v>
      </c>
      <c r="L448" s="1" t="b">
        <f>IF(ISNUMBER(Data!D447),LOG(VLOOKUP($J448,Data!$A:$D,4,FALSE)))</f>
        <v>0</v>
      </c>
      <c r="M448" s="2" t="b">
        <f>IF(ISNUMBER(Data!C447),VLOOKUP($J448,Data!$A:$D,3,FALSE))</f>
        <v>0</v>
      </c>
      <c r="N448" s="1" t="b">
        <f>IF(ISNUMBER(Data!D447),IF(AND($J448&lt;=Data!$H$3,$J448&gt;=Data!$H$2,Data!E447&lt;&gt;1),LOG(VLOOKUP($J448,Data!$A:$D,4,FALSE))))</f>
        <v>0</v>
      </c>
      <c r="O448" s="2" t="b">
        <f>IF(AND($J448&lt;=Data!$H$3,$J448&gt;=Data!$H$2,Data!E447&lt;&gt;1),VLOOKUP($J448,Data!$A:$D,3,FALSE))</f>
        <v>0</v>
      </c>
      <c r="P448" s="1" t="b">
        <f t="shared" si="73"/>
        <v>0</v>
      </c>
      <c r="Q448" s="1" t="b">
        <f t="shared" si="74"/>
        <v>0</v>
      </c>
      <c r="R448" s="1" t="b">
        <f t="shared" si="75"/>
        <v>0</v>
      </c>
      <c r="S448" s="1" t="b">
        <f t="shared" si="76"/>
        <v>0</v>
      </c>
      <c r="T448" s="1" t="b">
        <f t="shared" si="77"/>
        <v>0</v>
      </c>
      <c r="U448" s="1" t="b">
        <f t="shared" si="78"/>
        <v>0</v>
      </c>
      <c r="W448" s="1" t="b">
        <f t="shared" si="79"/>
        <v>0</v>
      </c>
      <c r="X448" s="1" t="b">
        <f t="shared" si="80"/>
        <v>0</v>
      </c>
      <c r="Y448" s="1" t="b">
        <f t="shared" si="81"/>
        <v>0</v>
      </c>
      <c r="Z448" s="1" t="b">
        <f t="shared" si="82"/>
        <v>0</v>
      </c>
      <c r="AA448" s="1" t="b">
        <f t="shared" si="83"/>
        <v>0</v>
      </c>
      <c r="AB448" s="1" t="b">
        <f t="shared" si="84"/>
        <v>0</v>
      </c>
    </row>
    <row r="449" spans="10:28" x14ac:dyDescent="0.25">
      <c r="J449">
        <v>447</v>
      </c>
      <c r="K449" s="64" t="b">
        <f>IF(ISNUMBER(Data!D448),VLOOKUP(Results!J449,Data!A:D,4,FALSE))</f>
        <v>0</v>
      </c>
      <c r="L449" s="1" t="b">
        <f>IF(ISNUMBER(Data!D448),LOG(VLOOKUP($J449,Data!$A:$D,4,FALSE)))</f>
        <v>0</v>
      </c>
      <c r="M449" s="2" t="b">
        <f>IF(ISNUMBER(Data!C448),VLOOKUP($J449,Data!$A:$D,3,FALSE))</f>
        <v>0</v>
      </c>
      <c r="N449" s="1" t="b">
        <f>IF(ISNUMBER(Data!D448),IF(AND($J449&lt;=Data!$H$3,$J449&gt;=Data!$H$2,Data!E448&lt;&gt;1),LOG(VLOOKUP($J449,Data!$A:$D,4,FALSE))))</f>
        <v>0</v>
      </c>
      <c r="O449" s="2" t="b">
        <f>IF(AND($J449&lt;=Data!$H$3,$J449&gt;=Data!$H$2,Data!E448&lt;&gt;1),VLOOKUP($J449,Data!$A:$D,3,FALSE))</f>
        <v>0</v>
      </c>
      <c r="P449" s="1" t="b">
        <f t="shared" si="73"/>
        <v>0</v>
      </c>
      <c r="Q449" s="1" t="b">
        <f t="shared" si="74"/>
        <v>0</v>
      </c>
      <c r="R449" s="1" t="b">
        <f t="shared" si="75"/>
        <v>0</v>
      </c>
      <c r="S449" s="1" t="b">
        <f t="shared" si="76"/>
        <v>0</v>
      </c>
      <c r="T449" s="1" t="b">
        <f t="shared" si="77"/>
        <v>0</v>
      </c>
      <c r="U449" s="1" t="b">
        <f t="shared" si="78"/>
        <v>0</v>
      </c>
      <c r="W449" s="1" t="b">
        <f t="shared" si="79"/>
        <v>0</v>
      </c>
      <c r="X449" s="1" t="b">
        <f t="shared" si="80"/>
        <v>0</v>
      </c>
      <c r="Y449" s="1" t="b">
        <f t="shared" si="81"/>
        <v>0</v>
      </c>
      <c r="Z449" s="1" t="b">
        <f t="shared" si="82"/>
        <v>0</v>
      </c>
      <c r="AA449" s="1" t="b">
        <f t="shared" si="83"/>
        <v>0</v>
      </c>
      <c r="AB449" s="1" t="b">
        <f t="shared" si="84"/>
        <v>0</v>
      </c>
    </row>
    <row r="450" spans="10:28" x14ac:dyDescent="0.25">
      <c r="J450">
        <v>448</v>
      </c>
      <c r="K450" s="64" t="b">
        <f>IF(ISNUMBER(Data!D449),VLOOKUP(Results!J450,Data!A:D,4,FALSE))</f>
        <v>0</v>
      </c>
      <c r="L450" s="1" t="b">
        <f>IF(ISNUMBER(Data!D449),LOG(VLOOKUP($J450,Data!$A:$D,4,FALSE)))</f>
        <v>0</v>
      </c>
      <c r="M450" s="2" t="b">
        <f>IF(ISNUMBER(Data!C449),VLOOKUP($J450,Data!$A:$D,3,FALSE))</f>
        <v>0</v>
      </c>
      <c r="N450" s="1" t="b">
        <f>IF(ISNUMBER(Data!D449),IF(AND($J450&lt;=Data!$H$3,$J450&gt;=Data!$H$2,Data!E449&lt;&gt;1),LOG(VLOOKUP($J450,Data!$A:$D,4,FALSE))))</f>
        <v>0</v>
      </c>
      <c r="O450" s="2" t="b">
        <f>IF(AND($J450&lt;=Data!$H$3,$J450&gt;=Data!$H$2,Data!E449&lt;&gt;1),VLOOKUP($J450,Data!$A:$D,3,FALSE))</f>
        <v>0</v>
      </c>
      <c r="P450" s="1" t="b">
        <f t="shared" si="73"/>
        <v>0</v>
      </c>
      <c r="Q450" s="1" t="b">
        <f t="shared" si="74"/>
        <v>0</v>
      </c>
      <c r="R450" s="1" t="b">
        <f t="shared" si="75"/>
        <v>0</v>
      </c>
      <c r="S450" s="1" t="b">
        <f t="shared" si="76"/>
        <v>0</v>
      </c>
      <c r="T450" s="1" t="b">
        <f t="shared" si="77"/>
        <v>0</v>
      </c>
      <c r="U450" s="1" t="b">
        <f t="shared" si="78"/>
        <v>0</v>
      </c>
      <c r="W450" s="1" t="b">
        <f t="shared" si="79"/>
        <v>0</v>
      </c>
      <c r="X450" s="1" t="b">
        <f t="shared" si="80"/>
        <v>0</v>
      </c>
      <c r="Y450" s="1" t="b">
        <f t="shared" si="81"/>
        <v>0</v>
      </c>
      <c r="Z450" s="1" t="b">
        <f t="shared" si="82"/>
        <v>0</v>
      </c>
      <c r="AA450" s="1" t="b">
        <f t="shared" si="83"/>
        <v>0</v>
      </c>
      <c r="AB450" s="1" t="b">
        <f t="shared" si="84"/>
        <v>0</v>
      </c>
    </row>
    <row r="451" spans="10:28" x14ac:dyDescent="0.25">
      <c r="J451">
        <v>449</v>
      </c>
      <c r="K451" s="64" t="b">
        <f>IF(ISNUMBER(Data!D450),VLOOKUP(Results!J451,Data!A:D,4,FALSE))</f>
        <v>0</v>
      </c>
      <c r="L451" s="1" t="b">
        <f>IF(ISNUMBER(Data!D450),LOG(VLOOKUP($J451,Data!$A:$D,4,FALSE)))</f>
        <v>0</v>
      </c>
      <c r="M451" s="2" t="b">
        <f>IF(ISNUMBER(Data!C450),VLOOKUP($J451,Data!$A:$D,3,FALSE))</f>
        <v>0</v>
      </c>
      <c r="N451" s="1" t="b">
        <f>IF(ISNUMBER(Data!D450),IF(AND($J451&lt;=Data!$H$3,$J451&gt;=Data!$H$2,Data!E450&lt;&gt;1),LOG(VLOOKUP($J451,Data!$A:$D,4,FALSE))))</f>
        <v>0</v>
      </c>
      <c r="O451" s="2" t="b">
        <f>IF(AND($J451&lt;=Data!$H$3,$J451&gt;=Data!$H$2,Data!E450&lt;&gt;1),VLOOKUP($J451,Data!$A:$D,3,FALSE))</f>
        <v>0</v>
      </c>
      <c r="P451" s="1" t="b">
        <f t="shared" ref="P451:P502" si="85">IF(COUNT($N451:$O451)=2,$C$16*$N451+$C$15)</f>
        <v>0</v>
      </c>
      <c r="Q451" s="1" t="b">
        <f t="shared" ref="Q451:Q502" si="86">IF(COUNT($N451:$O451)=2,($O451-P451))</f>
        <v>0</v>
      </c>
      <c r="R451" s="1" t="b">
        <f t="shared" ref="R451:R502" si="87">IF(COUNT($N451:$O451)=2,$C$44*$N451+$C$43)</f>
        <v>0</v>
      </c>
      <c r="S451" s="1" t="b">
        <f t="shared" ref="S451:S502" si="88">IF(COUNT($N451:$O451)=2,($O451-R451))</f>
        <v>0</v>
      </c>
      <c r="T451" s="1" t="b">
        <f t="shared" ref="T451:T502" si="89">IF(COUNT($N451:$O451)=2,$C$49*$N451+$C$48)</f>
        <v>0</v>
      </c>
      <c r="U451" s="1" t="b">
        <f t="shared" ref="U451:U502" si="90">IF(COUNT($N451:$O451)=2,($O451-T451))</f>
        <v>0</v>
      </c>
      <c r="W451" s="1" t="b">
        <f t="shared" ref="W451:W502" si="91">IF(COUNT($N451:$O451)=2,($N451-$D$63)^2)</f>
        <v>0</v>
      </c>
      <c r="X451" s="1" t="b">
        <f t="shared" ref="X451:X502" si="92">IF(COUNT($N451:$O451)=2,($N451)^2)</f>
        <v>0</v>
      </c>
      <c r="Y451" s="1" t="b">
        <f t="shared" ref="Y451:Y502" si="93">IF(COUNT($N451:$O451)=2,($O451-$C$64)^2)</f>
        <v>0</v>
      </c>
      <c r="Z451" s="1" t="b">
        <f t="shared" ref="Z451:Z502" si="94">IF(COUNT($N451:$O451)=2,($O451)^2)</f>
        <v>0</v>
      </c>
      <c r="AA451" s="1" t="b">
        <f t="shared" ref="AA451:AA502" si="95">IF(COUNT($N451:$O451)=2,($O451-$C$64)*($N451-$D$63))</f>
        <v>0</v>
      </c>
      <c r="AB451" s="1" t="b">
        <f t="shared" ref="AB451:AB502" si="96">IF(COUNT($N451:$O451)=2,($O451-$C$15-($C$16*$N451))^2)</f>
        <v>0</v>
      </c>
    </row>
    <row r="452" spans="10:28" x14ac:dyDescent="0.25">
      <c r="J452">
        <v>450</v>
      </c>
      <c r="K452" s="64" t="b">
        <f>IF(ISNUMBER(Data!D451),VLOOKUP(Results!J452,Data!A:D,4,FALSE))</f>
        <v>0</v>
      </c>
      <c r="L452" s="1" t="b">
        <f>IF(ISNUMBER(Data!D451),LOG(VLOOKUP($J452,Data!$A:$D,4,FALSE)))</f>
        <v>0</v>
      </c>
      <c r="M452" s="2" t="b">
        <f>IF(ISNUMBER(Data!C451),VLOOKUP($J452,Data!$A:$D,3,FALSE))</f>
        <v>0</v>
      </c>
      <c r="N452" s="1" t="b">
        <f>IF(ISNUMBER(Data!D451),IF(AND($J452&lt;=Data!$H$3,$J452&gt;=Data!$H$2,Data!E451&lt;&gt;1),LOG(VLOOKUP($J452,Data!$A:$D,4,FALSE))))</f>
        <v>0</v>
      </c>
      <c r="O452" s="2" t="b">
        <f>IF(AND($J452&lt;=Data!$H$3,$J452&gt;=Data!$H$2,Data!E451&lt;&gt;1),VLOOKUP($J452,Data!$A:$D,3,FALSE))</f>
        <v>0</v>
      </c>
      <c r="P452" s="1" t="b">
        <f t="shared" si="85"/>
        <v>0</v>
      </c>
      <c r="Q452" s="1" t="b">
        <f t="shared" si="86"/>
        <v>0</v>
      </c>
      <c r="R452" s="1" t="b">
        <f t="shared" si="87"/>
        <v>0</v>
      </c>
      <c r="S452" s="1" t="b">
        <f t="shared" si="88"/>
        <v>0</v>
      </c>
      <c r="T452" s="1" t="b">
        <f t="shared" si="89"/>
        <v>0</v>
      </c>
      <c r="U452" s="1" t="b">
        <f t="shared" si="90"/>
        <v>0</v>
      </c>
      <c r="W452" s="1" t="b">
        <f t="shared" si="91"/>
        <v>0</v>
      </c>
      <c r="X452" s="1" t="b">
        <f t="shared" si="92"/>
        <v>0</v>
      </c>
      <c r="Y452" s="1" t="b">
        <f t="shared" si="93"/>
        <v>0</v>
      </c>
      <c r="Z452" s="1" t="b">
        <f t="shared" si="94"/>
        <v>0</v>
      </c>
      <c r="AA452" s="1" t="b">
        <f t="shared" si="95"/>
        <v>0</v>
      </c>
      <c r="AB452" s="1" t="b">
        <f t="shared" si="96"/>
        <v>0</v>
      </c>
    </row>
    <row r="453" spans="10:28" x14ac:dyDescent="0.25">
      <c r="J453">
        <v>451</v>
      </c>
      <c r="K453" s="64" t="b">
        <f>IF(ISNUMBER(Data!D452),VLOOKUP(Results!J453,Data!A:D,4,FALSE))</f>
        <v>0</v>
      </c>
      <c r="L453" s="1" t="b">
        <f>IF(ISNUMBER(Data!D452),LOG(VLOOKUP($J453,Data!$A:$D,4,FALSE)))</f>
        <v>0</v>
      </c>
      <c r="M453" s="2" t="b">
        <f>IF(ISNUMBER(Data!C452),VLOOKUP($J453,Data!$A:$D,3,FALSE))</f>
        <v>0</v>
      </c>
      <c r="N453" s="1" t="b">
        <f>IF(ISNUMBER(Data!D452),IF(AND($J453&lt;=Data!$H$3,$J453&gt;=Data!$H$2,Data!E452&lt;&gt;1),LOG(VLOOKUP($J453,Data!$A:$D,4,FALSE))))</f>
        <v>0</v>
      </c>
      <c r="O453" s="2" t="b">
        <f>IF(AND($J453&lt;=Data!$H$3,$J453&gt;=Data!$H$2,Data!E452&lt;&gt;1),VLOOKUP($J453,Data!$A:$D,3,FALSE))</f>
        <v>0</v>
      </c>
      <c r="P453" s="1" t="b">
        <f t="shared" si="85"/>
        <v>0</v>
      </c>
      <c r="Q453" s="1" t="b">
        <f t="shared" si="86"/>
        <v>0</v>
      </c>
      <c r="R453" s="1" t="b">
        <f t="shared" si="87"/>
        <v>0</v>
      </c>
      <c r="S453" s="1" t="b">
        <f t="shared" si="88"/>
        <v>0</v>
      </c>
      <c r="T453" s="1" t="b">
        <f t="shared" si="89"/>
        <v>0</v>
      </c>
      <c r="U453" s="1" t="b">
        <f t="shared" si="90"/>
        <v>0</v>
      </c>
      <c r="W453" s="1" t="b">
        <f t="shared" si="91"/>
        <v>0</v>
      </c>
      <c r="X453" s="1" t="b">
        <f t="shared" si="92"/>
        <v>0</v>
      </c>
      <c r="Y453" s="1" t="b">
        <f t="shared" si="93"/>
        <v>0</v>
      </c>
      <c r="Z453" s="1" t="b">
        <f t="shared" si="94"/>
        <v>0</v>
      </c>
      <c r="AA453" s="1" t="b">
        <f t="shared" si="95"/>
        <v>0</v>
      </c>
      <c r="AB453" s="1" t="b">
        <f t="shared" si="96"/>
        <v>0</v>
      </c>
    </row>
    <row r="454" spans="10:28" x14ac:dyDescent="0.25">
      <c r="J454">
        <v>452</v>
      </c>
      <c r="K454" s="64" t="b">
        <f>IF(ISNUMBER(Data!D453),VLOOKUP(Results!J454,Data!A:D,4,FALSE))</f>
        <v>0</v>
      </c>
      <c r="L454" s="1" t="b">
        <f>IF(ISNUMBER(Data!D453),LOG(VLOOKUP($J454,Data!$A:$D,4,FALSE)))</f>
        <v>0</v>
      </c>
      <c r="M454" s="2" t="b">
        <f>IF(ISNUMBER(Data!C453),VLOOKUP($J454,Data!$A:$D,3,FALSE))</f>
        <v>0</v>
      </c>
      <c r="N454" s="1" t="b">
        <f>IF(ISNUMBER(Data!D453),IF(AND($J454&lt;=Data!$H$3,$J454&gt;=Data!$H$2,Data!E453&lt;&gt;1),LOG(VLOOKUP($J454,Data!$A:$D,4,FALSE))))</f>
        <v>0</v>
      </c>
      <c r="O454" s="2" t="b">
        <f>IF(AND($J454&lt;=Data!$H$3,$J454&gt;=Data!$H$2,Data!E453&lt;&gt;1),VLOOKUP($J454,Data!$A:$D,3,FALSE))</f>
        <v>0</v>
      </c>
      <c r="P454" s="1" t="b">
        <f t="shared" si="85"/>
        <v>0</v>
      </c>
      <c r="Q454" s="1" t="b">
        <f t="shared" si="86"/>
        <v>0</v>
      </c>
      <c r="R454" s="1" t="b">
        <f t="shared" si="87"/>
        <v>0</v>
      </c>
      <c r="S454" s="1" t="b">
        <f t="shared" si="88"/>
        <v>0</v>
      </c>
      <c r="T454" s="1" t="b">
        <f t="shared" si="89"/>
        <v>0</v>
      </c>
      <c r="U454" s="1" t="b">
        <f t="shared" si="90"/>
        <v>0</v>
      </c>
      <c r="W454" s="1" t="b">
        <f t="shared" si="91"/>
        <v>0</v>
      </c>
      <c r="X454" s="1" t="b">
        <f t="shared" si="92"/>
        <v>0</v>
      </c>
      <c r="Y454" s="1" t="b">
        <f t="shared" si="93"/>
        <v>0</v>
      </c>
      <c r="Z454" s="1" t="b">
        <f t="shared" si="94"/>
        <v>0</v>
      </c>
      <c r="AA454" s="1" t="b">
        <f t="shared" si="95"/>
        <v>0</v>
      </c>
      <c r="AB454" s="1" t="b">
        <f t="shared" si="96"/>
        <v>0</v>
      </c>
    </row>
    <row r="455" spans="10:28" x14ac:dyDescent="0.25">
      <c r="J455">
        <v>453</v>
      </c>
      <c r="K455" s="64" t="b">
        <f>IF(ISNUMBER(Data!D454),VLOOKUP(Results!J455,Data!A:D,4,FALSE))</f>
        <v>0</v>
      </c>
      <c r="L455" s="1" t="b">
        <f>IF(ISNUMBER(Data!D454),LOG(VLOOKUP($J455,Data!$A:$D,4,FALSE)))</f>
        <v>0</v>
      </c>
      <c r="M455" s="2" t="b">
        <f>IF(ISNUMBER(Data!C454),VLOOKUP($J455,Data!$A:$D,3,FALSE))</f>
        <v>0</v>
      </c>
      <c r="N455" s="1" t="b">
        <f>IF(ISNUMBER(Data!D454),IF(AND($J455&lt;=Data!$H$3,$J455&gt;=Data!$H$2,Data!E454&lt;&gt;1),LOG(VLOOKUP($J455,Data!$A:$D,4,FALSE))))</f>
        <v>0</v>
      </c>
      <c r="O455" s="2" t="b">
        <f>IF(AND($J455&lt;=Data!$H$3,$J455&gt;=Data!$H$2,Data!E454&lt;&gt;1),VLOOKUP($J455,Data!$A:$D,3,FALSE))</f>
        <v>0</v>
      </c>
      <c r="P455" s="1" t="b">
        <f t="shared" si="85"/>
        <v>0</v>
      </c>
      <c r="Q455" s="1" t="b">
        <f t="shared" si="86"/>
        <v>0</v>
      </c>
      <c r="R455" s="1" t="b">
        <f t="shared" si="87"/>
        <v>0</v>
      </c>
      <c r="S455" s="1" t="b">
        <f t="shared" si="88"/>
        <v>0</v>
      </c>
      <c r="T455" s="1" t="b">
        <f t="shared" si="89"/>
        <v>0</v>
      </c>
      <c r="U455" s="1" t="b">
        <f t="shared" si="90"/>
        <v>0</v>
      </c>
      <c r="W455" s="1" t="b">
        <f t="shared" si="91"/>
        <v>0</v>
      </c>
      <c r="X455" s="1" t="b">
        <f t="shared" si="92"/>
        <v>0</v>
      </c>
      <c r="Y455" s="1" t="b">
        <f t="shared" si="93"/>
        <v>0</v>
      </c>
      <c r="Z455" s="1" t="b">
        <f t="shared" si="94"/>
        <v>0</v>
      </c>
      <c r="AA455" s="1" t="b">
        <f t="shared" si="95"/>
        <v>0</v>
      </c>
      <c r="AB455" s="1" t="b">
        <f t="shared" si="96"/>
        <v>0</v>
      </c>
    </row>
    <row r="456" spans="10:28" x14ac:dyDescent="0.25">
      <c r="J456">
        <v>454</v>
      </c>
      <c r="K456" s="64" t="b">
        <f>IF(ISNUMBER(Data!D455),VLOOKUP(Results!J456,Data!A:D,4,FALSE))</f>
        <v>0</v>
      </c>
      <c r="L456" s="1" t="b">
        <f>IF(ISNUMBER(Data!D455),LOG(VLOOKUP($J456,Data!$A:$D,4,FALSE)))</f>
        <v>0</v>
      </c>
      <c r="M456" s="2" t="b">
        <f>IF(ISNUMBER(Data!C455),VLOOKUP($J456,Data!$A:$D,3,FALSE))</f>
        <v>0</v>
      </c>
      <c r="N456" s="1" t="b">
        <f>IF(ISNUMBER(Data!D455),IF(AND($J456&lt;=Data!$H$3,$J456&gt;=Data!$H$2,Data!E455&lt;&gt;1),LOG(VLOOKUP($J456,Data!$A:$D,4,FALSE))))</f>
        <v>0</v>
      </c>
      <c r="O456" s="2" t="b">
        <f>IF(AND($J456&lt;=Data!$H$3,$J456&gt;=Data!$H$2,Data!E455&lt;&gt;1),VLOOKUP($J456,Data!$A:$D,3,FALSE))</f>
        <v>0</v>
      </c>
      <c r="P456" s="1" t="b">
        <f t="shared" si="85"/>
        <v>0</v>
      </c>
      <c r="Q456" s="1" t="b">
        <f t="shared" si="86"/>
        <v>0</v>
      </c>
      <c r="R456" s="1" t="b">
        <f t="shared" si="87"/>
        <v>0</v>
      </c>
      <c r="S456" s="1" t="b">
        <f t="shared" si="88"/>
        <v>0</v>
      </c>
      <c r="T456" s="1" t="b">
        <f t="shared" si="89"/>
        <v>0</v>
      </c>
      <c r="U456" s="1" t="b">
        <f t="shared" si="90"/>
        <v>0</v>
      </c>
      <c r="W456" s="1" t="b">
        <f t="shared" si="91"/>
        <v>0</v>
      </c>
      <c r="X456" s="1" t="b">
        <f t="shared" si="92"/>
        <v>0</v>
      </c>
      <c r="Y456" s="1" t="b">
        <f t="shared" si="93"/>
        <v>0</v>
      </c>
      <c r="Z456" s="1" t="b">
        <f t="shared" si="94"/>
        <v>0</v>
      </c>
      <c r="AA456" s="1" t="b">
        <f t="shared" si="95"/>
        <v>0</v>
      </c>
      <c r="AB456" s="1" t="b">
        <f t="shared" si="96"/>
        <v>0</v>
      </c>
    </row>
    <row r="457" spans="10:28" x14ac:dyDescent="0.25">
      <c r="J457">
        <v>455</v>
      </c>
      <c r="K457" s="64" t="b">
        <f>IF(ISNUMBER(Data!D456),VLOOKUP(Results!J457,Data!A:D,4,FALSE))</f>
        <v>0</v>
      </c>
      <c r="L457" s="1" t="b">
        <f>IF(ISNUMBER(Data!D456),LOG(VLOOKUP($J457,Data!$A:$D,4,FALSE)))</f>
        <v>0</v>
      </c>
      <c r="M457" s="2" t="b">
        <f>IF(ISNUMBER(Data!C456),VLOOKUP($J457,Data!$A:$D,3,FALSE))</f>
        <v>0</v>
      </c>
      <c r="N457" s="1" t="b">
        <f>IF(ISNUMBER(Data!D456),IF(AND($J457&lt;=Data!$H$3,$J457&gt;=Data!$H$2,Data!E456&lt;&gt;1),LOG(VLOOKUP($J457,Data!$A:$D,4,FALSE))))</f>
        <v>0</v>
      </c>
      <c r="O457" s="2" t="b">
        <f>IF(AND($J457&lt;=Data!$H$3,$J457&gt;=Data!$H$2,Data!E456&lt;&gt;1),VLOOKUP($J457,Data!$A:$D,3,FALSE))</f>
        <v>0</v>
      </c>
      <c r="P457" s="1" t="b">
        <f t="shared" si="85"/>
        <v>0</v>
      </c>
      <c r="Q457" s="1" t="b">
        <f t="shared" si="86"/>
        <v>0</v>
      </c>
      <c r="R457" s="1" t="b">
        <f t="shared" si="87"/>
        <v>0</v>
      </c>
      <c r="S457" s="1" t="b">
        <f t="shared" si="88"/>
        <v>0</v>
      </c>
      <c r="T457" s="1" t="b">
        <f t="shared" si="89"/>
        <v>0</v>
      </c>
      <c r="U457" s="1" t="b">
        <f t="shared" si="90"/>
        <v>0</v>
      </c>
      <c r="W457" s="1" t="b">
        <f t="shared" si="91"/>
        <v>0</v>
      </c>
      <c r="X457" s="1" t="b">
        <f t="shared" si="92"/>
        <v>0</v>
      </c>
      <c r="Y457" s="1" t="b">
        <f t="shared" si="93"/>
        <v>0</v>
      </c>
      <c r="Z457" s="1" t="b">
        <f t="shared" si="94"/>
        <v>0</v>
      </c>
      <c r="AA457" s="1" t="b">
        <f t="shared" si="95"/>
        <v>0</v>
      </c>
      <c r="AB457" s="1" t="b">
        <f t="shared" si="96"/>
        <v>0</v>
      </c>
    </row>
    <row r="458" spans="10:28" x14ac:dyDescent="0.25">
      <c r="J458">
        <v>456</v>
      </c>
      <c r="K458" s="64" t="b">
        <f>IF(ISNUMBER(Data!D457),VLOOKUP(Results!J458,Data!A:D,4,FALSE))</f>
        <v>0</v>
      </c>
      <c r="L458" s="1" t="b">
        <f>IF(ISNUMBER(Data!D457),LOG(VLOOKUP($J458,Data!$A:$D,4,FALSE)))</f>
        <v>0</v>
      </c>
      <c r="M458" s="2" t="b">
        <f>IF(ISNUMBER(Data!C457),VLOOKUP($J458,Data!$A:$D,3,FALSE))</f>
        <v>0</v>
      </c>
      <c r="N458" s="1" t="b">
        <f>IF(ISNUMBER(Data!D457),IF(AND($J458&lt;=Data!$H$3,$J458&gt;=Data!$H$2,Data!E457&lt;&gt;1),LOG(VLOOKUP($J458,Data!$A:$D,4,FALSE))))</f>
        <v>0</v>
      </c>
      <c r="O458" s="2" t="b">
        <f>IF(AND($J458&lt;=Data!$H$3,$J458&gt;=Data!$H$2,Data!E457&lt;&gt;1),VLOOKUP($J458,Data!$A:$D,3,FALSE))</f>
        <v>0</v>
      </c>
      <c r="P458" s="1" t="b">
        <f t="shared" si="85"/>
        <v>0</v>
      </c>
      <c r="Q458" s="1" t="b">
        <f t="shared" si="86"/>
        <v>0</v>
      </c>
      <c r="R458" s="1" t="b">
        <f t="shared" si="87"/>
        <v>0</v>
      </c>
      <c r="S458" s="1" t="b">
        <f t="shared" si="88"/>
        <v>0</v>
      </c>
      <c r="T458" s="1" t="b">
        <f t="shared" si="89"/>
        <v>0</v>
      </c>
      <c r="U458" s="1" t="b">
        <f t="shared" si="90"/>
        <v>0</v>
      </c>
      <c r="W458" s="1" t="b">
        <f t="shared" si="91"/>
        <v>0</v>
      </c>
      <c r="X458" s="1" t="b">
        <f t="shared" si="92"/>
        <v>0</v>
      </c>
      <c r="Y458" s="1" t="b">
        <f t="shared" si="93"/>
        <v>0</v>
      </c>
      <c r="Z458" s="1" t="b">
        <f t="shared" si="94"/>
        <v>0</v>
      </c>
      <c r="AA458" s="1" t="b">
        <f t="shared" si="95"/>
        <v>0</v>
      </c>
      <c r="AB458" s="1" t="b">
        <f t="shared" si="96"/>
        <v>0</v>
      </c>
    </row>
    <row r="459" spans="10:28" x14ac:dyDescent="0.25">
      <c r="J459">
        <v>457</v>
      </c>
      <c r="K459" s="64" t="b">
        <f>IF(ISNUMBER(Data!D458),VLOOKUP(Results!J459,Data!A:D,4,FALSE))</f>
        <v>0</v>
      </c>
      <c r="L459" s="1" t="b">
        <f>IF(ISNUMBER(Data!D458),LOG(VLOOKUP($J459,Data!$A:$D,4,FALSE)))</f>
        <v>0</v>
      </c>
      <c r="M459" s="2" t="b">
        <f>IF(ISNUMBER(Data!C458),VLOOKUP($J459,Data!$A:$D,3,FALSE))</f>
        <v>0</v>
      </c>
      <c r="N459" s="1" t="b">
        <f>IF(ISNUMBER(Data!D458),IF(AND($J459&lt;=Data!$H$3,$J459&gt;=Data!$H$2,Data!E458&lt;&gt;1),LOG(VLOOKUP($J459,Data!$A:$D,4,FALSE))))</f>
        <v>0</v>
      </c>
      <c r="O459" s="2" t="b">
        <f>IF(AND($J459&lt;=Data!$H$3,$J459&gt;=Data!$H$2,Data!E458&lt;&gt;1),VLOOKUP($J459,Data!$A:$D,3,FALSE))</f>
        <v>0</v>
      </c>
      <c r="P459" s="1" t="b">
        <f t="shared" si="85"/>
        <v>0</v>
      </c>
      <c r="Q459" s="1" t="b">
        <f t="shared" si="86"/>
        <v>0</v>
      </c>
      <c r="R459" s="1" t="b">
        <f t="shared" si="87"/>
        <v>0</v>
      </c>
      <c r="S459" s="1" t="b">
        <f t="shared" si="88"/>
        <v>0</v>
      </c>
      <c r="T459" s="1" t="b">
        <f t="shared" si="89"/>
        <v>0</v>
      </c>
      <c r="U459" s="1" t="b">
        <f t="shared" si="90"/>
        <v>0</v>
      </c>
      <c r="W459" s="1" t="b">
        <f t="shared" si="91"/>
        <v>0</v>
      </c>
      <c r="X459" s="1" t="b">
        <f t="shared" si="92"/>
        <v>0</v>
      </c>
      <c r="Y459" s="1" t="b">
        <f t="shared" si="93"/>
        <v>0</v>
      </c>
      <c r="Z459" s="1" t="b">
        <f t="shared" si="94"/>
        <v>0</v>
      </c>
      <c r="AA459" s="1" t="b">
        <f t="shared" si="95"/>
        <v>0</v>
      </c>
      <c r="AB459" s="1" t="b">
        <f t="shared" si="96"/>
        <v>0</v>
      </c>
    </row>
    <row r="460" spans="10:28" x14ac:dyDescent="0.25">
      <c r="J460">
        <v>458</v>
      </c>
      <c r="K460" s="64" t="b">
        <f>IF(ISNUMBER(Data!D459),VLOOKUP(Results!J460,Data!A:D,4,FALSE))</f>
        <v>0</v>
      </c>
      <c r="L460" s="1" t="b">
        <f>IF(ISNUMBER(Data!D459),LOG(VLOOKUP($J460,Data!$A:$D,4,FALSE)))</f>
        <v>0</v>
      </c>
      <c r="M460" s="2" t="b">
        <f>IF(ISNUMBER(Data!C459),VLOOKUP($J460,Data!$A:$D,3,FALSE))</f>
        <v>0</v>
      </c>
      <c r="N460" s="1" t="b">
        <f>IF(ISNUMBER(Data!D459),IF(AND($J460&lt;=Data!$H$3,$J460&gt;=Data!$H$2,Data!E459&lt;&gt;1),LOG(VLOOKUP($J460,Data!$A:$D,4,FALSE))))</f>
        <v>0</v>
      </c>
      <c r="O460" s="2" t="b">
        <f>IF(AND($J460&lt;=Data!$H$3,$J460&gt;=Data!$H$2,Data!E459&lt;&gt;1),VLOOKUP($J460,Data!$A:$D,3,FALSE))</f>
        <v>0</v>
      </c>
      <c r="P460" s="1" t="b">
        <f t="shared" si="85"/>
        <v>0</v>
      </c>
      <c r="Q460" s="1" t="b">
        <f t="shared" si="86"/>
        <v>0</v>
      </c>
      <c r="R460" s="1" t="b">
        <f t="shared" si="87"/>
        <v>0</v>
      </c>
      <c r="S460" s="1" t="b">
        <f t="shared" si="88"/>
        <v>0</v>
      </c>
      <c r="T460" s="1" t="b">
        <f t="shared" si="89"/>
        <v>0</v>
      </c>
      <c r="U460" s="1" t="b">
        <f t="shared" si="90"/>
        <v>0</v>
      </c>
      <c r="W460" s="1" t="b">
        <f t="shared" si="91"/>
        <v>0</v>
      </c>
      <c r="X460" s="1" t="b">
        <f t="shared" si="92"/>
        <v>0</v>
      </c>
      <c r="Y460" s="1" t="b">
        <f t="shared" si="93"/>
        <v>0</v>
      </c>
      <c r="Z460" s="1" t="b">
        <f t="shared" si="94"/>
        <v>0</v>
      </c>
      <c r="AA460" s="1" t="b">
        <f t="shared" si="95"/>
        <v>0</v>
      </c>
      <c r="AB460" s="1" t="b">
        <f t="shared" si="96"/>
        <v>0</v>
      </c>
    </row>
    <row r="461" spans="10:28" x14ac:dyDescent="0.25">
      <c r="J461">
        <v>459</v>
      </c>
      <c r="K461" s="64" t="b">
        <f>IF(ISNUMBER(Data!D460),VLOOKUP(Results!J461,Data!A:D,4,FALSE))</f>
        <v>0</v>
      </c>
      <c r="L461" s="1" t="b">
        <f>IF(ISNUMBER(Data!D460),LOG(VLOOKUP($J461,Data!$A:$D,4,FALSE)))</f>
        <v>0</v>
      </c>
      <c r="M461" s="2" t="b">
        <f>IF(ISNUMBER(Data!C460),VLOOKUP($J461,Data!$A:$D,3,FALSE))</f>
        <v>0</v>
      </c>
      <c r="N461" s="1" t="b">
        <f>IF(ISNUMBER(Data!D460),IF(AND($J461&lt;=Data!$H$3,$J461&gt;=Data!$H$2,Data!E460&lt;&gt;1),LOG(VLOOKUP($J461,Data!$A:$D,4,FALSE))))</f>
        <v>0</v>
      </c>
      <c r="O461" s="2" t="b">
        <f>IF(AND($J461&lt;=Data!$H$3,$J461&gt;=Data!$H$2,Data!E460&lt;&gt;1),VLOOKUP($J461,Data!$A:$D,3,FALSE))</f>
        <v>0</v>
      </c>
      <c r="P461" s="1" t="b">
        <f t="shared" si="85"/>
        <v>0</v>
      </c>
      <c r="Q461" s="1" t="b">
        <f t="shared" si="86"/>
        <v>0</v>
      </c>
      <c r="R461" s="1" t="b">
        <f t="shared" si="87"/>
        <v>0</v>
      </c>
      <c r="S461" s="1" t="b">
        <f t="shared" si="88"/>
        <v>0</v>
      </c>
      <c r="T461" s="1" t="b">
        <f t="shared" si="89"/>
        <v>0</v>
      </c>
      <c r="U461" s="1" t="b">
        <f t="shared" si="90"/>
        <v>0</v>
      </c>
      <c r="W461" s="1" t="b">
        <f t="shared" si="91"/>
        <v>0</v>
      </c>
      <c r="X461" s="1" t="b">
        <f t="shared" si="92"/>
        <v>0</v>
      </c>
      <c r="Y461" s="1" t="b">
        <f t="shared" si="93"/>
        <v>0</v>
      </c>
      <c r="Z461" s="1" t="b">
        <f t="shared" si="94"/>
        <v>0</v>
      </c>
      <c r="AA461" s="1" t="b">
        <f t="shared" si="95"/>
        <v>0</v>
      </c>
      <c r="AB461" s="1" t="b">
        <f t="shared" si="96"/>
        <v>0</v>
      </c>
    </row>
    <row r="462" spans="10:28" x14ac:dyDescent="0.25">
      <c r="J462">
        <v>460</v>
      </c>
      <c r="K462" s="64" t="b">
        <f>IF(ISNUMBER(Data!D461),VLOOKUP(Results!J462,Data!A:D,4,FALSE))</f>
        <v>0</v>
      </c>
      <c r="L462" s="1" t="b">
        <f>IF(ISNUMBER(Data!D461),LOG(VLOOKUP($J462,Data!$A:$D,4,FALSE)))</f>
        <v>0</v>
      </c>
      <c r="M462" s="2" t="b">
        <f>IF(ISNUMBER(Data!C461),VLOOKUP($J462,Data!$A:$D,3,FALSE))</f>
        <v>0</v>
      </c>
      <c r="N462" s="1" t="b">
        <f>IF(ISNUMBER(Data!D461),IF(AND($J462&lt;=Data!$H$3,$J462&gt;=Data!$H$2,Data!E461&lt;&gt;1),LOG(VLOOKUP($J462,Data!$A:$D,4,FALSE))))</f>
        <v>0</v>
      </c>
      <c r="O462" s="2" t="b">
        <f>IF(AND($J462&lt;=Data!$H$3,$J462&gt;=Data!$H$2,Data!E461&lt;&gt;1),VLOOKUP($J462,Data!$A:$D,3,FALSE))</f>
        <v>0</v>
      </c>
      <c r="P462" s="1" t="b">
        <f t="shared" si="85"/>
        <v>0</v>
      </c>
      <c r="Q462" s="1" t="b">
        <f t="shared" si="86"/>
        <v>0</v>
      </c>
      <c r="R462" s="1" t="b">
        <f t="shared" si="87"/>
        <v>0</v>
      </c>
      <c r="S462" s="1" t="b">
        <f t="shared" si="88"/>
        <v>0</v>
      </c>
      <c r="T462" s="1" t="b">
        <f t="shared" si="89"/>
        <v>0</v>
      </c>
      <c r="U462" s="1" t="b">
        <f t="shared" si="90"/>
        <v>0</v>
      </c>
      <c r="W462" s="1" t="b">
        <f t="shared" si="91"/>
        <v>0</v>
      </c>
      <c r="X462" s="1" t="b">
        <f t="shared" si="92"/>
        <v>0</v>
      </c>
      <c r="Y462" s="1" t="b">
        <f t="shared" si="93"/>
        <v>0</v>
      </c>
      <c r="Z462" s="1" t="b">
        <f t="shared" si="94"/>
        <v>0</v>
      </c>
      <c r="AA462" s="1" t="b">
        <f t="shared" si="95"/>
        <v>0</v>
      </c>
      <c r="AB462" s="1" t="b">
        <f t="shared" si="96"/>
        <v>0</v>
      </c>
    </row>
    <row r="463" spans="10:28" x14ac:dyDescent="0.25">
      <c r="J463">
        <v>461</v>
      </c>
      <c r="K463" s="64" t="b">
        <f>IF(ISNUMBER(Data!D462),VLOOKUP(Results!J463,Data!A:D,4,FALSE))</f>
        <v>0</v>
      </c>
      <c r="L463" s="1" t="b">
        <f>IF(ISNUMBER(Data!D462),LOG(VLOOKUP($J463,Data!$A:$D,4,FALSE)))</f>
        <v>0</v>
      </c>
      <c r="M463" s="2" t="b">
        <f>IF(ISNUMBER(Data!C462),VLOOKUP($J463,Data!$A:$D,3,FALSE))</f>
        <v>0</v>
      </c>
      <c r="N463" s="1" t="b">
        <f>IF(ISNUMBER(Data!D462),IF(AND($J463&lt;=Data!$H$3,$J463&gt;=Data!$H$2,Data!E462&lt;&gt;1),LOG(VLOOKUP($J463,Data!$A:$D,4,FALSE))))</f>
        <v>0</v>
      </c>
      <c r="O463" s="2" t="b">
        <f>IF(AND($J463&lt;=Data!$H$3,$J463&gt;=Data!$H$2,Data!E462&lt;&gt;1),VLOOKUP($J463,Data!$A:$D,3,FALSE))</f>
        <v>0</v>
      </c>
      <c r="P463" s="1" t="b">
        <f t="shared" si="85"/>
        <v>0</v>
      </c>
      <c r="Q463" s="1" t="b">
        <f t="shared" si="86"/>
        <v>0</v>
      </c>
      <c r="R463" s="1" t="b">
        <f t="shared" si="87"/>
        <v>0</v>
      </c>
      <c r="S463" s="1" t="b">
        <f t="shared" si="88"/>
        <v>0</v>
      </c>
      <c r="T463" s="1" t="b">
        <f t="shared" si="89"/>
        <v>0</v>
      </c>
      <c r="U463" s="1" t="b">
        <f t="shared" si="90"/>
        <v>0</v>
      </c>
      <c r="W463" s="1" t="b">
        <f t="shared" si="91"/>
        <v>0</v>
      </c>
      <c r="X463" s="1" t="b">
        <f t="shared" si="92"/>
        <v>0</v>
      </c>
      <c r="Y463" s="1" t="b">
        <f t="shared" si="93"/>
        <v>0</v>
      </c>
      <c r="Z463" s="1" t="b">
        <f t="shared" si="94"/>
        <v>0</v>
      </c>
      <c r="AA463" s="1" t="b">
        <f t="shared" si="95"/>
        <v>0</v>
      </c>
      <c r="AB463" s="1" t="b">
        <f t="shared" si="96"/>
        <v>0</v>
      </c>
    </row>
    <row r="464" spans="10:28" x14ac:dyDescent="0.25">
      <c r="J464">
        <v>462</v>
      </c>
      <c r="K464" s="64" t="b">
        <f>IF(ISNUMBER(Data!D463),VLOOKUP(Results!J464,Data!A:D,4,FALSE))</f>
        <v>0</v>
      </c>
      <c r="L464" s="1" t="b">
        <f>IF(ISNUMBER(Data!D463),LOG(VLOOKUP($J464,Data!$A:$D,4,FALSE)))</f>
        <v>0</v>
      </c>
      <c r="M464" s="2" t="b">
        <f>IF(ISNUMBER(Data!C463),VLOOKUP($J464,Data!$A:$D,3,FALSE))</f>
        <v>0</v>
      </c>
      <c r="N464" s="1" t="b">
        <f>IF(ISNUMBER(Data!D463),IF(AND($J464&lt;=Data!$H$3,$J464&gt;=Data!$H$2,Data!E463&lt;&gt;1),LOG(VLOOKUP($J464,Data!$A:$D,4,FALSE))))</f>
        <v>0</v>
      </c>
      <c r="O464" s="2" t="b">
        <f>IF(AND($J464&lt;=Data!$H$3,$J464&gt;=Data!$H$2,Data!E463&lt;&gt;1),VLOOKUP($J464,Data!$A:$D,3,FALSE))</f>
        <v>0</v>
      </c>
      <c r="P464" s="1" t="b">
        <f t="shared" si="85"/>
        <v>0</v>
      </c>
      <c r="Q464" s="1" t="b">
        <f t="shared" si="86"/>
        <v>0</v>
      </c>
      <c r="R464" s="1" t="b">
        <f t="shared" si="87"/>
        <v>0</v>
      </c>
      <c r="S464" s="1" t="b">
        <f t="shared" si="88"/>
        <v>0</v>
      </c>
      <c r="T464" s="1" t="b">
        <f t="shared" si="89"/>
        <v>0</v>
      </c>
      <c r="U464" s="1" t="b">
        <f t="shared" si="90"/>
        <v>0</v>
      </c>
      <c r="W464" s="1" t="b">
        <f t="shared" si="91"/>
        <v>0</v>
      </c>
      <c r="X464" s="1" t="b">
        <f t="shared" si="92"/>
        <v>0</v>
      </c>
      <c r="Y464" s="1" t="b">
        <f t="shared" si="93"/>
        <v>0</v>
      </c>
      <c r="Z464" s="1" t="b">
        <f t="shared" si="94"/>
        <v>0</v>
      </c>
      <c r="AA464" s="1" t="b">
        <f t="shared" si="95"/>
        <v>0</v>
      </c>
      <c r="AB464" s="1" t="b">
        <f t="shared" si="96"/>
        <v>0</v>
      </c>
    </row>
    <row r="465" spans="10:28" x14ac:dyDescent="0.25">
      <c r="J465">
        <v>463</v>
      </c>
      <c r="K465" s="64" t="b">
        <f>IF(ISNUMBER(Data!D464),VLOOKUP(Results!J465,Data!A:D,4,FALSE))</f>
        <v>0</v>
      </c>
      <c r="L465" s="1" t="b">
        <f>IF(ISNUMBER(Data!D464),LOG(VLOOKUP($J465,Data!$A:$D,4,FALSE)))</f>
        <v>0</v>
      </c>
      <c r="M465" s="2" t="b">
        <f>IF(ISNUMBER(Data!C464),VLOOKUP($J465,Data!$A:$D,3,FALSE))</f>
        <v>0</v>
      </c>
      <c r="N465" s="1" t="b">
        <f>IF(ISNUMBER(Data!D464),IF(AND($J465&lt;=Data!$H$3,$J465&gt;=Data!$H$2,Data!E464&lt;&gt;1),LOG(VLOOKUP($J465,Data!$A:$D,4,FALSE))))</f>
        <v>0</v>
      </c>
      <c r="O465" s="2" t="b">
        <f>IF(AND($J465&lt;=Data!$H$3,$J465&gt;=Data!$H$2,Data!E464&lt;&gt;1),VLOOKUP($J465,Data!$A:$D,3,FALSE))</f>
        <v>0</v>
      </c>
      <c r="P465" s="1" t="b">
        <f t="shared" si="85"/>
        <v>0</v>
      </c>
      <c r="Q465" s="1" t="b">
        <f t="shared" si="86"/>
        <v>0</v>
      </c>
      <c r="R465" s="1" t="b">
        <f t="shared" si="87"/>
        <v>0</v>
      </c>
      <c r="S465" s="1" t="b">
        <f t="shared" si="88"/>
        <v>0</v>
      </c>
      <c r="T465" s="1" t="b">
        <f t="shared" si="89"/>
        <v>0</v>
      </c>
      <c r="U465" s="1" t="b">
        <f t="shared" si="90"/>
        <v>0</v>
      </c>
      <c r="W465" s="1" t="b">
        <f t="shared" si="91"/>
        <v>0</v>
      </c>
      <c r="X465" s="1" t="b">
        <f t="shared" si="92"/>
        <v>0</v>
      </c>
      <c r="Y465" s="1" t="b">
        <f t="shared" si="93"/>
        <v>0</v>
      </c>
      <c r="Z465" s="1" t="b">
        <f t="shared" si="94"/>
        <v>0</v>
      </c>
      <c r="AA465" s="1" t="b">
        <f t="shared" si="95"/>
        <v>0</v>
      </c>
      <c r="AB465" s="1" t="b">
        <f t="shared" si="96"/>
        <v>0</v>
      </c>
    </row>
    <row r="466" spans="10:28" x14ac:dyDescent="0.25">
      <c r="J466">
        <v>464</v>
      </c>
      <c r="K466" s="64" t="b">
        <f>IF(ISNUMBER(Data!D465),VLOOKUP(Results!J466,Data!A:D,4,FALSE))</f>
        <v>0</v>
      </c>
      <c r="L466" s="1" t="b">
        <f>IF(ISNUMBER(Data!D465),LOG(VLOOKUP($J466,Data!$A:$D,4,FALSE)))</f>
        <v>0</v>
      </c>
      <c r="M466" s="2" t="b">
        <f>IF(ISNUMBER(Data!C465),VLOOKUP($J466,Data!$A:$D,3,FALSE))</f>
        <v>0</v>
      </c>
      <c r="N466" s="1" t="b">
        <f>IF(ISNUMBER(Data!D465),IF(AND($J466&lt;=Data!$H$3,$J466&gt;=Data!$H$2,Data!E465&lt;&gt;1),LOG(VLOOKUP($J466,Data!$A:$D,4,FALSE))))</f>
        <v>0</v>
      </c>
      <c r="O466" s="2" t="b">
        <f>IF(AND($J466&lt;=Data!$H$3,$J466&gt;=Data!$H$2,Data!E465&lt;&gt;1),VLOOKUP($J466,Data!$A:$D,3,FALSE))</f>
        <v>0</v>
      </c>
      <c r="P466" s="1" t="b">
        <f t="shared" si="85"/>
        <v>0</v>
      </c>
      <c r="Q466" s="1" t="b">
        <f t="shared" si="86"/>
        <v>0</v>
      </c>
      <c r="R466" s="1" t="b">
        <f t="shared" si="87"/>
        <v>0</v>
      </c>
      <c r="S466" s="1" t="b">
        <f t="shared" si="88"/>
        <v>0</v>
      </c>
      <c r="T466" s="1" t="b">
        <f t="shared" si="89"/>
        <v>0</v>
      </c>
      <c r="U466" s="1" t="b">
        <f t="shared" si="90"/>
        <v>0</v>
      </c>
      <c r="W466" s="1" t="b">
        <f t="shared" si="91"/>
        <v>0</v>
      </c>
      <c r="X466" s="1" t="b">
        <f t="shared" si="92"/>
        <v>0</v>
      </c>
      <c r="Y466" s="1" t="b">
        <f t="shared" si="93"/>
        <v>0</v>
      </c>
      <c r="Z466" s="1" t="b">
        <f t="shared" si="94"/>
        <v>0</v>
      </c>
      <c r="AA466" s="1" t="b">
        <f t="shared" si="95"/>
        <v>0</v>
      </c>
      <c r="AB466" s="1" t="b">
        <f t="shared" si="96"/>
        <v>0</v>
      </c>
    </row>
    <row r="467" spans="10:28" x14ac:dyDescent="0.25">
      <c r="J467">
        <v>465</v>
      </c>
      <c r="K467" s="64" t="b">
        <f>IF(ISNUMBER(Data!D466),VLOOKUP(Results!J467,Data!A:D,4,FALSE))</f>
        <v>0</v>
      </c>
      <c r="L467" s="1" t="b">
        <f>IF(ISNUMBER(Data!D466),LOG(VLOOKUP($J467,Data!$A:$D,4,FALSE)))</f>
        <v>0</v>
      </c>
      <c r="M467" s="2" t="b">
        <f>IF(ISNUMBER(Data!C466),VLOOKUP($J467,Data!$A:$D,3,FALSE))</f>
        <v>0</v>
      </c>
      <c r="N467" s="1" t="b">
        <f>IF(ISNUMBER(Data!D466),IF(AND($J467&lt;=Data!$H$3,$J467&gt;=Data!$H$2,Data!E466&lt;&gt;1),LOG(VLOOKUP($J467,Data!$A:$D,4,FALSE))))</f>
        <v>0</v>
      </c>
      <c r="O467" s="2" t="b">
        <f>IF(AND($J467&lt;=Data!$H$3,$J467&gt;=Data!$H$2,Data!E466&lt;&gt;1),VLOOKUP($J467,Data!$A:$D,3,FALSE))</f>
        <v>0</v>
      </c>
      <c r="P467" s="1" t="b">
        <f t="shared" si="85"/>
        <v>0</v>
      </c>
      <c r="Q467" s="1" t="b">
        <f t="shared" si="86"/>
        <v>0</v>
      </c>
      <c r="R467" s="1" t="b">
        <f t="shared" si="87"/>
        <v>0</v>
      </c>
      <c r="S467" s="1" t="b">
        <f t="shared" si="88"/>
        <v>0</v>
      </c>
      <c r="T467" s="1" t="b">
        <f t="shared" si="89"/>
        <v>0</v>
      </c>
      <c r="U467" s="1" t="b">
        <f t="shared" si="90"/>
        <v>0</v>
      </c>
      <c r="W467" s="1" t="b">
        <f t="shared" si="91"/>
        <v>0</v>
      </c>
      <c r="X467" s="1" t="b">
        <f t="shared" si="92"/>
        <v>0</v>
      </c>
      <c r="Y467" s="1" t="b">
        <f t="shared" si="93"/>
        <v>0</v>
      </c>
      <c r="Z467" s="1" t="b">
        <f t="shared" si="94"/>
        <v>0</v>
      </c>
      <c r="AA467" s="1" t="b">
        <f t="shared" si="95"/>
        <v>0</v>
      </c>
      <c r="AB467" s="1" t="b">
        <f t="shared" si="96"/>
        <v>0</v>
      </c>
    </row>
    <row r="468" spans="10:28" x14ac:dyDescent="0.25">
      <c r="J468">
        <v>466</v>
      </c>
      <c r="K468" s="64" t="b">
        <f>IF(ISNUMBER(Data!D467),VLOOKUP(Results!J468,Data!A:D,4,FALSE))</f>
        <v>0</v>
      </c>
      <c r="L468" s="1" t="b">
        <f>IF(ISNUMBER(Data!D467),LOG(VLOOKUP($J468,Data!$A:$D,4,FALSE)))</f>
        <v>0</v>
      </c>
      <c r="M468" s="2" t="b">
        <f>IF(ISNUMBER(Data!C467),VLOOKUP($J468,Data!$A:$D,3,FALSE))</f>
        <v>0</v>
      </c>
      <c r="N468" s="1" t="b">
        <f>IF(ISNUMBER(Data!D467),IF(AND($J468&lt;=Data!$H$3,$J468&gt;=Data!$H$2,Data!E467&lt;&gt;1),LOG(VLOOKUP($J468,Data!$A:$D,4,FALSE))))</f>
        <v>0</v>
      </c>
      <c r="O468" s="2" t="b">
        <f>IF(AND($J468&lt;=Data!$H$3,$J468&gt;=Data!$H$2,Data!E467&lt;&gt;1),VLOOKUP($J468,Data!$A:$D,3,FALSE))</f>
        <v>0</v>
      </c>
      <c r="P468" s="1" t="b">
        <f t="shared" si="85"/>
        <v>0</v>
      </c>
      <c r="Q468" s="1" t="b">
        <f t="shared" si="86"/>
        <v>0</v>
      </c>
      <c r="R468" s="1" t="b">
        <f t="shared" si="87"/>
        <v>0</v>
      </c>
      <c r="S468" s="1" t="b">
        <f t="shared" si="88"/>
        <v>0</v>
      </c>
      <c r="T468" s="1" t="b">
        <f t="shared" si="89"/>
        <v>0</v>
      </c>
      <c r="U468" s="1" t="b">
        <f t="shared" si="90"/>
        <v>0</v>
      </c>
      <c r="W468" s="1" t="b">
        <f t="shared" si="91"/>
        <v>0</v>
      </c>
      <c r="X468" s="1" t="b">
        <f t="shared" si="92"/>
        <v>0</v>
      </c>
      <c r="Y468" s="1" t="b">
        <f t="shared" si="93"/>
        <v>0</v>
      </c>
      <c r="Z468" s="1" t="b">
        <f t="shared" si="94"/>
        <v>0</v>
      </c>
      <c r="AA468" s="1" t="b">
        <f t="shared" si="95"/>
        <v>0</v>
      </c>
      <c r="AB468" s="1" t="b">
        <f t="shared" si="96"/>
        <v>0</v>
      </c>
    </row>
    <row r="469" spans="10:28" x14ac:dyDescent="0.25">
      <c r="J469">
        <v>467</v>
      </c>
      <c r="K469" s="64" t="b">
        <f>IF(ISNUMBER(Data!D468),VLOOKUP(Results!J469,Data!A:D,4,FALSE))</f>
        <v>0</v>
      </c>
      <c r="L469" s="1" t="b">
        <f>IF(ISNUMBER(Data!D468),LOG(VLOOKUP($J469,Data!$A:$D,4,FALSE)))</f>
        <v>0</v>
      </c>
      <c r="M469" s="2" t="b">
        <f>IF(ISNUMBER(Data!C468),VLOOKUP($J469,Data!$A:$D,3,FALSE))</f>
        <v>0</v>
      </c>
      <c r="N469" s="1" t="b">
        <f>IF(ISNUMBER(Data!D468),IF(AND($J469&lt;=Data!$H$3,$J469&gt;=Data!$H$2,Data!E468&lt;&gt;1),LOG(VLOOKUP($J469,Data!$A:$D,4,FALSE))))</f>
        <v>0</v>
      </c>
      <c r="O469" s="2" t="b">
        <f>IF(AND($J469&lt;=Data!$H$3,$J469&gt;=Data!$H$2,Data!E468&lt;&gt;1),VLOOKUP($J469,Data!$A:$D,3,FALSE))</f>
        <v>0</v>
      </c>
      <c r="P469" s="1" t="b">
        <f t="shared" si="85"/>
        <v>0</v>
      </c>
      <c r="Q469" s="1" t="b">
        <f t="shared" si="86"/>
        <v>0</v>
      </c>
      <c r="R469" s="1" t="b">
        <f t="shared" si="87"/>
        <v>0</v>
      </c>
      <c r="S469" s="1" t="b">
        <f t="shared" si="88"/>
        <v>0</v>
      </c>
      <c r="T469" s="1" t="b">
        <f t="shared" si="89"/>
        <v>0</v>
      </c>
      <c r="U469" s="1" t="b">
        <f t="shared" si="90"/>
        <v>0</v>
      </c>
      <c r="W469" s="1" t="b">
        <f t="shared" si="91"/>
        <v>0</v>
      </c>
      <c r="X469" s="1" t="b">
        <f t="shared" si="92"/>
        <v>0</v>
      </c>
      <c r="Y469" s="1" t="b">
        <f t="shared" si="93"/>
        <v>0</v>
      </c>
      <c r="Z469" s="1" t="b">
        <f t="shared" si="94"/>
        <v>0</v>
      </c>
      <c r="AA469" s="1" t="b">
        <f t="shared" si="95"/>
        <v>0</v>
      </c>
      <c r="AB469" s="1" t="b">
        <f t="shared" si="96"/>
        <v>0</v>
      </c>
    </row>
    <row r="470" spans="10:28" x14ac:dyDescent="0.25">
      <c r="J470">
        <v>468</v>
      </c>
      <c r="K470" s="64" t="b">
        <f>IF(ISNUMBER(Data!D469),VLOOKUP(Results!J470,Data!A:D,4,FALSE))</f>
        <v>0</v>
      </c>
      <c r="L470" s="1" t="b">
        <f>IF(ISNUMBER(Data!D469),LOG(VLOOKUP($J470,Data!$A:$D,4,FALSE)))</f>
        <v>0</v>
      </c>
      <c r="M470" s="2" t="b">
        <f>IF(ISNUMBER(Data!C469),VLOOKUP($J470,Data!$A:$D,3,FALSE))</f>
        <v>0</v>
      </c>
      <c r="N470" s="1" t="b">
        <f>IF(ISNUMBER(Data!D469),IF(AND($J470&lt;=Data!$H$3,$J470&gt;=Data!$H$2,Data!E469&lt;&gt;1),LOG(VLOOKUP($J470,Data!$A:$D,4,FALSE))))</f>
        <v>0</v>
      </c>
      <c r="O470" s="2" t="b">
        <f>IF(AND($J470&lt;=Data!$H$3,$J470&gt;=Data!$H$2,Data!E469&lt;&gt;1),VLOOKUP($J470,Data!$A:$D,3,FALSE))</f>
        <v>0</v>
      </c>
      <c r="P470" s="1" t="b">
        <f t="shared" si="85"/>
        <v>0</v>
      </c>
      <c r="Q470" s="1" t="b">
        <f t="shared" si="86"/>
        <v>0</v>
      </c>
      <c r="R470" s="1" t="b">
        <f t="shared" si="87"/>
        <v>0</v>
      </c>
      <c r="S470" s="1" t="b">
        <f t="shared" si="88"/>
        <v>0</v>
      </c>
      <c r="T470" s="1" t="b">
        <f t="shared" si="89"/>
        <v>0</v>
      </c>
      <c r="U470" s="1" t="b">
        <f t="shared" si="90"/>
        <v>0</v>
      </c>
      <c r="W470" s="1" t="b">
        <f t="shared" si="91"/>
        <v>0</v>
      </c>
      <c r="X470" s="1" t="b">
        <f t="shared" si="92"/>
        <v>0</v>
      </c>
      <c r="Y470" s="1" t="b">
        <f t="shared" si="93"/>
        <v>0</v>
      </c>
      <c r="Z470" s="1" t="b">
        <f t="shared" si="94"/>
        <v>0</v>
      </c>
      <c r="AA470" s="1" t="b">
        <f t="shared" si="95"/>
        <v>0</v>
      </c>
      <c r="AB470" s="1" t="b">
        <f t="shared" si="96"/>
        <v>0</v>
      </c>
    </row>
    <row r="471" spans="10:28" x14ac:dyDescent="0.25">
      <c r="J471">
        <v>469</v>
      </c>
      <c r="K471" s="64" t="b">
        <f>IF(ISNUMBER(Data!D470),VLOOKUP(Results!J471,Data!A:D,4,FALSE))</f>
        <v>0</v>
      </c>
      <c r="L471" s="1" t="b">
        <f>IF(ISNUMBER(Data!D470),LOG(VLOOKUP($J471,Data!$A:$D,4,FALSE)))</f>
        <v>0</v>
      </c>
      <c r="M471" s="2" t="b">
        <f>IF(ISNUMBER(Data!C470),VLOOKUP($J471,Data!$A:$D,3,FALSE))</f>
        <v>0</v>
      </c>
      <c r="N471" s="1" t="b">
        <f>IF(ISNUMBER(Data!D470),IF(AND($J471&lt;=Data!$H$3,$J471&gt;=Data!$H$2,Data!E470&lt;&gt;1),LOG(VLOOKUP($J471,Data!$A:$D,4,FALSE))))</f>
        <v>0</v>
      </c>
      <c r="O471" s="2" t="b">
        <f>IF(AND($J471&lt;=Data!$H$3,$J471&gt;=Data!$H$2,Data!E470&lt;&gt;1),VLOOKUP($J471,Data!$A:$D,3,FALSE))</f>
        <v>0</v>
      </c>
      <c r="P471" s="1" t="b">
        <f t="shared" si="85"/>
        <v>0</v>
      </c>
      <c r="Q471" s="1" t="b">
        <f t="shared" si="86"/>
        <v>0</v>
      </c>
      <c r="R471" s="1" t="b">
        <f t="shared" si="87"/>
        <v>0</v>
      </c>
      <c r="S471" s="1" t="b">
        <f t="shared" si="88"/>
        <v>0</v>
      </c>
      <c r="T471" s="1" t="b">
        <f t="shared" si="89"/>
        <v>0</v>
      </c>
      <c r="U471" s="1" t="b">
        <f t="shared" si="90"/>
        <v>0</v>
      </c>
      <c r="W471" s="1" t="b">
        <f t="shared" si="91"/>
        <v>0</v>
      </c>
      <c r="X471" s="1" t="b">
        <f t="shared" si="92"/>
        <v>0</v>
      </c>
      <c r="Y471" s="1" t="b">
        <f t="shared" si="93"/>
        <v>0</v>
      </c>
      <c r="Z471" s="1" t="b">
        <f t="shared" si="94"/>
        <v>0</v>
      </c>
      <c r="AA471" s="1" t="b">
        <f t="shared" si="95"/>
        <v>0</v>
      </c>
      <c r="AB471" s="1" t="b">
        <f t="shared" si="96"/>
        <v>0</v>
      </c>
    </row>
    <row r="472" spans="10:28" x14ac:dyDescent="0.25">
      <c r="J472">
        <v>470</v>
      </c>
      <c r="K472" s="64" t="b">
        <f>IF(ISNUMBER(Data!D471),VLOOKUP(Results!J472,Data!A:D,4,FALSE))</f>
        <v>0</v>
      </c>
      <c r="L472" s="1" t="b">
        <f>IF(ISNUMBER(Data!D471),LOG(VLOOKUP($J472,Data!$A:$D,4,FALSE)))</f>
        <v>0</v>
      </c>
      <c r="M472" s="2" t="b">
        <f>IF(ISNUMBER(Data!C471),VLOOKUP($J472,Data!$A:$D,3,FALSE))</f>
        <v>0</v>
      </c>
      <c r="N472" s="1" t="b">
        <f>IF(ISNUMBER(Data!D471),IF(AND($J472&lt;=Data!$H$3,$J472&gt;=Data!$H$2,Data!E471&lt;&gt;1),LOG(VLOOKUP($J472,Data!$A:$D,4,FALSE))))</f>
        <v>0</v>
      </c>
      <c r="O472" s="2" t="b">
        <f>IF(AND($J472&lt;=Data!$H$3,$J472&gt;=Data!$H$2,Data!E471&lt;&gt;1),VLOOKUP($J472,Data!$A:$D,3,FALSE))</f>
        <v>0</v>
      </c>
      <c r="P472" s="1" t="b">
        <f t="shared" si="85"/>
        <v>0</v>
      </c>
      <c r="Q472" s="1" t="b">
        <f t="shared" si="86"/>
        <v>0</v>
      </c>
      <c r="R472" s="1" t="b">
        <f t="shared" si="87"/>
        <v>0</v>
      </c>
      <c r="S472" s="1" t="b">
        <f t="shared" si="88"/>
        <v>0</v>
      </c>
      <c r="T472" s="1" t="b">
        <f t="shared" si="89"/>
        <v>0</v>
      </c>
      <c r="U472" s="1" t="b">
        <f t="shared" si="90"/>
        <v>0</v>
      </c>
      <c r="W472" s="1" t="b">
        <f t="shared" si="91"/>
        <v>0</v>
      </c>
      <c r="X472" s="1" t="b">
        <f t="shared" si="92"/>
        <v>0</v>
      </c>
      <c r="Y472" s="1" t="b">
        <f t="shared" si="93"/>
        <v>0</v>
      </c>
      <c r="Z472" s="1" t="b">
        <f t="shared" si="94"/>
        <v>0</v>
      </c>
      <c r="AA472" s="1" t="b">
        <f t="shared" si="95"/>
        <v>0</v>
      </c>
      <c r="AB472" s="1" t="b">
        <f t="shared" si="96"/>
        <v>0</v>
      </c>
    </row>
    <row r="473" spans="10:28" x14ac:dyDescent="0.25">
      <c r="J473">
        <v>471</v>
      </c>
      <c r="K473" s="64" t="b">
        <f>IF(ISNUMBER(Data!D472),VLOOKUP(Results!J473,Data!A:D,4,FALSE))</f>
        <v>0</v>
      </c>
      <c r="L473" s="1" t="b">
        <f>IF(ISNUMBER(Data!D472),LOG(VLOOKUP($J473,Data!$A:$D,4,FALSE)))</f>
        <v>0</v>
      </c>
      <c r="M473" s="2" t="b">
        <f>IF(ISNUMBER(Data!C472),VLOOKUP($J473,Data!$A:$D,3,FALSE))</f>
        <v>0</v>
      </c>
      <c r="N473" s="1" t="b">
        <f>IF(ISNUMBER(Data!D472),IF(AND($J473&lt;=Data!$H$3,$J473&gt;=Data!$H$2,Data!E472&lt;&gt;1),LOG(VLOOKUP($J473,Data!$A:$D,4,FALSE))))</f>
        <v>0</v>
      </c>
      <c r="O473" s="2" t="b">
        <f>IF(AND($J473&lt;=Data!$H$3,$J473&gt;=Data!$H$2,Data!E472&lt;&gt;1),VLOOKUP($J473,Data!$A:$D,3,FALSE))</f>
        <v>0</v>
      </c>
      <c r="P473" s="1" t="b">
        <f t="shared" si="85"/>
        <v>0</v>
      </c>
      <c r="Q473" s="1" t="b">
        <f t="shared" si="86"/>
        <v>0</v>
      </c>
      <c r="R473" s="1" t="b">
        <f t="shared" si="87"/>
        <v>0</v>
      </c>
      <c r="S473" s="1" t="b">
        <f t="shared" si="88"/>
        <v>0</v>
      </c>
      <c r="T473" s="1" t="b">
        <f t="shared" si="89"/>
        <v>0</v>
      </c>
      <c r="U473" s="1" t="b">
        <f t="shared" si="90"/>
        <v>0</v>
      </c>
      <c r="W473" s="1" t="b">
        <f t="shared" si="91"/>
        <v>0</v>
      </c>
      <c r="X473" s="1" t="b">
        <f t="shared" si="92"/>
        <v>0</v>
      </c>
      <c r="Y473" s="1" t="b">
        <f t="shared" si="93"/>
        <v>0</v>
      </c>
      <c r="Z473" s="1" t="b">
        <f t="shared" si="94"/>
        <v>0</v>
      </c>
      <c r="AA473" s="1" t="b">
        <f t="shared" si="95"/>
        <v>0</v>
      </c>
      <c r="AB473" s="1" t="b">
        <f t="shared" si="96"/>
        <v>0</v>
      </c>
    </row>
    <row r="474" spans="10:28" x14ac:dyDescent="0.25">
      <c r="J474">
        <v>472</v>
      </c>
      <c r="K474" s="64" t="b">
        <f>IF(ISNUMBER(Data!D473),VLOOKUP(Results!J474,Data!A:D,4,FALSE))</f>
        <v>0</v>
      </c>
      <c r="L474" s="1" t="b">
        <f>IF(ISNUMBER(Data!D473),LOG(VLOOKUP($J474,Data!$A:$D,4,FALSE)))</f>
        <v>0</v>
      </c>
      <c r="M474" s="2" t="b">
        <f>IF(ISNUMBER(Data!C473),VLOOKUP($J474,Data!$A:$D,3,FALSE))</f>
        <v>0</v>
      </c>
      <c r="N474" s="1" t="b">
        <f>IF(ISNUMBER(Data!D473),IF(AND($J474&lt;=Data!$H$3,$J474&gt;=Data!$H$2,Data!E473&lt;&gt;1),LOG(VLOOKUP($J474,Data!$A:$D,4,FALSE))))</f>
        <v>0</v>
      </c>
      <c r="O474" s="2" t="b">
        <f>IF(AND($J474&lt;=Data!$H$3,$J474&gt;=Data!$H$2,Data!E473&lt;&gt;1),VLOOKUP($J474,Data!$A:$D,3,FALSE))</f>
        <v>0</v>
      </c>
      <c r="P474" s="1" t="b">
        <f t="shared" si="85"/>
        <v>0</v>
      </c>
      <c r="Q474" s="1" t="b">
        <f t="shared" si="86"/>
        <v>0</v>
      </c>
      <c r="R474" s="1" t="b">
        <f t="shared" si="87"/>
        <v>0</v>
      </c>
      <c r="S474" s="1" t="b">
        <f t="shared" si="88"/>
        <v>0</v>
      </c>
      <c r="T474" s="1" t="b">
        <f t="shared" si="89"/>
        <v>0</v>
      </c>
      <c r="U474" s="1" t="b">
        <f t="shared" si="90"/>
        <v>0</v>
      </c>
      <c r="W474" s="1" t="b">
        <f t="shared" si="91"/>
        <v>0</v>
      </c>
      <c r="X474" s="1" t="b">
        <f t="shared" si="92"/>
        <v>0</v>
      </c>
      <c r="Y474" s="1" t="b">
        <f t="shared" si="93"/>
        <v>0</v>
      </c>
      <c r="Z474" s="1" t="b">
        <f t="shared" si="94"/>
        <v>0</v>
      </c>
      <c r="AA474" s="1" t="b">
        <f t="shared" si="95"/>
        <v>0</v>
      </c>
      <c r="AB474" s="1" t="b">
        <f t="shared" si="96"/>
        <v>0</v>
      </c>
    </row>
    <row r="475" spans="10:28" x14ac:dyDescent="0.25">
      <c r="J475">
        <v>473</v>
      </c>
      <c r="K475" s="64" t="b">
        <f>IF(ISNUMBER(Data!D474),VLOOKUP(Results!J475,Data!A:D,4,FALSE))</f>
        <v>0</v>
      </c>
      <c r="L475" s="1" t="b">
        <f>IF(ISNUMBER(Data!D474),LOG(VLOOKUP($J475,Data!$A:$D,4,FALSE)))</f>
        <v>0</v>
      </c>
      <c r="M475" s="2" t="b">
        <f>IF(ISNUMBER(Data!C474),VLOOKUP($J475,Data!$A:$D,3,FALSE))</f>
        <v>0</v>
      </c>
      <c r="N475" s="1" t="b">
        <f>IF(ISNUMBER(Data!D474),IF(AND($J475&lt;=Data!$H$3,$J475&gt;=Data!$H$2,Data!E474&lt;&gt;1),LOG(VLOOKUP($J475,Data!$A:$D,4,FALSE))))</f>
        <v>0</v>
      </c>
      <c r="O475" s="2" t="b">
        <f>IF(AND($J475&lt;=Data!$H$3,$J475&gt;=Data!$H$2,Data!E474&lt;&gt;1),VLOOKUP($J475,Data!$A:$D,3,FALSE))</f>
        <v>0</v>
      </c>
      <c r="P475" s="1" t="b">
        <f t="shared" si="85"/>
        <v>0</v>
      </c>
      <c r="Q475" s="1" t="b">
        <f t="shared" si="86"/>
        <v>0</v>
      </c>
      <c r="R475" s="1" t="b">
        <f t="shared" si="87"/>
        <v>0</v>
      </c>
      <c r="S475" s="1" t="b">
        <f t="shared" si="88"/>
        <v>0</v>
      </c>
      <c r="T475" s="1" t="b">
        <f t="shared" si="89"/>
        <v>0</v>
      </c>
      <c r="U475" s="1" t="b">
        <f t="shared" si="90"/>
        <v>0</v>
      </c>
      <c r="W475" s="1" t="b">
        <f t="shared" si="91"/>
        <v>0</v>
      </c>
      <c r="X475" s="1" t="b">
        <f t="shared" si="92"/>
        <v>0</v>
      </c>
      <c r="Y475" s="1" t="b">
        <f t="shared" si="93"/>
        <v>0</v>
      </c>
      <c r="Z475" s="1" t="b">
        <f t="shared" si="94"/>
        <v>0</v>
      </c>
      <c r="AA475" s="1" t="b">
        <f t="shared" si="95"/>
        <v>0</v>
      </c>
      <c r="AB475" s="1" t="b">
        <f t="shared" si="96"/>
        <v>0</v>
      </c>
    </row>
    <row r="476" spans="10:28" x14ac:dyDescent="0.25">
      <c r="J476">
        <v>474</v>
      </c>
      <c r="K476" s="64" t="b">
        <f>IF(ISNUMBER(Data!D475),VLOOKUP(Results!J476,Data!A:D,4,FALSE))</f>
        <v>0</v>
      </c>
      <c r="L476" s="1" t="b">
        <f>IF(ISNUMBER(Data!D475),LOG(VLOOKUP($J476,Data!$A:$D,4,FALSE)))</f>
        <v>0</v>
      </c>
      <c r="M476" s="2" t="b">
        <f>IF(ISNUMBER(Data!C475),VLOOKUP($J476,Data!$A:$D,3,FALSE))</f>
        <v>0</v>
      </c>
      <c r="N476" s="1" t="b">
        <f>IF(ISNUMBER(Data!D475),IF(AND($J476&lt;=Data!$H$3,$J476&gt;=Data!$H$2,Data!E475&lt;&gt;1),LOG(VLOOKUP($J476,Data!$A:$D,4,FALSE))))</f>
        <v>0</v>
      </c>
      <c r="O476" s="2" t="b">
        <f>IF(AND($J476&lt;=Data!$H$3,$J476&gt;=Data!$H$2,Data!E475&lt;&gt;1),VLOOKUP($J476,Data!$A:$D,3,FALSE))</f>
        <v>0</v>
      </c>
      <c r="P476" s="1" t="b">
        <f t="shared" si="85"/>
        <v>0</v>
      </c>
      <c r="Q476" s="1" t="b">
        <f t="shared" si="86"/>
        <v>0</v>
      </c>
      <c r="R476" s="1" t="b">
        <f t="shared" si="87"/>
        <v>0</v>
      </c>
      <c r="S476" s="1" t="b">
        <f t="shared" si="88"/>
        <v>0</v>
      </c>
      <c r="T476" s="1" t="b">
        <f t="shared" si="89"/>
        <v>0</v>
      </c>
      <c r="U476" s="1" t="b">
        <f t="shared" si="90"/>
        <v>0</v>
      </c>
      <c r="W476" s="1" t="b">
        <f t="shared" si="91"/>
        <v>0</v>
      </c>
      <c r="X476" s="1" t="b">
        <f t="shared" si="92"/>
        <v>0</v>
      </c>
      <c r="Y476" s="1" t="b">
        <f t="shared" si="93"/>
        <v>0</v>
      </c>
      <c r="Z476" s="1" t="b">
        <f t="shared" si="94"/>
        <v>0</v>
      </c>
      <c r="AA476" s="1" t="b">
        <f t="shared" si="95"/>
        <v>0</v>
      </c>
      <c r="AB476" s="1" t="b">
        <f t="shared" si="96"/>
        <v>0</v>
      </c>
    </row>
    <row r="477" spans="10:28" x14ac:dyDescent="0.25">
      <c r="J477">
        <v>475</v>
      </c>
      <c r="K477" s="64" t="b">
        <f>IF(ISNUMBER(Data!D476),VLOOKUP(Results!J477,Data!A:D,4,FALSE))</f>
        <v>0</v>
      </c>
      <c r="L477" s="1" t="b">
        <f>IF(ISNUMBER(Data!D476),LOG(VLOOKUP($J477,Data!$A:$D,4,FALSE)))</f>
        <v>0</v>
      </c>
      <c r="M477" s="2" t="b">
        <f>IF(ISNUMBER(Data!C476),VLOOKUP($J477,Data!$A:$D,3,FALSE))</f>
        <v>0</v>
      </c>
      <c r="N477" s="1" t="b">
        <f>IF(ISNUMBER(Data!D476),IF(AND($J477&lt;=Data!$H$3,$J477&gt;=Data!$H$2,Data!E476&lt;&gt;1),LOG(VLOOKUP($J477,Data!$A:$D,4,FALSE))))</f>
        <v>0</v>
      </c>
      <c r="O477" s="2" t="b">
        <f>IF(AND($J477&lt;=Data!$H$3,$J477&gt;=Data!$H$2,Data!E476&lt;&gt;1),VLOOKUP($J477,Data!$A:$D,3,FALSE))</f>
        <v>0</v>
      </c>
      <c r="P477" s="1" t="b">
        <f t="shared" si="85"/>
        <v>0</v>
      </c>
      <c r="Q477" s="1" t="b">
        <f t="shared" si="86"/>
        <v>0</v>
      </c>
      <c r="R477" s="1" t="b">
        <f t="shared" si="87"/>
        <v>0</v>
      </c>
      <c r="S477" s="1" t="b">
        <f t="shared" si="88"/>
        <v>0</v>
      </c>
      <c r="T477" s="1" t="b">
        <f t="shared" si="89"/>
        <v>0</v>
      </c>
      <c r="U477" s="1" t="b">
        <f t="shared" si="90"/>
        <v>0</v>
      </c>
      <c r="W477" s="1" t="b">
        <f t="shared" si="91"/>
        <v>0</v>
      </c>
      <c r="X477" s="1" t="b">
        <f t="shared" si="92"/>
        <v>0</v>
      </c>
      <c r="Y477" s="1" t="b">
        <f t="shared" si="93"/>
        <v>0</v>
      </c>
      <c r="Z477" s="1" t="b">
        <f t="shared" si="94"/>
        <v>0</v>
      </c>
      <c r="AA477" s="1" t="b">
        <f t="shared" si="95"/>
        <v>0</v>
      </c>
      <c r="AB477" s="1" t="b">
        <f t="shared" si="96"/>
        <v>0</v>
      </c>
    </row>
    <row r="478" spans="10:28" x14ac:dyDescent="0.25">
      <c r="J478">
        <v>476</v>
      </c>
      <c r="K478" s="64" t="b">
        <f>IF(ISNUMBER(Data!D477),VLOOKUP(Results!J478,Data!A:D,4,FALSE))</f>
        <v>0</v>
      </c>
      <c r="L478" s="1" t="b">
        <f>IF(ISNUMBER(Data!D477),LOG(VLOOKUP($J478,Data!$A:$D,4,FALSE)))</f>
        <v>0</v>
      </c>
      <c r="M478" s="2" t="b">
        <f>IF(ISNUMBER(Data!C477),VLOOKUP($J478,Data!$A:$D,3,FALSE))</f>
        <v>0</v>
      </c>
      <c r="N478" s="1" t="b">
        <f>IF(ISNUMBER(Data!D477),IF(AND($J478&lt;=Data!$H$3,$J478&gt;=Data!$H$2,Data!E477&lt;&gt;1),LOG(VLOOKUP($J478,Data!$A:$D,4,FALSE))))</f>
        <v>0</v>
      </c>
      <c r="O478" s="2" t="b">
        <f>IF(AND($J478&lt;=Data!$H$3,$J478&gt;=Data!$H$2,Data!E477&lt;&gt;1),VLOOKUP($J478,Data!$A:$D,3,FALSE))</f>
        <v>0</v>
      </c>
      <c r="P478" s="1" t="b">
        <f t="shared" si="85"/>
        <v>0</v>
      </c>
      <c r="Q478" s="1" t="b">
        <f t="shared" si="86"/>
        <v>0</v>
      </c>
      <c r="R478" s="1" t="b">
        <f t="shared" si="87"/>
        <v>0</v>
      </c>
      <c r="S478" s="1" t="b">
        <f t="shared" si="88"/>
        <v>0</v>
      </c>
      <c r="T478" s="1" t="b">
        <f t="shared" si="89"/>
        <v>0</v>
      </c>
      <c r="U478" s="1" t="b">
        <f t="shared" si="90"/>
        <v>0</v>
      </c>
      <c r="W478" s="1" t="b">
        <f t="shared" si="91"/>
        <v>0</v>
      </c>
      <c r="X478" s="1" t="b">
        <f t="shared" si="92"/>
        <v>0</v>
      </c>
      <c r="Y478" s="1" t="b">
        <f t="shared" si="93"/>
        <v>0</v>
      </c>
      <c r="Z478" s="1" t="b">
        <f t="shared" si="94"/>
        <v>0</v>
      </c>
      <c r="AA478" s="1" t="b">
        <f t="shared" si="95"/>
        <v>0</v>
      </c>
      <c r="AB478" s="1" t="b">
        <f t="shared" si="96"/>
        <v>0</v>
      </c>
    </row>
    <row r="479" spans="10:28" x14ac:dyDescent="0.25">
      <c r="J479">
        <v>477</v>
      </c>
      <c r="K479" s="64" t="b">
        <f>IF(ISNUMBER(Data!D478),VLOOKUP(Results!J479,Data!A:D,4,FALSE))</f>
        <v>0</v>
      </c>
      <c r="L479" s="1" t="b">
        <f>IF(ISNUMBER(Data!D478),LOG(VLOOKUP($J479,Data!$A:$D,4,FALSE)))</f>
        <v>0</v>
      </c>
      <c r="M479" s="2" t="b">
        <f>IF(ISNUMBER(Data!C478),VLOOKUP($J479,Data!$A:$D,3,FALSE))</f>
        <v>0</v>
      </c>
      <c r="N479" s="1" t="b">
        <f>IF(ISNUMBER(Data!D478),IF(AND($J479&lt;=Data!$H$3,$J479&gt;=Data!$H$2,Data!E478&lt;&gt;1),LOG(VLOOKUP($J479,Data!$A:$D,4,FALSE))))</f>
        <v>0</v>
      </c>
      <c r="O479" s="2" t="b">
        <f>IF(AND($J479&lt;=Data!$H$3,$J479&gt;=Data!$H$2,Data!E478&lt;&gt;1),VLOOKUP($J479,Data!$A:$D,3,FALSE))</f>
        <v>0</v>
      </c>
      <c r="P479" s="1" t="b">
        <f t="shared" si="85"/>
        <v>0</v>
      </c>
      <c r="Q479" s="1" t="b">
        <f t="shared" si="86"/>
        <v>0</v>
      </c>
      <c r="R479" s="1" t="b">
        <f t="shared" si="87"/>
        <v>0</v>
      </c>
      <c r="S479" s="1" t="b">
        <f t="shared" si="88"/>
        <v>0</v>
      </c>
      <c r="T479" s="1" t="b">
        <f t="shared" si="89"/>
        <v>0</v>
      </c>
      <c r="U479" s="1" t="b">
        <f t="shared" si="90"/>
        <v>0</v>
      </c>
      <c r="W479" s="1" t="b">
        <f t="shared" si="91"/>
        <v>0</v>
      </c>
      <c r="X479" s="1" t="b">
        <f t="shared" si="92"/>
        <v>0</v>
      </c>
      <c r="Y479" s="1" t="b">
        <f t="shared" si="93"/>
        <v>0</v>
      </c>
      <c r="Z479" s="1" t="b">
        <f t="shared" si="94"/>
        <v>0</v>
      </c>
      <c r="AA479" s="1" t="b">
        <f t="shared" si="95"/>
        <v>0</v>
      </c>
      <c r="AB479" s="1" t="b">
        <f t="shared" si="96"/>
        <v>0</v>
      </c>
    </row>
    <row r="480" spans="10:28" x14ac:dyDescent="0.25">
      <c r="J480">
        <v>478</v>
      </c>
      <c r="K480" s="64" t="b">
        <f>IF(ISNUMBER(Data!D479),VLOOKUP(Results!J480,Data!A:D,4,FALSE))</f>
        <v>0</v>
      </c>
      <c r="L480" s="1" t="b">
        <f>IF(ISNUMBER(Data!D479),LOG(VLOOKUP($J480,Data!$A:$D,4,FALSE)))</f>
        <v>0</v>
      </c>
      <c r="M480" s="2" t="b">
        <f>IF(ISNUMBER(Data!C479),VLOOKUP($J480,Data!$A:$D,3,FALSE))</f>
        <v>0</v>
      </c>
      <c r="N480" s="1" t="b">
        <f>IF(ISNUMBER(Data!D479),IF(AND($J480&lt;=Data!$H$3,$J480&gt;=Data!$H$2,Data!E479&lt;&gt;1),LOG(VLOOKUP($J480,Data!$A:$D,4,FALSE))))</f>
        <v>0</v>
      </c>
      <c r="O480" s="2" t="b">
        <f>IF(AND($J480&lt;=Data!$H$3,$J480&gt;=Data!$H$2,Data!E479&lt;&gt;1),VLOOKUP($J480,Data!$A:$D,3,FALSE))</f>
        <v>0</v>
      </c>
      <c r="P480" s="1" t="b">
        <f t="shared" si="85"/>
        <v>0</v>
      </c>
      <c r="Q480" s="1" t="b">
        <f t="shared" si="86"/>
        <v>0</v>
      </c>
      <c r="R480" s="1" t="b">
        <f t="shared" si="87"/>
        <v>0</v>
      </c>
      <c r="S480" s="1" t="b">
        <f t="shared" si="88"/>
        <v>0</v>
      </c>
      <c r="T480" s="1" t="b">
        <f t="shared" si="89"/>
        <v>0</v>
      </c>
      <c r="U480" s="1" t="b">
        <f t="shared" si="90"/>
        <v>0</v>
      </c>
      <c r="W480" s="1" t="b">
        <f t="shared" si="91"/>
        <v>0</v>
      </c>
      <c r="X480" s="1" t="b">
        <f t="shared" si="92"/>
        <v>0</v>
      </c>
      <c r="Y480" s="1" t="b">
        <f t="shared" si="93"/>
        <v>0</v>
      </c>
      <c r="Z480" s="1" t="b">
        <f t="shared" si="94"/>
        <v>0</v>
      </c>
      <c r="AA480" s="1" t="b">
        <f t="shared" si="95"/>
        <v>0</v>
      </c>
      <c r="AB480" s="1" t="b">
        <f t="shared" si="96"/>
        <v>0</v>
      </c>
    </row>
    <row r="481" spans="10:28" x14ac:dyDescent="0.25">
      <c r="J481">
        <v>479</v>
      </c>
      <c r="K481" s="64" t="b">
        <f>IF(ISNUMBER(Data!D480),VLOOKUP(Results!J481,Data!A:D,4,FALSE))</f>
        <v>0</v>
      </c>
      <c r="L481" s="1" t="b">
        <f>IF(ISNUMBER(Data!D480),LOG(VLOOKUP($J481,Data!$A:$D,4,FALSE)))</f>
        <v>0</v>
      </c>
      <c r="M481" s="2" t="b">
        <f>IF(ISNUMBER(Data!C480),VLOOKUP($J481,Data!$A:$D,3,FALSE))</f>
        <v>0</v>
      </c>
      <c r="N481" s="1" t="b">
        <f>IF(ISNUMBER(Data!D480),IF(AND($J481&lt;=Data!$H$3,$J481&gt;=Data!$H$2,Data!E480&lt;&gt;1),LOG(VLOOKUP($J481,Data!$A:$D,4,FALSE))))</f>
        <v>0</v>
      </c>
      <c r="O481" s="2" t="b">
        <f>IF(AND($J481&lt;=Data!$H$3,$J481&gt;=Data!$H$2,Data!E480&lt;&gt;1),VLOOKUP($J481,Data!$A:$D,3,FALSE))</f>
        <v>0</v>
      </c>
      <c r="P481" s="1" t="b">
        <f t="shared" si="85"/>
        <v>0</v>
      </c>
      <c r="Q481" s="1" t="b">
        <f t="shared" si="86"/>
        <v>0</v>
      </c>
      <c r="R481" s="1" t="b">
        <f t="shared" si="87"/>
        <v>0</v>
      </c>
      <c r="S481" s="1" t="b">
        <f t="shared" si="88"/>
        <v>0</v>
      </c>
      <c r="T481" s="1" t="b">
        <f t="shared" si="89"/>
        <v>0</v>
      </c>
      <c r="U481" s="1" t="b">
        <f t="shared" si="90"/>
        <v>0</v>
      </c>
      <c r="W481" s="1" t="b">
        <f t="shared" si="91"/>
        <v>0</v>
      </c>
      <c r="X481" s="1" t="b">
        <f t="shared" si="92"/>
        <v>0</v>
      </c>
      <c r="Y481" s="1" t="b">
        <f t="shared" si="93"/>
        <v>0</v>
      </c>
      <c r="Z481" s="1" t="b">
        <f t="shared" si="94"/>
        <v>0</v>
      </c>
      <c r="AA481" s="1" t="b">
        <f t="shared" si="95"/>
        <v>0</v>
      </c>
      <c r="AB481" s="1" t="b">
        <f t="shared" si="96"/>
        <v>0</v>
      </c>
    </row>
    <row r="482" spans="10:28" x14ac:dyDescent="0.25">
      <c r="J482">
        <v>480</v>
      </c>
      <c r="K482" s="64" t="b">
        <f>IF(ISNUMBER(Data!D481),VLOOKUP(Results!J482,Data!A:D,4,FALSE))</f>
        <v>0</v>
      </c>
      <c r="L482" s="1" t="b">
        <f>IF(ISNUMBER(Data!D481),LOG(VLOOKUP($J482,Data!$A:$D,4,FALSE)))</f>
        <v>0</v>
      </c>
      <c r="M482" s="2" t="b">
        <f>IF(ISNUMBER(Data!C481),VLOOKUP($J482,Data!$A:$D,3,FALSE))</f>
        <v>0</v>
      </c>
      <c r="N482" s="1" t="b">
        <f>IF(ISNUMBER(Data!D481),IF(AND($J482&lt;=Data!$H$3,$J482&gt;=Data!$H$2,Data!E481&lt;&gt;1),LOG(VLOOKUP($J482,Data!$A:$D,4,FALSE))))</f>
        <v>0</v>
      </c>
      <c r="O482" s="2" t="b">
        <f>IF(AND($J482&lt;=Data!$H$3,$J482&gt;=Data!$H$2,Data!E481&lt;&gt;1),VLOOKUP($J482,Data!$A:$D,3,FALSE))</f>
        <v>0</v>
      </c>
      <c r="P482" s="1" t="b">
        <f t="shared" si="85"/>
        <v>0</v>
      </c>
      <c r="Q482" s="1" t="b">
        <f t="shared" si="86"/>
        <v>0</v>
      </c>
      <c r="R482" s="1" t="b">
        <f t="shared" si="87"/>
        <v>0</v>
      </c>
      <c r="S482" s="1" t="b">
        <f t="shared" si="88"/>
        <v>0</v>
      </c>
      <c r="T482" s="1" t="b">
        <f t="shared" si="89"/>
        <v>0</v>
      </c>
      <c r="U482" s="1" t="b">
        <f t="shared" si="90"/>
        <v>0</v>
      </c>
      <c r="W482" s="1" t="b">
        <f t="shared" si="91"/>
        <v>0</v>
      </c>
      <c r="X482" s="1" t="b">
        <f t="shared" si="92"/>
        <v>0</v>
      </c>
      <c r="Y482" s="1" t="b">
        <f t="shared" si="93"/>
        <v>0</v>
      </c>
      <c r="Z482" s="1" t="b">
        <f t="shared" si="94"/>
        <v>0</v>
      </c>
      <c r="AA482" s="1" t="b">
        <f t="shared" si="95"/>
        <v>0</v>
      </c>
      <c r="AB482" s="1" t="b">
        <f t="shared" si="96"/>
        <v>0</v>
      </c>
    </row>
    <row r="483" spans="10:28" x14ac:dyDescent="0.25">
      <c r="J483">
        <v>481</v>
      </c>
      <c r="K483" s="64" t="b">
        <f>IF(ISNUMBER(Data!D482),VLOOKUP(Results!J483,Data!A:D,4,FALSE))</f>
        <v>0</v>
      </c>
      <c r="L483" s="1" t="b">
        <f>IF(ISNUMBER(Data!D482),LOG(VLOOKUP($J483,Data!$A:$D,4,FALSE)))</f>
        <v>0</v>
      </c>
      <c r="M483" s="2" t="b">
        <f>IF(ISNUMBER(Data!C482),VLOOKUP($J483,Data!$A:$D,3,FALSE))</f>
        <v>0</v>
      </c>
      <c r="N483" s="1" t="b">
        <f>IF(ISNUMBER(Data!D482),IF(AND($J483&lt;=Data!$H$3,$J483&gt;=Data!$H$2,Data!E482&lt;&gt;1),LOG(VLOOKUP($J483,Data!$A:$D,4,FALSE))))</f>
        <v>0</v>
      </c>
      <c r="O483" s="2" t="b">
        <f>IF(AND($J483&lt;=Data!$H$3,$J483&gt;=Data!$H$2,Data!E482&lt;&gt;1),VLOOKUP($J483,Data!$A:$D,3,FALSE))</f>
        <v>0</v>
      </c>
      <c r="P483" s="1" t="b">
        <f t="shared" si="85"/>
        <v>0</v>
      </c>
      <c r="Q483" s="1" t="b">
        <f t="shared" si="86"/>
        <v>0</v>
      </c>
      <c r="R483" s="1" t="b">
        <f t="shared" si="87"/>
        <v>0</v>
      </c>
      <c r="S483" s="1" t="b">
        <f t="shared" si="88"/>
        <v>0</v>
      </c>
      <c r="T483" s="1" t="b">
        <f t="shared" si="89"/>
        <v>0</v>
      </c>
      <c r="U483" s="1" t="b">
        <f t="shared" si="90"/>
        <v>0</v>
      </c>
      <c r="W483" s="1" t="b">
        <f t="shared" si="91"/>
        <v>0</v>
      </c>
      <c r="X483" s="1" t="b">
        <f t="shared" si="92"/>
        <v>0</v>
      </c>
      <c r="Y483" s="1" t="b">
        <f t="shared" si="93"/>
        <v>0</v>
      </c>
      <c r="Z483" s="1" t="b">
        <f t="shared" si="94"/>
        <v>0</v>
      </c>
      <c r="AA483" s="1" t="b">
        <f t="shared" si="95"/>
        <v>0</v>
      </c>
      <c r="AB483" s="1" t="b">
        <f t="shared" si="96"/>
        <v>0</v>
      </c>
    </row>
    <row r="484" spans="10:28" x14ac:dyDescent="0.25">
      <c r="J484">
        <v>482</v>
      </c>
      <c r="K484" s="64" t="b">
        <f>IF(ISNUMBER(Data!D483),VLOOKUP(Results!J484,Data!A:D,4,FALSE))</f>
        <v>0</v>
      </c>
      <c r="L484" s="1" t="b">
        <f>IF(ISNUMBER(Data!D483),LOG(VLOOKUP($J484,Data!$A:$D,4,FALSE)))</f>
        <v>0</v>
      </c>
      <c r="M484" s="2" t="b">
        <f>IF(ISNUMBER(Data!C483),VLOOKUP($J484,Data!$A:$D,3,FALSE))</f>
        <v>0</v>
      </c>
      <c r="N484" s="1" t="b">
        <f>IF(ISNUMBER(Data!D483),IF(AND($J484&lt;=Data!$H$3,$J484&gt;=Data!$H$2,Data!E483&lt;&gt;1),LOG(VLOOKUP($J484,Data!$A:$D,4,FALSE))))</f>
        <v>0</v>
      </c>
      <c r="O484" s="2" t="b">
        <f>IF(AND($J484&lt;=Data!$H$3,$J484&gt;=Data!$H$2,Data!E483&lt;&gt;1),VLOOKUP($J484,Data!$A:$D,3,FALSE))</f>
        <v>0</v>
      </c>
      <c r="P484" s="1" t="b">
        <f t="shared" si="85"/>
        <v>0</v>
      </c>
      <c r="Q484" s="1" t="b">
        <f t="shared" si="86"/>
        <v>0</v>
      </c>
      <c r="R484" s="1" t="b">
        <f t="shared" si="87"/>
        <v>0</v>
      </c>
      <c r="S484" s="1" t="b">
        <f t="shared" si="88"/>
        <v>0</v>
      </c>
      <c r="T484" s="1" t="b">
        <f t="shared" si="89"/>
        <v>0</v>
      </c>
      <c r="U484" s="1" t="b">
        <f t="shared" si="90"/>
        <v>0</v>
      </c>
      <c r="W484" s="1" t="b">
        <f t="shared" si="91"/>
        <v>0</v>
      </c>
      <c r="X484" s="1" t="b">
        <f t="shared" si="92"/>
        <v>0</v>
      </c>
      <c r="Y484" s="1" t="b">
        <f t="shared" si="93"/>
        <v>0</v>
      </c>
      <c r="Z484" s="1" t="b">
        <f t="shared" si="94"/>
        <v>0</v>
      </c>
      <c r="AA484" s="1" t="b">
        <f t="shared" si="95"/>
        <v>0</v>
      </c>
      <c r="AB484" s="1" t="b">
        <f t="shared" si="96"/>
        <v>0</v>
      </c>
    </row>
    <row r="485" spans="10:28" x14ac:dyDescent="0.25">
      <c r="J485">
        <v>483</v>
      </c>
      <c r="K485" s="64" t="b">
        <f>IF(ISNUMBER(Data!D484),VLOOKUP(Results!J485,Data!A:D,4,FALSE))</f>
        <v>0</v>
      </c>
      <c r="L485" s="1" t="b">
        <f>IF(ISNUMBER(Data!D484),LOG(VLOOKUP($J485,Data!$A:$D,4,FALSE)))</f>
        <v>0</v>
      </c>
      <c r="M485" s="2" t="b">
        <f>IF(ISNUMBER(Data!C484),VLOOKUP($J485,Data!$A:$D,3,FALSE))</f>
        <v>0</v>
      </c>
      <c r="N485" s="1" t="b">
        <f>IF(ISNUMBER(Data!D484),IF(AND($J485&lt;=Data!$H$3,$J485&gt;=Data!$H$2,Data!E484&lt;&gt;1),LOG(VLOOKUP($J485,Data!$A:$D,4,FALSE))))</f>
        <v>0</v>
      </c>
      <c r="O485" s="2" t="b">
        <f>IF(AND($J485&lt;=Data!$H$3,$J485&gt;=Data!$H$2,Data!E484&lt;&gt;1),VLOOKUP($J485,Data!$A:$D,3,FALSE))</f>
        <v>0</v>
      </c>
      <c r="P485" s="1" t="b">
        <f t="shared" si="85"/>
        <v>0</v>
      </c>
      <c r="Q485" s="1" t="b">
        <f t="shared" si="86"/>
        <v>0</v>
      </c>
      <c r="R485" s="1" t="b">
        <f t="shared" si="87"/>
        <v>0</v>
      </c>
      <c r="S485" s="1" t="b">
        <f t="shared" si="88"/>
        <v>0</v>
      </c>
      <c r="T485" s="1" t="b">
        <f t="shared" si="89"/>
        <v>0</v>
      </c>
      <c r="U485" s="1" t="b">
        <f t="shared" si="90"/>
        <v>0</v>
      </c>
      <c r="W485" s="1" t="b">
        <f t="shared" si="91"/>
        <v>0</v>
      </c>
      <c r="X485" s="1" t="b">
        <f t="shared" si="92"/>
        <v>0</v>
      </c>
      <c r="Y485" s="1" t="b">
        <f t="shared" si="93"/>
        <v>0</v>
      </c>
      <c r="Z485" s="1" t="b">
        <f t="shared" si="94"/>
        <v>0</v>
      </c>
      <c r="AA485" s="1" t="b">
        <f t="shared" si="95"/>
        <v>0</v>
      </c>
      <c r="AB485" s="1" t="b">
        <f t="shared" si="96"/>
        <v>0</v>
      </c>
    </row>
    <row r="486" spans="10:28" x14ac:dyDescent="0.25">
      <c r="J486">
        <v>484</v>
      </c>
      <c r="K486" s="64" t="b">
        <f>IF(ISNUMBER(Data!D485),VLOOKUP(Results!J486,Data!A:D,4,FALSE))</f>
        <v>0</v>
      </c>
      <c r="L486" s="1" t="b">
        <f>IF(ISNUMBER(Data!D485),LOG(VLOOKUP($J486,Data!$A:$D,4,FALSE)))</f>
        <v>0</v>
      </c>
      <c r="M486" s="2" t="b">
        <f>IF(ISNUMBER(Data!C485),VLOOKUP($J486,Data!$A:$D,3,FALSE))</f>
        <v>0</v>
      </c>
      <c r="N486" s="1" t="b">
        <f>IF(ISNUMBER(Data!D485),IF(AND($J486&lt;=Data!$H$3,$J486&gt;=Data!$H$2,Data!E485&lt;&gt;1),LOG(VLOOKUP($J486,Data!$A:$D,4,FALSE))))</f>
        <v>0</v>
      </c>
      <c r="O486" s="2" t="b">
        <f>IF(AND($J486&lt;=Data!$H$3,$J486&gt;=Data!$H$2,Data!E485&lt;&gt;1),VLOOKUP($J486,Data!$A:$D,3,FALSE))</f>
        <v>0</v>
      </c>
      <c r="P486" s="1" t="b">
        <f t="shared" si="85"/>
        <v>0</v>
      </c>
      <c r="Q486" s="1" t="b">
        <f t="shared" si="86"/>
        <v>0</v>
      </c>
      <c r="R486" s="1" t="b">
        <f t="shared" si="87"/>
        <v>0</v>
      </c>
      <c r="S486" s="1" t="b">
        <f t="shared" si="88"/>
        <v>0</v>
      </c>
      <c r="T486" s="1" t="b">
        <f t="shared" si="89"/>
        <v>0</v>
      </c>
      <c r="U486" s="1" t="b">
        <f t="shared" si="90"/>
        <v>0</v>
      </c>
      <c r="W486" s="1" t="b">
        <f t="shared" si="91"/>
        <v>0</v>
      </c>
      <c r="X486" s="1" t="b">
        <f t="shared" si="92"/>
        <v>0</v>
      </c>
      <c r="Y486" s="1" t="b">
        <f t="shared" si="93"/>
        <v>0</v>
      </c>
      <c r="Z486" s="1" t="b">
        <f t="shared" si="94"/>
        <v>0</v>
      </c>
      <c r="AA486" s="1" t="b">
        <f t="shared" si="95"/>
        <v>0</v>
      </c>
      <c r="AB486" s="1" t="b">
        <f t="shared" si="96"/>
        <v>0</v>
      </c>
    </row>
    <row r="487" spans="10:28" x14ac:dyDescent="0.25">
      <c r="J487">
        <v>485</v>
      </c>
      <c r="K487" s="64" t="b">
        <f>IF(ISNUMBER(Data!D486),VLOOKUP(Results!J487,Data!A:D,4,FALSE))</f>
        <v>0</v>
      </c>
      <c r="L487" s="1" t="b">
        <f>IF(ISNUMBER(Data!D486),LOG(VLOOKUP($J487,Data!$A:$D,4,FALSE)))</f>
        <v>0</v>
      </c>
      <c r="M487" s="2" t="b">
        <f>IF(ISNUMBER(Data!C486),VLOOKUP($J487,Data!$A:$D,3,FALSE))</f>
        <v>0</v>
      </c>
      <c r="N487" s="1" t="b">
        <f>IF(ISNUMBER(Data!D486),IF(AND($J487&lt;=Data!$H$3,$J487&gt;=Data!$H$2,Data!E486&lt;&gt;1),LOG(VLOOKUP($J487,Data!$A:$D,4,FALSE))))</f>
        <v>0</v>
      </c>
      <c r="O487" s="2" t="b">
        <f>IF(AND($J487&lt;=Data!$H$3,$J487&gt;=Data!$H$2,Data!E486&lt;&gt;1),VLOOKUP($J487,Data!$A:$D,3,FALSE))</f>
        <v>0</v>
      </c>
      <c r="P487" s="1" t="b">
        <f t="shared" si="85"/>
        <v>0</v>
      </c>
      <c r="Q487" s="1" t="b">
        <f t="shared" si="86"/>
        <v>0</v>
      </c>
      <c r="R487" s="1" t="b">
        <f t="shared" si="87"/>
        <v>0</v>
      </c>
      <c r="S487" s="1" t="b">
        <f t="shared" si="88"/>
        <v>0</v>
      </c>
      <c r="T487" s="1" t="b">
        <f t="shared" si="89"/>
        <v>0</v>
      </c>
      <c r="U487" s="1" t="b">
        <f t="shared" si="90"/>
        <v>0</v>
      </c>
      <c r="W487" s="1" t="b">
        <f t="shared" si="91"/>
        <v>0</v>
      </c>
      <c r="X487" s="1" t="b">
        <f t="shared" si="92"/>
        <v>0</v>
      </c>
      <c r="Y487" s="1" t="b">
        <f t="shared" si="93"/>
        <v>0</v>
      </c>
      <c r="Z487" s="1" t="b">
        <f t="shared" si="94"/>
        <v>0</v>
      </c>
      <c r="AA487" s="1" t="b">
        <f t="shared" si="95"/>
        <v>0</v>
      </c>
      <c r="AB487" s="1" t="b">
        <f t="shared" si="96"/>
        <v>0</v>
      </c>
    </row>
    <row r="488" spans="10:28" x14ac:dyDescent="0.25">
      <c r="J488">
        <v>486</v>
      </c>
      <c r="K488" s="64" t="b">
        <f>IF(ISNUMBER(Data!D487),VLOOKUP(Results!J488,Data!A:D,4,FALSE))</f>
        <v>0</v>
      </c>
      <c r="L488" s="1" t="b">
        <f>IF(ISNUMBER(Data!D487),LOG(VLOOKUP($J488,Data!$A:$D,4,FALSE)))</f>
        <v>0</v>
      </c>
      <c r="M488" s="2" t="b">
        <f>IF(ISNUMBER(Data!C487),VLOOKUP($J488,Data!$A:$D,3,FALSE))</f>
        <v>0</v>
      </c>
      <c r="N488" s="1" t="b">
        <f>IF(ISNUMBER(Data!D487),IF(AND($J488&lt;=Data!$H$3,$J488&gt;=Data!$H$2,Data!E487&lt;&gt;1),LOG(VLOOKUP($J488,Data!$A:$D,4,FALSE))))</f>
        <v>0</v>
      </c>
      <c r="O488" s="2" t="b">
        <f>IF(AND($J488&lt;=Data!$H$3,$J488&gt;=Data!$H$2,Data!E487&lt;&gt;1),VLOOKUP($J488,Data!$A:$D,3,FALSE))</f>
        <v>0</v>
      </c>
      <c r="P488" s="1" t="b">
        <f t="shared" si="85"/>
        <v>0</v>
      </c>
      <c r="Q488" s="1" t="b">
        <f t="shared" si="86"/>
        <v>0</v>
      </c>
      <c r="R488" s="1" t="b">
        <f t="shared" si="87"/>
        <v>0</v>
      </c>
      <c r="S488" s="1" t="b">
        <f t="shared" si="88"/>
        <v>0</v>
      </c>
      <c r="T488" s="1" t="b">
        <f t="shared" si="89"/>
        <v>0</v>
      </c>
      <c r="U488" s="1" t="b">
        <f t="shared" si="90"/>
        <v>0</v>
      </c>
      <c r="W488" s="1" t="b">
        <f t="shared" si="91"/>
        <v>0</v>
      </c>
      <c r="X488" s="1" t="b">
        <f t="shared" si="92"/>
        <v>0</v>
      </c>
      <c r="Y488" s="1" t="b">
        <f t="shared" si="93"/>
        <v>0</v>
      </c>
      <c r="Z488" s="1" t="b">
        <f t="shared" si="94"/>
        <v>0</v>
      </c>
      <c r="AA488" s="1" t="b">
        <f t="shared" si="95"/>
        <v>0</v>
      </c>
      <c r="AB488" s="1" t="b">
        <f t="shared" si="96"/>
        <v>0</v>
      </c>
    </row>
    <row r="489" spans="10:28" x14ac:dyDescent="0.25">
      <c r="J489">
        <v>487</v>
      </c>
      <c r="K489" s="64" t="b">
        <f>IF(ISNUMBER(Data!D488),VLOOKUP(Results!J489,Data!A:D,4,FALSE))</f>
        <v>0</v>
      </c>
      <c r="L489" s="1" t="b">
        <f>IF(ISNUMBER(Data!D488),LOG(VLOOKUP($J489,Data!$A:$D,4,FALSE)))</f>
        <v>0</v>
      </c>
      <c r="M489" s="2" t="b">
        <f>IF(ISNUMBER(Data!C488),VLOOKUP($J489,Data!$A:$D,3,FALSE))</f>
        <v>0</v>
      </c>
      <c r="N489" s="1" t="b">
        <f>IF(ISNUMBER(Data!D488),IF(AND($J489&lt;=Data!$H$3,$J489&gt;=Data!$H$2,Data!E488&lt;&gt;1),LOG(VLOOKUP($J489,Data!$A:$D,4,FALSE))))</f>
        <v>0</v>
      </c>
      <c r="O489" s="2" t="b">
        <f>IF(AND($J489&lt;=Data!$H$3,$J489&gt;=Data!$H$2,Data!E488&lt;&gt;1),VLOOKUP($J489,Data!$A:$D,3,FALSE))</f>
        <v>0</v>
      </c>
      <c r="P489" s="1" t="b">
        <f t="shared" si="85"/>
        <v>0</v>
      </c>
      <c r="Q489" s="1" t="b">
        <f t="shared" si="86"/>
        <v>0</v>
      </c>
      <c r="R489" s="1" t="b">
        <f t="shared" si="87"/>
        <v>0</v>
      </c>
      <c r="S489" s="1" t="b">
        <f t="shared" si="88"/>
        <v>0</v>
      </c>
      <c r="T489" s="1" t="b">
        <f t="shared" si="89"/>
        <v>0</v>
      </c>
      <c r="U489" s="1" t="b">
        <f t="shared" si="90"/>
        <v>0</v>
      </c>
      <c r="W489" s="1" t="b">
        <f t="shared" si="91"/>
        <v>0</v>
      </c>
      <c r="X489" s="1" t="b">
        <f t="shared" si="92"/>
        <v>0</v>
      </c>
      <c r="Y489" s="1" t="b">
        <f t="shared" si="93"/>
        <v>0</v>
      </c>
      <c r="Z489" s="1" t="b">
        <f t="shared" si="94"/>
        <v>0</v>
      </c>
      <c r="AA489" s="1" t="b">
        <f t="shared" si="95"/>
        <v>0</v>
      </c>
      <c r="AB489" s="1" t="b">
        <f t="shared" si="96"/>
        <v>0</v>
      </c>
    </row>
    <row r="490" spans="10:28" x14ac:dyDescent="0.25">
      <c r="J490">
        <v>488</v>
      </c>
      <c r="K490" s="64" t="b">
        <f>IF(ISNUMBER(Data!D489),VLOOKUP(Results!J490,Data!A:D,4,FALSE))</f>
        <v>0</v>
      </c>
      <c r="L490" s="1" t="b">
        <f>IF(ISNUMBER(Data!D489),LOG(VLOOKUP($J490,Data!$A:$D,4,FALSE)))</f>
        <v>0</v>
      </c>
      <c r="M490" s="2" t="b">
        <f>IF(ISNUMBER(Data!C489),VLOOKUP($J490,Data!$A:$D,3,FALSE))</f>
        <v>0</v>
      </c>
      <c r="N490" s="1" t="b">
        <f>IF(ISNUMBER(Data!D489),IF(AND($J490&lt;=Data!$H$3,$J490&gt;=Data!$H$2,Data!E489&lt;&gt;1),LOG(VLOOKUP($J490,Data!$A:$D,4,FALSE))))</f>
        <v>0</v>
      </c>
      <c r="O490" s="2" t="b">
        <f>IF(AND($J490&lt;=Data!$H$3,$J490&gt;=Data!$H$2,Data!E489&lt;&gt;1),VLOOKUP($J490,Data!$A:$D,3,FALSE))</f>
        <v>0</v>
      </c>
      <c r="P490" s="1" t="b">
        <f t="shared" si="85"/>
        <v>0</v>
      </c>
      <c r="Q490" s="1" t="b">
        <f t="shared" si="86"/>
        <v>0</v>
      </c>
      <c r="R490" s="1" t="b">
        <f t="shared" si="87"/>
        <v>0</v>
      </c>
      <c r="S490" s="1" t="b">
        <f t="shared" si="88"/>
        <v>0</v>
      </c>
      <c r="T490" s="1" t="b">
        <f t="shared" si="89"/>
        <v>0</v>
      </c>
      <c r="U490" s="1" t="b">
        <f t="shared" si="90"/>
        <v>0</v>
      </c>
      <c r="W490" s="1" t="b">
        <f t="shared" si="91"/>
        <v>0</v>
      </c>
      <c r="X490" s="1" t="b">
        <f t="shared" si="92"/>
        <v>0</v>
      </c>
      <c r="Y490" s="1" t="b">
        <f t="shared" si="93"/>
        <v>0</v>
      </c>
      <c r="Z490" s="1" t="b">
        <f t="shared" si="94"/>
        <v>0</v>
      </c>
      <c r="AA490" s="1" t="b">
        <f t="shared" si="95"/>
        <v>0</v>
      </c>
      <c r="AB490" s="1" t="b">
        <f t="shared" si="96"/>
        <v>0</v>
      </c>
    </row>
    <row r="491" spans="10:28" x14ac:dyDescent="0.25">
      <c r="J491">
        <v>489</v>
      </c>
      <c r="K491" s="64" t="b">
        <f>IF(ISNUMBER(Data!D490),VLOOKUP(Results!J491,Data!A:D,4,FALSE))</f>
        <v>0</v>
      </c>
      <c r="L491" s="1" t="b">
        <f>IF(ISNUMBER(Data!D490),LOG(VLOOKUP($J491,Data!$A:$D,4,FALSE)))</f>
        <v>0</v>
      </c>
      <c r="M491" s="2" t="b">
        <f>IF(ISNUMBER(Data!C490),VLOOKUP($J491,Data!$A:$D,3,FALSE))</f>
        <v>0</v>
      </c>
      <c r="N491" s="1" t="b">
        <f>IF(ISNUMBER(Data!D490),IF(AND($J491&lt;=Data!$H$3,$J491&gt;=Data!$H$2,Data!E490&lt;&gt;1),LOG(VLOOKUP($J491,Data!$A:$D,4,FALSE))))</f>
        <v>0</v>
      </c>
      <c r="O491" s="2" t="b">
        <f>IF(AND($J491&lt;=Data!$H$3,$J491&gt;=Data!$H$2,Data!E490&lt;&gt;1),VLOOKUP($J491,Data!$A:$D,3,FALSE))</f>
        <v>0</v>
      </c>
      <c r="P491" s="1" t="b">
        <f t="shared" si="85"/>
        <v>0</v>
      </c>
      <c r="Q491" s="1" t="b">
        <f t="shared" si="86"/>
        <v>0</v>
      </c>
      <c r="R491" s="1" t="b">
        <f t="shared" si="87"/>
        <v>0</v>
      </c>
      <c r="S491" s="1" t="b">
        <f t="shared" si="88"/>
        <v>0</v>
      </c>
      <c r="T491" s="1" t="b">
        <f t="shared" si="89"/>
        <v>0</v>
      </c>
      <c r="U491" s="1" t="b">
        <f t="shared" si="90"/>
        <v>0</v>
      </c>
      <c r="W491" s="1" t="b">
        <f t="shared" si="91"/>
        <v>0</v>
      </c>
      <c r="X491" s="1" t="b">
        <f t="shared" si="92"/>
        <v>0</v>
      </c>
      <c r="Y491" s="1" t="b">
        <f t="shared" si="93"/>
        <v>0</v>
      </c>
      <c r="Z491" s="1" t="b">
        <f t="shared" si="94"/>
        <v>0</v>
      </c>
      <c r="AA491" s="1" t="b">
        <f t="shared" si="95"/>
        <v>0</v>
      </c>
      <c r="AB491" s="1" t="b">
        <f t="shared" si="96"/>
        <v>0</v>
      </c>
    </row>
    <row r="492" spans="10:28" x14ac:dyDescent="0.25">
      <c r="J492">
        <v>490</v>
      </c>
      <c r="K492" s="64" t="b">
        <f>IF(ISNUMBER(Data!D491),VLOOKUP(Results!J492,Data!A:D,4,FALSE))</f>
        <v>0</v>
      </c>
      <c r="L492" s="1" t="b">
        <f>IF(ISNUMBER(Data!D491),LOG(VLOOKUP($J492,Data!$A:$D,4,FALSE)))</f>
        <v>0</v>
      </c>
      <c r="M492" s="2" t="b">
        <f>IF(ISNUMBER(Data!C491),VLOOKUP($J492,Data!$A:$D,3,FALSE))</f>
        <v>0</v>
      </c>
      <c r="N492" s="1" t="b">
        <f>IF(ISNUMBER(Data!D491),IF(AND($J492&lt;=Data!$H$3,$J492&gt;=Data!$H$2,Data!E491&lt;&gt;1),LOG(VLOOKUP($J492,Data!$A:$D,4,FALSE))))</f>
        <v>0</v>
      </c>
      <c r="O492" s="2" t="b">
        <f>IF(AND($J492&lt;=Data!$H$3,$J492&gt;=Data!$H$2,Data!E491&lt;&gt;1),VLOOKUP($J492,Data!$A:$D,3,FALSE))</f>
        <v>0</v>
      </c>
      <c r="P492" s="1" t="b">
        <f t="shared" si="85"/>
        <v>0</v>
      </c>
      <c r="Q492" s="1" t="b">
        <f t="shared" si="86"/>
        <v>0</v>
      </c>
      <c r="R492" s="1" t="b">
        <f t="shared" si="87"/>
        <v>0</v>
      </c>
      <c r="S492" s="1" t="b">
        <f t="shared" si="88"/>
        <v>0</v>
      </c>
      <c r="T492" s="1" t="b">
        <f t="shared" si="89"/>
        <v>0</v>
      </c>
      <c r="U492" s="1" t="b">
        <f t="shared" si="90"/>
        <v>0</v>
      </c>
      <c r="W492" s="1" t="b">
        <f t="shared" si="91"/>
        <v>0</v>
      </c>
      <c r="X492" s="1" t="b">
        <f t="shared" si="92"/>
        <v>0</v>
      </c>
      <c r="Y492" s="1" t="b">
        <f t="shared" si="93"/>
        <v>0</v>
      </c>
      <c r="Z492" s="1" t="b">
        <f t="shared" si="94"/>
        <v>0</v>
      </c>
      <c r="AA492" s="1" t="b">
        <f t="shared" si="95"/>
        <v>0</v>
      </c>
      <c r="AB492" s="1" t="b">
        <f t="shared" si="96"/>
        <v>0</v>
      </c>
    </row>
    <row r="493" spans="10:28" x14ac:dyDescent="0.25">
      <c r="J493">
        <v>491</v>
      </c>
      <c r="K493" s="64" t="b">
        <f>IF(ISNUMBER(Data!D492),VLOOKUP(Results!J493,Data!A:D,4,FALSE))</f>
        <v>0</v>
      </c>
      <c r="L493" s="1" t="b">
        <f>IF(ISNUMBER(Data!D492),LOG(VLOOKUP($J493,Data!$A:$D,4,FALSE)))</f>
        <v>0</v>
      </c>
      <c r="M493" s="2" t="b">
        <f>IF(ISNUMBER(Data!C492),VLOOKUP($J493,Data!$A:$D,3,FALSE))</f>
        <v>0</v>
      </c>
      <c r="N493" s="1" t="b">
        <f>IF(ISNUMBER(Data!D492),IF(AND($J493&lt;=Data!$H$3,$J493&gt;=Data!$H$2,Data!E492&lt;&gt;1),LOG(VLOOKUP($J493,Data!$A:$D,4,FALSE))))</f>
        <v>0</v>
      </c>
      <c r="O493" s="2" t="b">
        <f>IF(AND($J493&lt;=Data!$H$3,$J493&gt;=Data!$H$2,Data!E492&lt;&gt;1),VLOOKUP($J493,Data!$A:$D,3,FALSE))</f>
        <v>0</v>
      </c>
      <c r="P493" s="1" t="b">
        <f t="shared" si="85"/>
        <v>0</v>
      </c>
      <c r="Q493" s="1" t="b">
        <f t="shared" si="86"/>
        <v>0</v>
      </c>
      <c r="R493" s="1" t="b">
        <f t="shared" si="87"/>
        <v>0</v>
      </c>
      <c r="S493" s="1" t="b">
        <f t="shared" si="88"/>
        <v>0</v>
      </c>
      <c r="T493" s="1" t="b">
        <f t="shared" si="89"/>
        <v>0</v>
      </c>
      <c r="U493" s="1" t="b">
        <f t="shared" si="90"/>
        <v>0</v>
      </c>
      <c r="W493" s="1" t="b">
        <f t="shared" si="91"/>
        <v>0</v>
      </c>
      <c r="X493" s="1" t="b">
        <f t="shared" si="92"/>
        <v>0</v>
      </c>
      <c r="Y493" s="1" t="b">
        <f t="shared" si="93"/>
        <v>0</v>
      </c>
      <c r="Z493" s="1" t="b">
        <f t="shared" si="94"/>
        <v>0</v>
      </c>
      <c r="AA493" s="1" t="b">
        <f t="shared" si="95"/>
        <v>0</v>
      </c>
      <c r="AB493" s="1" t="b">
        <f t="shared" si="96"/>
        <v>0</v>
      </c>
    </row>
    <row r="494" spans="10:28" x14ac:dyDescent="0.25">
      <c r="J494">
        <v>492</v>
      </c>
      <c r="K494" s="64" t="b">
        <f>IF(ISNUMBER(Data!D493),VLOOKUP(Results!J494,Data!A:D,4,FALSE))</f>
        <v>0</v>
      </c>
      <c r="L494" s="1" t="b">
        <f>IF(ISNUMBER(Data!D493),LOG(VLOOKUP($J494,Data!$A:$D,4,FALSE)))</f>
        <v>0</v>
      </c>
      <c r="M494" s="2" t="b">
        <f>IF(ISNUMBER(Data!C493),VLOOKUP($J494,Data!$A:$D,3,FALSE))</f>
        <v>0</v>
      </c>
      <c r="N494" s="1" t="b">
        <f>IF(ISNUMBER(Data!D493),IF(AND($J494&lt;=Data!$H$3,$J494&gt;=Data!$H$2,Data!E493&lt;&gt;1),LOG(VLOOKUP($J494,Data!$A:$D,4,FALSE))))</f>
        <v>0</v>
      </c>
      <c r="O494" s="2" t="b">
        <f>IF(AND($J494&lt;=Data!$H$3,$J494&gt;=Data!$H$2,Data!E493&lt;&gt;1),VLOOKUP($J494,Data!$A:$D,3,FALSE))</f>
        <v>0</v>
      </c>
      <c r="P494" s="1" t="b">
        <f t="shared" si="85"/>
        <v>0</v>
      </c>
      <c r="Q494" s="1" t="b">
        <f t="shared" si="86"/>
        <v>0</v>
      </c>
      <c r="R494" s="1" t="b">
        <f t="shared" si="87"/>
        <v>0</v>
      </c>
      <c r="S494" s="1" t="b">
        <f t="shared" si="88"/>
        <v>0</v>
      </c>
      <c r="T494" s="1" t="b">
        <f t="shared" si="89"/>
        <v>0</v>
      </c>
      <c r="U494" s="1" t="b">
        <f t="shared" si="90"/>
        <v>0</v>
      </c>
      <c r="W494" s="1" t="b">
        <f t="shared" si="91"/>
        <v>0</v>
      </c>
      <c r="X494" s="1" t="b">
        <f t="shared" si="92"/>
        <v>0</v>
      </c>
      <c r="Y494" s="1" t="b">
        <f t="shared" si="93"/>
        <v>0</v>
      </c>
      <c r="Z494" s="1" t="b">
        <f t="shared" si="94"/>
        <v>0</v>
      </c>
      <c r="AA494" s="1" t="b">
        <f t="shared" si="95"/>
        <v>0</v>
      </c>
      <c r="AB494" s="1" t="b">
        <f t="shared" si="96"/>
        <v>0</v>
      </c>
    </row>
    <row r="495" spans="10:28" x14ac:dyDescent="0.25">
      <c r="J495">
        <v>493</v>
      </c>
      <c r="K495" s="64" t="b">
        <f>IF(ISNUMBER(Data!D494),VLOOKUP(Results!J495,Data!A:D,4,FALSE))</f>
        <v>0</v>
      </c>
      <c r="L495" s="1" t="b">
        <f>IF(ISNUMBER(Data!D494),LOG(VLOOKUP($J495,Data!$A:$D,4,FALSE)))</f>
        <v>0</v>
      </c>
      <c r="M495" s="2" t="b">
        <f>IF(ISNUMBER(Data!C494),VLOOKUP($J495,Data!$A:$D,3,FALSE))</f>
        <v>0</v>
      </c>
      <c r="N495" s="1" t="b">
        <f>IF(ISNUMBER(Data!D494),IF(AND($J495&lt;=Data!$H$3,$J495&gt;=Data!$H$2,Data!E494&lt;&gt;1),LOG(VLOOKUP($J495,Data!$A:$D,4,FALSE))))</f>
        <v>0</v>
      </c>
      <c r="O495" s="2" t="b">
        <f>IF(AND($J495&lt;=Data!$H$3,$J495&gt;=Data!$H$2,Data!E494&lt;&gt;1),VLOOKUP($J495,Data!$A:$D,3,FALSE))</f>
        <v>0</v>
      </c>
      <c r="P495" s="1" t="b">
        <f t="shared" si="85"/>
        <v>0</v>
      </c>
      <c r="Q495" s="1" t="b">
        <f t="shared" si="86"/>
        <v>0</v>
      </c>
      <c r="R495" s="1" t="b">
        <f t="shared" si="87"/>
        <v>0</v>
      </c>
      <c r="S495" s="1" t="b">
        <f t="shared" si="88"/>
        <v>0</v>
      </c>
      <c r="T495" s="1" t="b">
        <f t="shared" si="89"/>
        <v>0</v>
      </c>
      <c r="U495" s="1" t="b">
        <f t="shared" si="90"/>
        <v>0</v>
      </c>
      <c r="W495" s="1" t="b">
        <f t="shared" si="91"/>
        <v>0</v>
      </c>
      <c r="X495" s="1" t="b">
        <f t="shared" si="92"/>
        <v>0</v>
      </c>
      <c r="Y495" s="1" t="b">
        <f t="shared" si="93"/>
        <v>0</v>
      </c>
      <c r="Z495" s="1" t="b">
        <f t="shared" si="94"/>
        <v>0</v>
      </c>
      <c r="AA495" s="1" t="b">
        <f t="shared" si="95"/>
        <v>0</v>
      </c>
      <c r="AB495" s="1" t="b">
        <f t="shared" si="96"/>
        <v>0</v>
      </c>
    </row>
    <row r="496" spans="10:28" x14ac:dyDescent="0.25">
      <c r="J496">
        <v>494</v>
      </c>
      <c r="K496" s="64" t="b">
        <f>IF(ISNUMBER(Data!D495),VLOOKUP(Results!J496,Data!A:D,4,FALSE))</f>
        <v>0</v>
      </c>
      <c r="L496" s="1" t="b">
        <f>IF(ISNUMBER(Data!D495),LOG(VLOOKUP($J496,Data!$A:$D,4,FALSE)))</f>
        <v>0</v>
      </c>
      <c r="M496" s="2" t="b">
        <f>IF(ISNUMBER(Data!C495),VLOOKUP($J496,Data!$A:$D,3,FALSE))</f>
        <v>0</v>
      </c>
      <c r="N496" s="1" t="b">
        <f>IF(ISNUMBER(Data!D495),IF(AND($J496&lt;=Data!$H$3,$J496&gt;=Data!$H$2,Data!E495&lt;&gt;1),LOG(VLOOKUP($J496,Data!$A:$D,4,FALSE))))</f>
        <v>0</v>
      </c>
      <c r="O496" s="2" t="b">
        <f>IF(AND($J496&lt;=Data!$H$3,$J496&gt;=Data!$H$2,Data!E495&lt;&gt;1),VLOOKUP($J496,Data!$A:$D,3,FALSE))</f>
        <v>0</v>
      </c>
      <c r="P496" s="1" t="b">
        <f t="shared" si="85"/>
        <v>0</v>
      </c>
      <c r="Q496" s="1" t="b">
        <f t="shared" si="86"/>
        <v>0</v>
      </c>
      <c r="R496" s="1" t="b">
        <f t="shared" si="87"/>
        <v>0</v>
      </c>
      <c r="S496" s="1" t="b">
        <f t="shared" si="88"/>
        <v>0</v>
      </c>
      <c r="T496" s="1" t="b">
        <f t="shared" si="89"/>
        <v>0</v>
      </c>
      <c r="U496" s="1" t="b">
        <f t="shared" si="90"/>
        <v>0</v>
      </c>
      <c r="W496" s="1" t="b">
        <f t="shared" si="91"/>
        <v>0</v>
      </c>
      <c r="X496" s="1" t="b">
        <f t="shared" si="92"/>
        <v>0</v>
      </c>
      <c r="Y496" s="1" t="b">
        <f t="shared" si="93"/>
        <v>0</v>
      </c>
      <c r="Z496" s="1" t="b">
        <f t="shared" si="94"/>
        <v>0</v>
      </c>
      <c r="AA496" s="1" t="b">
        <f t="shared" si="95"/>
        <v>0</v>
      </c>
      <c r="AB496" s="1" t="b">
        <f t="shared" si="96"/>
        <v>0</v>
      </c>
    </row>
    <row r="497" spans="10:28" x14ac:dyDescent="0.25">
      <c r="J497">
        <v>495</v>
      </c>
      <c r="K497" s="64" t="b">
        <f>IF(ISNUMBER(Data!D496),VLOOKUP(Results!J497,Data!A:D,4,FALSE))</f>
        <v>0</v>
      </c>
      <c r="L497" s="1" t="b">
        <f>IF(ISNUMBER(Data!D496),LOG(VLOOKUP($J497,Data!$A:$D,4,FALSE)))</f>
        <v>0</v>
      </c>
      <c r="M497" s="2" t="b">
        <f>IF(ISNUMBER(Data!C496),VLOOKUP($J497,Data!$A:$D,3,FALSE))</f>
        <v>0</v>
      </c>
      <c r="N497" s="1" t="b">
        <f>IF(ISNUMBER(Data!D496),IF(AND($J497&lt;=Data!$H$3,$J497&gt;=Data!$H$2,Data!E496&lt;&gt;1),LOG(VLOOKUP($J497,Data!$A:$D,4,FALSE))))</f>
        <v>0</v>
      </c>
      <c r="O497" s="2" t="b">
        <f>IF(AND($J497&lt;=Data!$H$3,$J497&gt;=Data!$H$2,Data!E496&lt;&gt;1),VLOOKUP($J497,Data!$A:$D,3,FALSE))</f>
        <v>0</v>
      </c>
      <c r="P497" s="1" t="b">
        <f t="shared" si="85"/>
        <v>0</v>
      </c>
      <c r="Q497" s="1" t="b">
        <f t="shared" si="86"/>
        <v>0</v>
      </c>
      <c r="R497" s="1" t="b">
        <f t="shared" si="87"/>
        <v>0</v>
      </c>
      <c r="S497" s="1" t="b">
        <f t="shared" si="88"/>
        <v>0</v>
      </c>
      <c r="T497" s="1" t="b">
        <f t="shared" si="89"/>
        <v>0</v>
      </c>
      <c r="U497" s="1" t="b">
        <f t="shared" si="90"/>
        <v>0</v>
      </c>
      <c r="W497" s="1" t="b">
        <f t="shared" si="91"/>
        <v>0</v>
      </c>
      <c r="X497" s="1" t="b">
        <f t="shared" si="92"/>
        <v>0</v>
      </c>
      <c r="Y497" s="1" t="b">
        <f t="shared" si="93"/>
        <v>0</v>
      </c>
      <c r="Z497" s="1" t="b">
        <f t="shared" si="94"/>
        <v>0</v>
      </c>
      <c r="AA497" s="1" t="b">
        <f t="shared" si="95"/>
        <v>0</v>
      </c>
      <c r="AB497" s="1" t="b">
        <f t="shared" si="96"/>
        <v>0</v>
      </c>
    </row>
    <row r="498" spans="10:28" x14ac:dyDescent="0.25">
      <c r="J498">
        <v>496</v>
      </c>
      <c r="K498" s="64" t="b">
        <f>IF(ISNUMBER(Data!D497),VLOOKUP(Results!J498,Data!A:D,4,FALSE))</f>
        <v>0</v>
      </c>
      <c r="L498" s="1" t="b">
        <f>IF(ISNUMBER(Data!D497),LOG(VLOOKUP($J498,Data!$A:$D,4,FALSE)))</f>
        <v>0</v>
      </c>
      <c r="M498" s="2" t="b">
        <f>IF(ISNUMBER(Data!C497),VLOOKUP($J498,Data!$A:$D,3,FALSE))</f>
        <v>0</v>
      </c>
      <c r="N498" s="1" t="b">
        <f>IF(ISNUMBER(Data!D497),IF(AND($J498&lt;=Data!$H$3,$J498&gt;=Data!$H$2,Data!E497&lt;&gt;1),LOG(VLOOKUP($J498,Data!$A:$D,4,FALSE))))</f>
        <v>0</v>
      </c>
      <c r="O498" s="2" t="b">
        <f>IF(AND($J498&lt;=Data!$H$3,$J498&gt;=Data!$H$2,Data!E497&lt;&gt;1),VLOOKUP($J498,Data!$A:$D,3,FALSE))</f>
        <v>0</v>
      </c>
      <c r="P498" s="1" t="b">
        <f t="shared" si="85"/>
        <v>0</v>
      </c>
      <c r="Q498" s="1" t="b">
        <f t="shared" si="86"/>
        <v>0</v>
      </c>
      <c r="R498" s="1" t="b">
        <f t="shared" si="87"/>
        <v>0</v>
      </c>
      <c r="S498" s="1" t="b">
        <f t="shared" si="88"/>
        <v>0</v>
      </c>
      <c r="T498" s="1" t="b">
        <f t="shared" si="89"/>
        <v>0</v>
      </c>
      <c r="U498" s="1" t="b">
        <f t="shared" si="90"/>
        <v>0</v>
      </c>
      <c r="W498" s="1" t="b">
        <f t="shared" si="91"/>
        <v>0</v>
      </c>
      <c r="X498" s="1" t="b">
        <f t="shared" si="92"/>
        <v>0</v>
      </c>
      <c r="Y498" s="1" t="b">
        <f t="shared" si="93"/>
        <v>0</v>
      </c>
      <c r="Z498" s="1" t="b">
        <f t="shared" si="94"/>
        <v>0</v>
      </c>
      <c r="AA498" s="1" t="b">
        <f t="shared" si="95"/>
        <v>0</v>
      </c>
      <c r="AB498" s="1" t="b">
        <f t="shared" si="96"/>
        <v>0</v>
      </c>
    </row>
    <row r="499" spans="10:28" x14ac:dyDescent="0.25">
      <c r="J499">
        <v>497</v>
      </c>
      <c r="K499" s="64" t="b">
        <f>IF(ISNUMBER(Data!D498),VLOOKUP(Results!J499,Data!A:D,4,FALSE))</f>
        <v>0</v>
      </c>
      <c r="L499" s="1" t="b">
        <f>IF(ISNUMBER(Data!D498),LOG(VLOOKUP($J499,Data!$A:$D,4,FALSE)))</f>
        <v>0</v>
      </c>
      <c r="M499" s="2" t="b">
        <f>IF(ISNUMBER(Data!C498),VLOOKUP($J499,Data!$A:$D,3,FALSE))</f>
        <v>0</v>
      </c>
      <c r="N499" s="1" t="b">
        <f>IF(ISNUMBER(Data!D498),IF(AND($J499&lt;=Data!$H$3,$J499&gt;=Data!$H$2,Data!E498&lt;&gt;1),LOG(VLOOKUP($J499,Data!$A:$D,4,FALSE))))</f>
        <v>0</v>
      </c>
      <c r="O499" s="2" t="b">
        <f>IF(AND($J499&lt;=Data!$H$3,$J499&gt;=Data!$H$2,Data!E498&lt;&gt;1),VLOOKUP($J499,Data!$A:$D,3,FALSE))</f>
        <v>0</v>
      </c>
      <c r="P499" s="1" t="b">
        <f t="shared" si="85"/>
        <v>0</v>
      </c>
      <c r="Q499" s="1" t="b">
        <f t="shared" si="86"/>
        <v>0</v>
      </c>
      <c r="R499" s="1" t="b">
        <f t="shared" si="87"/>
        <v>0</v>
      </c>
      <c r="S499" s="1" t="b">
        <f t="shared" si="88"/>
        <v>0</v>
      </c>
      <c r="T499" s="1" t="b">
        <f t="shared" si="89"/>
        <v>0</v>
      </c>
      <c r="U499" s="1" t="b">
        <f t="shared" si="90"/>
        <v>0</v>
      </c>
      <c r="W499" s="1" t="b">
        <f t="shared" si="91"/>
        <v>0</v>
      </c>
      <c r="X499" s="1" t="b">
        <f t="shared" si="92"/>
        <v>0</v>
      </c>
      <c r="Y499" s="1" t="b">
        <f t="shared" si="93"/>
        <v>0</v>
      </c>
      <c r="Z499" s="1" t="b">
        <f t="shared" si="94"/>
        <v>0</v>
      </c>
      <c r="AA499" s="1" t="b">
        <f t="shared" si="95"/>
        <v>0</v>
      </c>
      <c r="AB499" s="1" t="b">
        <f t="shared" si="96"/>
        <v>0</v>
      </c>
    </row>
    <row r="500" spans="10:28" x14ac:dyDescent="0.25">
      <c r="J500">
        <v>498</v>
      </c>
      <c r="K500" s="64" t="b">
        <f>IF(ISNUMBER(Data!D499),VLOOKUP(Results!J500,Data!A:D,4,FALSE))</f>
        <v>0</v>
      </c>
      <c r="L500" s="1" t="b">
        <f>IF(ISNUMBER(Data!D499),LOG(VLOOKUP($J500,Data!$A:$D,4,FALSE)))</f>
        <v>0</v>
      </c>
      <c r="M500" s="2" t="b">
        <f>IF(ISNUMBER(Data!C499),VLOOKUP($J500,Data!$A:$D,3,FALSE))</f>
        <v>0</v>
      </c>
      <c r="N500" s="1" t="b">
        <f>IF(ISNUMBER(Data!D499),IF(AND($J500&lt;=Data!$H$3,$J500&gt;=Data!$H$2,Data!E499&lt;&gt;1),LOG(VLOOKUP($J500,Data!$A:$D,4,FALSE))))</f>
        <v>0</v>
      </c>
      <c r="O500" s="2" t="b">
        <f>IF(AND($J500&lt;=Data!$H$3,$J500&gt;=Data!$H$2,Data!E499&lt;&gt;1),VLOOKUP($J500,Data!$A:$D,3,FALSE))</f>
        <v>0</v>
      </c>
      <c r="P500" s="1" t="b">
        <f t="shared" si="85"/>
        <v>0</v>
      </c>
      <c r="Q500" s="1" t="b">
        <f t="shared" si="86"/>
        <v>0</v>
      </c>
      <c r="R500" s="1" t="b">
        <f t="shared" si="87"/>
        <v>0</v>
      </c>
      <c r="S500" s="1" t="b">
        <f t="shared" si="88"/>
        <v>0</v>
      </c>
      <c r="T500" s="1" t="b">
        <f t="shared" si="89"/>
        <v>0</v>
      </c>
      <c r="U500" s="1" t="b">
        <f t="shared" si="90"/>
        <v>0</v>
      </c>
      <c r="W500" s="1" t="b">
        <f t="shared" si="91"/>
        <v>0</v>
      </c>
      <c r="X500" s="1" t="b">
        <f t="shared" si="92"/>
        <v>0</v>
      </c>
      <c r="Y500" s="1" t="b">
        <f t="shared" si="93"/>
        <v>0</v>
      </c>
      <c r="Z500" s="1" t="b">
        <f t="shared" si="94"/>
        <v>0</v>
      </c>
      <c r="AA500" s="1" t="b">
        <f t="shared" si="95"/>
        <v>0</v>
      </c>
      <c r="AB500" s="1" t="b">
        <f t="shared" si="96"/>
        <v>0</v>
      </c>
    </row>
    <row r="501" spans="10:28" x14ac:dyDescent="0.25">
      <c r="J501">
        <v>499</v>
      </c>
      <c r="K501" s="64" t="b">
        <f>IF(ISNUMBER(Data!D500),VLOOKUP(Results!J501,Data!A:D,4,FALSE))</f>
        <v>0</v>
      </c>
      <c r="L501" s="1" t="b">
        <f>IF(ISNUMBER(Data!D500),LOG(VLOOKUP($J501,Data!$A:$D,4,FALSE)))</f>
        <v>0</v>
      </c>
      <c r="M501" s="2" t="b">
        <f>IF(ISNUMBER(Data!C500),VLOOKUP($J501,Data!$A:$D,3,FALSE))</f>
        <v>0</v>
      </c>
      <c r="N501" s="1" t="b">
        <f>IF(ISNUMBER(Data!D500),IF(AND($J501&lt;=Data!$H$3,$J501&gt;=Data!$H$2,Data!E500&lt;&gt;1),LOG(VLOOKUP($J501,Data!$A:$D,4,FALSE))))</f>
        <v>0</v>
      </c>
      <c r="O501" s="2" t="b">
        <f>IF(AND($J501&lt;=Data!$H$3,$J501&gt;=Data!$H$2,Data!E500&lt;&gt;1),VLOOKUP($J501,Data!$A:$D,3,FALSE))</f>
        <v>0</v>
      </c>
      <c r="P501" s="1" t="b">
        <f t="shared" si="85"/>
        <v>0</v>
      </c>
      <c r="Q501" s="1" t="b">
        <f t="shared" si="86"/>
        <v>0</v>
      </c>
      <c r="R501" s="1" t="b">
        <f t="shared" si="87"/>
        <v>0</v>
      </c>
      <c r="S501" s="1" t="b">
        <f t="shared" si="88"/>
        <v>0</v>
      </c>
      <c r="T501" s="1" t="b">
        <f t="shared" si="89"/>
        <v>0</v>
      </c>
      <c r="U501" s="1" t="b">
        <f t="shared" si="90"/>
        <v>0</v>
      </c>
      <c r="W501" s="1" t="b">
        <f t="shared" si="91"/>
        <v>0</v>
      </c>
      <c r="X501" s="1" t="b">
        <f t="shared" si="92"/>
        <v>0</v>
      </c>
      <c r="Y501" s="1" t="b">
        <f t="shared" si="93"/>
        <v>0</v>
      </c>
      <c r="Z501" s="1" t="b">
        <f t="shared" si="94"/>
        <v>0</v>
      </c>
      <c r="AA501" s="1" t="b">
        <f t="shared" si="95"/>
        <v>0</v>
      </c>
      <c r="AB501" s="1" t="b">
        <f t="shared" si="96"/>
        <v>0</v>
      </c>
    </row>
    <row r="502" spans="10:28" x14ac:dyDescent="0.25">
      <c r="J502">
        <v>500</v>
      </c>
      <c r="K502" s="64" t="b">
        <f>IF(ISNUMBER(Data!D501),VLOOKUP(Results!J502,Data!A:D,4,FALSE))</f>
        <v>0</v>
      </c>
      <c r="L502" s="1" t="b">
        <f>IF(ISNUMBER(Data!D501),LOG(VLOOKUP($J502,Data!$A:$D,4,FALSE)))</f>
        <v>0</v>
      </c>
      <c r="M502" s="2" t="b">
        <f>IF(ISNUMBER(Data!C501),VLOOKUP($J502,Data!$A:$D,3,FALSE))</f>
        <v>0</v>
      </c>
      <c r="N502" s="1" t="b">
        <f>IF(ISNUMBER(Data!D501),IF(AND($J502&lt;=Data!$H$3,$J502&gt;=Data!$H$2,Data!E501&lt;&gt;1),LOG(VLOOKUP($J502,Data!$A:$D,4,FALSE))))</f>
        <v>0</v>
      </c>
      <c r="O502" s="2" t="b">
        <f>IF(AND($J502&lt;=Data!$H$3,$J502&gt;=Data!$H$2,Data!E501&lt;&gt;1),VLOOKUP($J502,Data!$A:$D,3,FALSE))</f>
        <v>0</v>
      </c>
      <c r="P502" s="1" t="b">
        <f t="shared" si="85"/>
        <v>0</v>
      </c>
      <c r="Q502" s="1" t="b">
        <f t="shared" si="86"/>
        <v>0</v>
      </c>
      <c r="R502" s="1" t="b">
        <f t="shared" si="87"/>
        <v>0</v>
      </c>
      <c r="S502" s="1" t="b">
        <f t="shared" si="88"/>
        <v>0</v>
      </c>
      <c r="T502" s="1" t="b">
        <f t="shared" si="89"/>
        <v>0</v>
      </c>
      <c r="U502" s="1" t="b">
        <f t="shared" si="90"/>
        <v>0</v>
      </c>
      <c r="W502" s="1" t="b">
        <f t="shared" si="91"/>
        <v>0</v>
      </c>
      <c r="X502" s="1" t="b">
        <f t="shared" si="92"/>
        <v>0</v>
      </c>
      <c r="Y502" s="1" t="b">
        <f t="shared" si="93"/>
        <v>0</v>
      </c>
      <c r="Z502" s="1" t="b">
        <f t="shared" si="94"/>
        <v>0</v>
      </c>
      <c r="AA502" s="1" t="b">
        <f t="shared" si="95"/>
        <v>0</v>
      </c>
      <c r="AB502" s="1" t="b">
        <f t="shared" si="96"/>
        <v>0</v>
      </c>
    </row>
  </sheetData>
  <sheetProtection sheet="1" objects="1" scenarios="1"/>
  <mergeCells count="17">
    <mergeCell ref="AI1:AK1"/>
    <mergeCell ref="E61:F61"/>
    <mergeCell ref="D1:E1"/>
    <mergeCell ref="D6:E6"/>
    <mergeCell ref="G62:H62"/>
    <mergeCell ref="G23:H23"/>
    <mergeCell ref="G38:H38"/>
    <mergeCell ref="G51:H51"/>
    <mergeCell ref="C8:E8"/>
    <mergeCell ref="G50:H50"/>
    <mergeCell ref="G37:H37"/>
    <mergeCell ref="D37:E37"/>
    <mergeCell ref="D50:E50"/>
    <mergeCell ref="G22:H22"/>
    <mergeCell ref="G8:H8"/>
    <mergeCell ref="G9:H9"/>
    <mergeCell ref="D9:E9"/>
  </mergeCells>
  <conditionalFormatting sqref="D3">
    <cfRule type="expression" dxfId="43" priority="11">
      <formula>$D$3&lt;$G$3</formula>
    </cfRule>
  </conditionalFormatting>
  <conditionalFormatting sqref="K3:K502">
    <cfRule type="expression" dxfId="42" priority="4">
      <formula>OR($K3&gt;$G$63,$K3&lt;$H$63)</formula>
    </cfRule>
  </conditionalFormatting>
  <conditionalFormatting sqref="C10:C11">
    <cfRule type="expression" dxfId="41" priority="1">
      <formula>OR($C10&lt;10^(MIN($N$3:$N$502)),$C10&gt;10^MAX($N$3:$N$502))</formula>
    </cfRule>
  </conditionalFormatting>
  <pageMargins left="0.7" right="0.7" top="0.75" bottom="0.75" header="0.3" footer="0.3"/>
  <pageSetup paperSize="9" orientation="portrait" horizontalDpi="4294967293" verticalDpi="0"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id="{00000000-000E-0000-0400-000003000000}">
            <xm:f>AND(OR($U3&gt;$AJ$16,$U3&lt;$AK$16),Data!$H$8&gt;0.75)</xm:f>
            <x14:dxf>
              <fill>
                <patternFill>
                  <bgColor rgb="FFFF0000"/>
                </patternFill>
              </fill>
            </x14:dxf>
          </x14:cfRule>
          <xm:sqref>J3:J502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workbookViewId="0">
      <selection activeCell="W7" sqref="W7"/>
    </sheetView>
  </sheetViews>
  <sheetFormatPr defaultRowHeight="15" x14ac:dyDescent="0.25"/>
  <sheetData/>
  <sheetProtection sheet="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50"/>
  <sheetViews>
    <sheetView showGridLines="0" topLeftCell="A28" zoomScale="106" zoomScaleNormal="106" workbookViewId="0">
      <selection activeCell="G43" sqref="G43"/>
    </sheetView>
  </sheetViews>
  <sheetFormatPr defaultRowHeight="15" x14ac:dyDescent="0.25"/>
  <cols>
    <col min="1" max="4" width="9.140625" style="99"/>
    <col min="5" max="5" width="10" style="99" customWidth="1"/>
    <col min="6" max="16384" width="9.140625" style="99"/>
  </cols>
  <sheetData>
    <row r="6" spans="4:16" x14ac:dyDescent="0.25">
      <c r="D6" s="101">
        <f>D31</f>
        <v>45</v>
      </c>
      <c r="E6" s="102">
        <v>0</v>
      </c>
      <c r="O6" s="102">
        <f>O31</f>
        <v>30</v>
      </c>
      <c r="P6" s="102">
        <v>0</v>
      </c>
    </row>
    <row r="7" spans="4:16" x14ac:dyDescent="0.25">
      <c r="D7" s="102">
        <f>D6</f>
        <v>45</v>
      </c>
      <c r="E7" s="102">
        <v>0.6</v>
      </c>
      <c r="O7" s="102">
        <f>O6</f>
        <v>30</v>
      </c>
      <c r="P7" s="102">
        <v>0.6</v>
      </c>
    </row>
    <row r="26" spans="1:15" s="102" customFormat="1" ht="15.75" thickBot="1" x14ac:dyDescent="0.3"/>
    <row r="27" spans="1:15" s="102" customFormat="1" ht="15.75" thickBot="1" x14ac:dyDescent="0.3">
      <c r="A27" s="101"/>
      <c r="B27" s="101"/>
      <c r="C27" s="101"/>
      <c r="D27" s="101"/>
      <c r="E27" s="101"/>
      <c r="G27" s="160">
        <v>1</v>
      </c>
      <c r="H27" s="101"/>
      <c r="I27" s="101"/>
      <c r="J27" s="101"/>
    </row>
    <row r="28" spans="1:15" s="102" customFormat="1" x14ac:dyDescent="0.25"/>
    <row r="29" spans="1:15" s="102" customFormat="1" x14ac:dyDescent="0.25">
      <c r="D29" s="102" t="str">
        <f>Data!K2</f>
        <v>Total P</v>
      </c>
      <c r="O29" s="102" t="str">
        <f>Data!K2</f>
        <v>Total P</v>
      </c>
    </row>
    <row r="30" spans="1:15" s="102" customFormat="1" ht="15.75" thickBot="1" x14ac:dyDescent="0.3">
      <c r="D30" s="103" t="s">
        <v>82</v>
      </c>
      <c r="O30" s="103" t="s">
        <v>83</v>
      </c>
    </row>
    <row r="31" spans="1:15" s="102" customFormat="1" ht="15.75" thickBot="1" x14ac:dyDescent="0.3">
      <c r="B31" s="102" t="s">
        <v>78</v>
      </c>
      <c r="D31" s="100">
        <v>45</v>
      </c>
      <c r="M31" s="102" t="s">
        <v>78</v>
      </c>
      <c r="O31" s="100">
        <v>30</v>
      </c>
    </row>
    <row r="32" spans="1:15" s="102" customFormat="1" x14ac:dyDescent="0.25"/>
    <row r="33" spans="1:16" s="102" customFormat="1" x14ac:dyDescent="0.25"/>
    <row r="34" spans="1:16" s="102" customFormat="1" ht="18.75" x14ac:dyDescent="0.3">
      <c r="A34" s="156" t="s">
        <v>134</v>
      </c>
      <c r="B34" s="107"/>
      <c r="C34" s="107"/>
      <c r="D34" s="107"/>
      <c r="E34" s="107"/>
      <c r="F34" s="107"/>
      <c r="G34" s="107"/>
      <c r="H34" s="107"/>
      <c r="I34" s="107"/>
      <c r="J34" s="107"/>
      <c r="K34" s="107"/>
      <c r="L34" s="107"/>
      <c r="M34" s="107"/>
      <c r="N34" s="107"/>
      <c r="O34" s="107"/>
      <c r="P34" s="107"/>
    </row>
    <row r="35" spans="1:16" s="102" customFormat="1" x14ac:dyDescent="0.25">
      <c r="A35" s="106" t="s">
        <v>135</v>
      </c>
    </row>
    <row r="36" spans="1:16" s="102" customFormat="1" x14ac:dyDescent="0.25">
      <c r="C36" s="103" t="s">
        <v>90</v>
      </c>
      <c r="D36" s="103"/>
      <c r="E36" s="103"/>
    </row>
    <row r="37" spans="1:16" s="102" customFormat="1" ht="30" x14ac:dyDescent="0.25">
      <c r="C37" s="108" t="s">
        <v>84</v>
      </c>
      <c r="D37" s="108" t="s">
        <v>85</v>
      </c>
      <c r="E37" s="108" t="s">
        <v>86</v>
      </c>
      <c r="F37" s="157" t="s">
        <v>128</v>
      </c>
    </row>
    <row r="38" spans="1:16" s="102" customFormat="1" x14ac:dyDescent="0.25">
      <c r="A38" s="184" t="s">
        <v>9</v>
      </c>
      <c r="B38" s="104" t="str">
        <f>HG_Mismatch!AA505</f>
        <v>95th</v>
      </c>
      <c r="C38" s="104">
        <f>HG_Mismatch!AP505</f>
        <v>43.068939815485969</v>
      </c>
      <c r="D38" s="104">
        <f>HG_Mismatch!AQ505</f>
        <v>67.064610059720309</v>
      </c>
      <c r="E38" s="104">
        <f>HG_Mismatch!AR505</f>
        <v>93.067407992110233</v>
      </c>
      <c r="F38" s="104">
        <f>HG_Mismatch!AS505</f>
        <v>113.01759209149833</v>
      </c>
    </row>
    <row r="39" spans="1:16" s="102" customFormat="1" x14ac:dyDescent="0.25">
      <c r="A39" s="184"/>
      <c r="B39" s="104" t="str">
        <f>HG_Mismatch!AA506</f>
        <v>75th</v>
      </c>
      <c r="C39" s="104">
        <f>HG_Mismatch!AP506</f>
        <v>27.246600936315822</v>
      </c>
      <c r="D39" s="105">
        <f>HG_Mismatch!AQ506</f>
        <v>52.5</v>
      </c>
      <c r="E39" s="104">
        <f>HG_Mismatch!AR506</f>
        <v>66.589038136918631</v>
      </c>
      <c r="F39" s="104">
        <f>HG_Mismatch!AS506</f>
        <v>103.50000000000006</v>
      </c>
    </row>
    <row r="40" spans="1:16" s="102" customFormat="1" x14ac:dyDescent="0.25">
      <c r="A40" s="184"/>
      <c r="B40" s="104" t="str">
        <f>HG_Mismatch!AA507</f>
        <v>50th</v>
      </c>
      <c r="C40" s="104">
        <f>HG_Mismatch!AP507</f>
        <v>20.946360065653415</v>
      </c>
      <c r="D40" s="104">
        <f>HG_Mismatch!AQ507</f>
        <v>45.500000000000021</v>
      </c>
      <c r="E40" s="104">
        <f>HG_Mismatch!AR507</f>
        <v>56.000000000000021</v>
      </c>
      <c r="F40" s="104">
        <f>HG_Mismatch!AS507</f>
        <v>82.416624536558245</v>
      </c>
    </row>
    <row r="41" spans="1:16" s="102" customFormat="1" x14ac:dyDescent="0.25">
      <c r="A41" s="184"/>
      <c r="B41" s="104" t="str">
        <f>HG_Mismatch!AA508</f>
        <v>25th</v>
      </c>
      <c r="C41" s="104">
        <f>HG_Mismatch!AP508</f>
        <v>15.670059950827886</v>
      </c>
      <c r="D41" s="104">
        <f>HG_Mismatch!AQ508</f>
        <v>21.000000000000011</v>
      </c>
      <c r="E41" s="105">
        <f>HG_Mismatch!AR508</f>
        <v>42.031416821230287</v>
      </c>
      <c r="F41" s="155">
        <f>HG_Mismatch!AS508</f>
        <v>41.619870406973973</v>
      </c>
    </row>
    <row r="42" spans="1:16" s="102" customFormat="1" x14ac:dyDescent="0.25">
      <c r="A42" s="184"/>
      <c r="B42" s="104" t="str">
        <f>HG_Mismatch!AA509</f>
        <v>5th</v>
      </c>
      <c r="C42" s="104">
        <f>HG_Mismatch!AP509</f>
        <v>8.3000000000000007</v>
      </c>
      <c r="D42" s="104">
        <f>HG_Mismatch!AQ509</f>
        <v>18.795651406448034</v>
      </c>
      <c r="E42" s="104">
        <f>HG_Mismatch!AR509</f>
        <v>33.334337817091033</v>
      </c>
      <c r="F42" s="104">
        <f>HG_Mismatch!AS509</f>
        <v>40.500000000000014</v>
      </c>
    </row>
    <row r="43" spans="1:16" s="102" customFormat="1" x14ac:dyDescent="0.25"/>
    <row r="44" spans="1:16" s="102" customFormat="1" x14ac:dyDescent="0.25">
      <c r="A44" s="158" t="s">
        <v>112</v>
      </c>
      <c r="B44" s="159"/>
      <c r="C44" s="183" t="str">
        <f>Data!K2</f>
        <v>Total P</v>
      </c>
      <c r="D44" s="183"/>
    </row>
    <row r="45" spans="1:16" s="102" customFormat="1" x14ac:dyDescent="0.25">
      <c r="A45" s="107" t="s">
        <v>137</v>
      </c>
      <c r="B45" s="107"/>
      <c r="C45" s="108" t="s">
        <v>84</v>
      </c>
      <c r="D45" s="108" t="s">
        <v>85</v>
      </c>
    </row>
    <row r="46" spans="1:16" s="102" customFormat="1" x14ac:dyDescent="0.25">
      <c r="A46" s="109" t="s">
        <v>95</v>
      </c>
      <c r="C46" s="104">
        <f>AVERAGE(D41,C39)</f>
        <v>24.123300468157915</v>
      </c>
      <c r="D46" s="104">
        <f>AVERAGE(E41,D39)</f>
        <v>47.265708410615147</v>
      </c>
    </row>
    <row r="47" spans="1:16" s="102" customFormat="1" x14ac:dyDescent="0.25">
      <c r="A47" s="102" t="s">
        <v>136</v>
      </c>
      <c r="C47" s="104">
        <f>AVERAGE(C40:D40)</f>
        <v>33.223180032826718</v>
      </c>
      <c r="D47" s="104">
        <f>AVERAGE(D40:E40)</f>
        <v>50.750000000000021</v>
      </c>
    </row>
    <row r="48" spans="1:16" x14ac:dyDescent="0.25">
      <c r="A48" s="102" t="s">
        <v>143</v>
      </c>
      <c r="B48" s="102"/>
      <c r="C48" s="104">
        <f>C39</f>
        <v>27.246600936315822</v>
      </c>
      <c r="D48" s="104">
        <f>D39</f>
        <v>52.5</v>
      </c>
    </row>
    <row r="50" spans="1:4" x14ac:dyDescent="0.25">
      <c r="A50" s="109" t="s">
        <v>94</v>
      </c>
      <c r="B50" s="102"/>
      <c r="C50" s="104">
        <f>O31</f>
        <v>30</v>
      </c>
      <c r="D50" s="104">
        <f>D31</f>
        <v>45</v>
      </c>
    </row>
  </sheetData>
  <sheetProtection sheet="1" scenarios="1"/>
  <mergeCells count="2">
    <mergeCell ref="C44:D44"/>
    <mergeCell ref="A38:A42"/>
  </mergeCells>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6"/>
  <sheetViews>
    <sheetView zoomScale="60" zoomScaleNormal="60" workbookViewId="0">
      <pane ySplit="1" topLeftCell="A2" activePane="bottomLeft" state="frozen"/>
      <selection pane="bottomLeft" activeCell="B2" sqref="B2:B501"/>
    </sheetView>
  </sheetViews>
  <sheetFormatPr defaultRowHeight="15" x14ac:dyDescent="0.25"/>
  <cols>
    <col min="1" max="1" width="9.140625" style="99"/>
    <col min="2" max="2" width="13.42578125" style="111" bestFit="1" customWidth="1"/>
    <col min="3" max="3" width="13.42578125" style="99" bestFit="1" customWidth="1"/>
    <col min="4" max="4" width="9.140625" style="112"/>
    <col min="5" max="5" width="9.140625" style="110"/>
    <col min="6" max="51" width="9.140625" style="99"/>
  </cols>
  <sheetData>
    <row r="1" spans="1:51" x14ac:dyDescent="0.25">
      <c r="A1" s="113" t="s">
        <v>0</v>
      </c>
      <c r="B1" s="114" t="s">
        <v>65</v>
      </c>
      <c r="C1" s="113" t="s">
        <v>2</v>
      </c>
      <c r="D1" s="114" t="s">
        <v>76</v>
      </c>
      <c r="E1" s="115" t="s">
        <v>77</v>
      </c>
      <c r="F1" s="102">
        <f>AA1*$AA$2</f>
        <v>5.5</v>
      </c>
      <c r="G1" s="102">
        <f t="shared" ref="G1:Y1" si="0">AB1*$AA$2</f>
        <v>11.294627058970839</v>
      </c>
      <c r="H1" s="102">
        <f t="shared" si="0"/>
        <v>14.219093021276407</v>
      </c>
      <c r="I1" s="102">
        <f t="shared" si="0"/>
        <v>17.90077753714997</v>
      </c>
      <c r="J1" s="102">
        <f t="shared" si="0"/>
        <v>22.535743732392302</v>
      </c>
      <c r="K1" s="102">
        <f t="shared" si="0"/>
        <v>28.370820458389801</v>
      </c>
      <c r="L1" s="102">
        <f t="shared" si="0"/>
        <v>35.716746828516776</v>
      </c>
      <c r="M1" s="102">
        <f t="shared" si="0"/>
        <v>44.964720209038497</v>
      </c>
      <c r="N1" s="102">
        <f t="shared" si="0"/>
        <v>56.607228905373304</v>
      </c>
      <c r="O1" s="102">
        <f t="shared" si="0"/>
        <v>71.264278960223777</v>
      </c>
      <c r="P1" s="102">
        <f t="shared" si="0"/>
        <v>89.716411736214098</v>
      </c>
      <c r="Q1" s="102">
        <f t="shared" si="0"/>
        <v>112.94627058970838</v>
      </c>
      <c r="R1" s="102">
        <f t="shared" si="0"/>
        <v>142.19093021276416</v>
      </c>
      <c r="S1" s="102">
        <f t="shared" si="0"/>
        <v>179.00777537149978</v>
      </c>
      <c r="T1" s="102">
        <f t="shared" si="0"/>
        <v>225.35743732392302</v>
      </c>
      <c r="U1" s="102">
        <f t="shared" si="0"/>
        <v>283.70820458389812</v>
      </c>
      <c r="V1" s="102">
        <f t="shared" si="0"/>
        <v>357.16746828516796</v>
      </c>
      <c r="W1" s="102">
        <f t="shared" si="0"/>
        <v>449.64720209038512</v>
      </c>
      <c r="X1" s="102">
        <f t="shared" si="0"/>
        <v>566.0722890537329</v>
      </c>
      <c r="Y1" s="102">
        <f t="shared" si="0"/>
        <v>712.6427896022376</v>
      </c>
      <c r="Z1" s="102"/>
      <c r="AA1" s="102">
        <v>5.5</v>
      </c>
      <c r="AB1" s="102">
        <v>11.294627058970839</v>
      </c>
      <c r="AC1" s="102">
        <v>14.219093021276407</v>
      </c>
      <c r="AD1" s="102">
        <v>17.90077753714997</v>
      </c>
      <c r="AE1" s="102">
        <v>22.535743732392302</v>
      </c>
      <c r="AF1" s="102">
        <v>28.370820458389801</v>
      </c>
      <c r="AG1" s="102">
        <v>35.716746828516776</v>
      </c>
      <c r="AH1" s="102">
        <v>44.964720209038497</v>
      </c>
      <c r="AI1" s="102">
        <v>56.607228905373304</v>
      </c>
      <c r="AJ1" s="102">
        <v>71.264278960223777</v>
      </c>
      <c r="AK1" s="102">
        <v>89.716411736214098</v>
      </c>
      <c r="AL1" s="102">
        <v>112.94627058970838</v>
      </c>
      <c r="AM1" s="102">
        <v>142.19093021276416</v>
      </c>
      <c r="AN1" s="102">
        <v>179.00777537149978</v>
      </c>
      <c r="AO1" s="102">
        <v>225.35743732392302</v>
      </c>
      <c r="AP1" s="102">
        <v>283.70820458389812</v>
      </c>
      <c r="AQ1" s="102">
        <v>357.16746828516796</v>
      </c>
      <c r="AR1" s="102">
        <v>449.64720209038512</v>
      </c>
      <c r="AS1" s="102">
        <v>566.0722890537329</v>
      </c>
      <c r="AT1" s="102">
        <v>712.6427896022376</v>
      </c>
      <c r="AU1" s="102">
        <v>283.70820458389812</v>
      </c>
      <c r="AV1" s="102">
        <v>357.16746828516796</v>
      </c>
      <c r="AW1" s="102">
        <v>449.64720209038512</v>
      </c>
      <c r="AX1" s="102">
        <v>566.0722890537329</v>
      </c>
      <c r="AY1" s="102">
        <v>712.6427896022376</v>
      </c>
    </row>
    <row r="2" spans="1:51" x14ac:dyDescent="0.25">
      <c r="A2" s="116">
        <v>1</v>
      </c>
      <c r="B2" s="116">
        <f>IF(ISNUMBER(Data!D2),IF(AND($A2&lt;=Data!$H$3,$A4&gt;=Data!$H$2,Data!E3&lt;&gt;1),VLOOKUP($A2,Data!$A:$D,4,FALSE)))</f>
        <v>6.3</v>
      </c>
      <c r="C2" s="116">
        <f>IF(AND($A2&lt;=Data!$H$3,$A4&gt;=Data!$H$2,Data!E3&lt;&gt;1),VLOOKUP($A2,Data!$A:$D,3,FALSE))</f>
        <v>0.94899999999999995</v>
      </c>
      <c r="D2" s="58">
        <f>IF(COUNT(B2:C2)=2,IF(C2&gt;Data!$H$5,5,IF(C2&gt;Data!$H$6,4,IF(C2&gt;Data!$H$7,3,2))))</f>
        <v>5</v>
      </c>
      <c r="E2" s="115">
        <f>IF(ISNUMBER(D2),IF(D2&gt;=4,1,0),"")</f>
        <v>1</v>
      </c>
      <c r="F2" s="102" t="str">
        <f t="shared" ref="F2:O11" si="1">IF($B2&lt;F$1,1,0) &amp;","&amp;$E2</f>
        <v>0,1</v>
      </c>
      <c r="G2" s="102" t="str">
        <f t="shared" si="1"/>
        <v>1,1</v>
      </c>
      <c r="H2" s="102" t="str">
        <f t="shared" si="1"/>
        <v>1,1</v>
      </c>
      <c r="I2" s="102" t="str">
        <f t="shared" si="1"/>
        <v>1,1</v>
      </c>
      <c r="J2" s="102" t="str">
        <f t="shared" si="1"/>
        <v>1,1</v>
      </c>
      <c r="K2" s="102" t="str">
        <f t="shared" si="1"/>
        <v>1,1</v>
      </c>
      <c r="L2" s="102" t="str">
        <f t="shared" si="1"/>
        <v>1,1</v>
      </c>
      <c r="M2" s="102" t="str">
        <f t="shared" si="1"/>
        <v>1,1</v>
      </c>
      <c r="N2" s="102" t="str">
        <f t="shared" si="1"/>
        <v>1,1</v>
      </c>
      <c r="O2" s="102" t="str">
        <f t="shared" si="1"/>
        <v>1,1</v>
      </c>
      <c r="P2" s="102" t="str">
        <f t="shared" ref="P2:Y11" si="2">IF($B2&lt;P$1,1,0) &amp;","&amp;$E2</f>
        <v>1,1</v>
      </c>
      <c r="Q2" s="102" t="str">
        <f t="shared" si="2"/>
        <v>1,1</v>
      </c>
      <c r="R2" s="102" t="str">
        <f t="shared" si="2"/>
        <v>1,1</v>
      </c>
      <c r="S2" s="102" t="str">
        <f t="shared" si="2"/>
        <v>1,1</v>
      </c>
      <c r="T2" s="102" t="str">
        <f t="shared" si="2"/>
        <v>1,1</v>
      </c>
      <c r="U2" s="102" t="str">
        <f t="shared" si="2"/>
        <v>1,1</v>
      </c>
      <c r="V2" s="102" t="str">
        <f t="shared" si="2"/>
        <v>1,1</v>
      </c>
      <c r="W2" s="102" t="str">
        <f t="shared" si="2"/>
        <v>1,1</v>
      </c>
      <c r="X2" s="102" t="str">
        <f t="shared" si="2"/>
        <v>1,1</v>
      </c>
      <c r="Y2" s="102" t="str">
        <f t="shared" si="2"/>
        <v>1,1</v>
      </c>
      <c r="Z2" s="102"/>
      <c r="AA2" s="102">
        <f>Categorical!G27</f>
        <v>1</v>
      </c>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row>
    <row r="3" spans="1:51" x14ac:dyDescent="0.25">
      <c r="A3" s="116">
        <v>2</v>
      </c>
      <c r="B3" s="116">
        <f>IF(ISNUMBER(Data!D3),IF(AND($A3&lt;=Data!$H$3,$A5&gt;=Data!$H$2,Data!E4&lt;&gt;1),VLOOKUP($A3,Data!$A:$D,4,FALSE)))</f>
        <v>8.3000000000000007</v>
      </c>
      <c r="C3" s="116">
        <f>IF(AND($A3&lt;=Data!$H$3,$A5&gt;=Data!$H$2,Data!E4&lt;&gt;1),VLOOKUP($A3,Data!$A:$D,3,FALSE))</f>
        <v>1.006</v>
      </c>
      <c r="D3" s="58">
        <f>IF(COUNT(B3:C3)=2,IF(C3&gt;Data!$H$5,5,IF(C3&gt;Data!$H$6,4,IF(C3&gt;Data!$H$7,3,2))))</f>
        <v>5</v>
      </c>
      <c r="E3" s="115">
        <f t="shared" ref="E3:E66" si="3">IF(ISNUMBER(D3),IF(D3&gt;=4,1,0),"")</f>
        <v>1</v>
      </c>
      <c r="F3" s="102" t="str">
        <f t="shared" si="1"/>
        <v>0,1</v>
      </c>
      <c r="G3" s="102" t="str">
        <f t="shared" si="1"/>
        <v>1,1</v>
      </c>
      <c r="H3" s="102" t="str">
        <f t="shared" si="1"/>
        <v>1,1</v>
      </c>
      <c r="I3" s="102" t="str">
        <f t="shared" si="1"/>
        <v>1,1</v>
      </c>
      <c r="J3" s="102" t="str">
        <f t="shared" si="1"/>
        <v>1,1</v>
      </c>
      <c r="K3" s="102" t="str">
        <f t="shared" si="1"/>
        <v>1,1</v>
      </c>
      <c r="L3" s="102" t="str">
        <f t="shared" si="1"/>
        <v>1,1</v>
      </c>
      <c r="M3" s="102" t="str">
        <f t="shared" si="1"/>
        <v>1,1</v>
      </c>
      <c r="N3" s="102" t="str">
        <f t="shared" si="1"/>
        <v>1,1</v>
      </c>
      <c r="O3" s="102" t="str">
        <f t="shared" si="1"/>
        <v>1,1</v>
      </c>
      <c r="P3" s="102" t="str">
        <f t="shared" si="2"/>
        <v>1,1</v>
      </c>
      <c r="Q3" s="102" t="str">
        <f t="shared" si="2"/>
        <v>1,1</v>
      </c>
      <c r="R3" s="102" t="str">
        <f t="shared" si="2"/>
        <v>1,1</v>
      </c>
      <c r="S3" s="102" t="str">
        <f t="shared" si="2"/>
        <v>1,1</v>
      </c>
      <c r="T3" s="102" t="str">
        <f t="shared" si="2"/>
        <v>1,1</v>
      </c>
      <c r="U3" s="102" t="str">
        <f t="shared" si="2"/>
        <v>1,1</v>
      </c>
      <c r="V3" s="102" t="str">
        <f t="shared" si="2"/>
        <v>1,1</v>
      </c>
      <c r="W3" s="102" t="str">
        <f t="shared" si="2"/>
        <v>1,1</v>
      </c>
      <c r="X3" s="102" t="str">
        <f t="shared" si="2"/>
        <v>1,1</v>
      </c>
      <c r="Y3" s="102" t="str">
        <f t="shared" si="2"/>
        <v>1,1</v>
      </c>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row>
    <row r="4" spans="1:51" x14ac:dyDescent="0.25">
      <c r="A4" s="116">
        <v>3</v>
      </c>
      <c r="B4" s="116">
        <f>IF(ISNUMBER(Data!D4),IF(AND($A4&lt;=Data!$H$3,$A6&gt;=Data!$H$2,Data!E5&lt;&gt;1),VLOOKUP($A4,Data!$A:$D,4,FALSE)))</f>
        <v>8.3000000000000007</v>
      </c>
      <c r="C4" s="116">
        <f>IF(AND($A4&lt;=Data!$H$3,$A6&gt;=Data!$H$2,Data!E5&lt;&gt;1),VLOOKUP($A4,Data!$A:$D,3,FALSE))</f>
        <v>0.92</v>
      </c>
      <c r="D4" s="58">
        <f>IF(COUNT(B4:C4)=2,IF(C4&gt;Data!$H$5,5,IF(C4&gt;Data!$H$6,4,IF(C4&gt;Data!$H$7,3,2))))</f>
        <v>5</v>
      </c>
      <c r="E4" s="115">
        <f t="shared" si="3"/>
        <v>1</v>
      </c>
      <c r="F4" s="102" t="str">
        <f t="shared" si="1"/>
        <v>0,1</v>
      </c>
      <c r="G4" s="102" t="str">
        <f t="shared" si="1"/>
        <v>1,1</v>
      </c>
      <c r="H4" s="102" t="str">
        <f t="shared" si="1"/>
        <v>1,1</v>
      </c>
      <c r="I4" s="102" t="str">
        <f t="shared" si="1"/>
        <v>1,1</v>
      </c>
      <c r="J4" s="102" t="str">
        <f t="shared" si="1"/>
        <v>1,1</v>
      </c>
      <c r="K4" s="102" t="str">
        <f t="shared" si="1"/>
        <v>1,1</v>
      </c>
      <c r="L4" s="102" t="str">
        <f t="shared" si="1"/>
        <v>1,1</v>
      </c>
      <c r="M4" s="102" t="str">
        <f t="shared" si="1"/>
        <v>1,1</v>
      </c>
      <c r="N4" s="102" t="str">
        <f t="shared" si="1"/>
        <v>1,1</v>
      </c>
      <c r="O4" s="102" t="str">
        <f t="shared" si="1"/>
        <v>1,1</v>
      </c>
      <c r="P4" s="102" t="str">
        <f t="shared" si="2"/>
        <v>1,1</v>
      </c>
      <c r="Q4" s="102" t="str">
        <f t="shared" si="2"/>
        <v>1,1</v>
      </c>
      <c r="R4" s="102" t="str">
        <f t="shared" si="2"/>
        <v>1,1</v>
      </c>
      <c r="S4" s="102" t="str">
        <f t="shared" si="2"/>
        <v>1,1</v>
      </c>
      <c r="T4" s="102" t="str">
        <f t="shared" si="2"/>
        <v>1,1</v>
      </c>
      <c r="U4" s="102" t="str">
        <f t="shared" si="2"/>
        <v>1,1</v>
      </c>
      <c r="V4" s="102" t="str">
        <f t="shared" si="2"/>
        <v>1,1</v>
      </c>
      <c r="W4" s="102" t="str">
        <f t="shared" si="2"/>
        <v>1,1</v>
      </c>
      <c r="X4" s="102" t="str">
        <f t="shared" si="2"/>
        <v>1,1</v>
      </c>
      <c r="Y4" s="102" t="str">
        <f t="shared" si="2"/>
        <v>1,1</v>
      </c>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row>
    <row r="5" spans="1:51" x14ac:dyDescent="0.25">
      <c r="A5" s="116">
        <v>4</v>
      </c>
      <c r="B5" s="116">
        <f>IF(ISNUMBER(Data!D5),IF(AND($A5&lt;=Data!$H$3,$A7&gt;=Data!$H$2,Data!E6&lt;&gt;1),VLOOKUP($A5,Data!$A:$D,4,FALSE)))</f>
        <v>8.5</v>
      </c>
      <c r="C5" s="116">
        <f>IF(AND($A5&lt;=Data!$H$3,$A7&gt;=Data!$H$2,Data!E6&lt;&gt;1),VLOOKUP($A5,Data!$A:$D,3,FALSE))</f>
        <v>0.97099999999999997</v>
      </c>
      <c r="D5" s="58">
        <f>IF(COUNT(B5:C5)=2,IF(C5&gt;Data!$H$5,5,IF(C5&gt;Data!$H$6,4,IF(C5&gt;Data!$H$7,3,2))))</f>
        <v>5</v>
      </c>
      <c r="E5" s="115">
        <f t="shared" si="3"/>
        <v>1</v>
      </c>
      <c r="F5" s="102" t="str">
        <f t="shared" si="1"/>
        <v>0,1</v>
      </c>
      <c r="G5" s="102" t="str">
        <f t="shared" si="1"/>
        <v>1,1</v>
      </c>
      <c r="H5" s="102" t="str">
        <f t="shared" si="1"/>
        <v>1,1</v>
      </c>
      <c r="I5" s="102" t="str">
        <f t="shared" si="1"/>
        <v>1,1</v>
      </c>
      <c r="J5" s="102" t="str">
        <f t="shared" si="1"/>
        <v>1,1</v>
      </c>
      <c r="K5" s="102" t="str">
        <f t="shared" si="1"/>
        <v>1,1</v>
      </c>
      <c r="L5" s="102" t="str">
        <f t="shared" si="1"/>
        <v>1,1</v>
      </c>
      <c r="M5" s="102" t="str">
        <f t="shared" si="1"/>
        <v>1,1</v>
      </c>
      <c r="N5" s="102" t="str">
        <f t="shared" si="1"/>
        <v>1,1</v>
      </c>
      <c r="O5" s="102" t="str">
        <f t="shared" si="1"/>
        <v>1,1</v>
      </c>
      <c r="P5" s="102" t="str">
        <f t="shared" si="2"/>
        <v>1,1</v>
      </c>
      <c r="Q5" s="102" t="str">
        <f t="shared" si="2"/>
        <v>1,1</v>
      </c>
      <c r="R5" s="102" t="str">
        <f t="shared" si="2"/>
        <v>1,1</v>
      </c>
      <c r="S5" s="102" t="str">
        <f t="shared" si="2"/>
        <v>1,1</v>
      </c>
      <c r="T5" s="102" t="str">
        <f t="shared" si="2"/>
        <v>1,1</v>
      </c>
      <c r="U5" s="102" t="str">
        <f t="shared" si="2"/>
        <v>1,1</v>
      </c>
      <c r="V5" s="102" t="str">
        <f t="shared" si="2"/>
        <v>1,1</v>
      </c>
      <c r="W5" s="102" t="str">
        <f t="shared" si="2"/>
        <v>1,1</v>
      </c>
      <c r="X5" s="102" t="str">
        <f t="shared" si="2"/>
        <v>1,1</v>
      </c>
      <c r="Y5" s="102" t="str">
        <f t="shared" si="2"/>
        <v>1,1</v>
      </c>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row>
    <row r="6" spans="1:51" x14ac:dyDescent="0.25">
      <c r="A6" s="116">
        <v>5</v>
      </c>
      <c r="B6" s="116">
        <f>IF(ISNUMBER(Data!D6),IF(AND($A6&lt;=Data!$H$3,$A8&gt;=Data!$H$2,Data!E7&lt;&gt;1),VLOOKUP($A6,Data!$A:$D,4,FALSE)))</f>
        <v>9.3000000000000007</v>
      </c>
      <c r="C6" s="116">
        <f>IF(AND($A6&lt;=Data!$H$3,$A8&gt;=Data!$H$2,Data!E7&lt;&gt;1),VLOOKUP($A6,Data!$A:$D,3,FALSE))</f>
        <v>1.2649999999999999</v>
      </c>
      <c r="D6" s="58">
        <f>IF(COUNT(B6:C6)=2,IF(C6&gt;Data!$H$5,5,IF(C6&gt;Data!$H$6,4,IF(C6&gt;Data!$H$7,3,2))))</f>
        <v>5</v>
      </c>
      <c r="E6" s="115">
        <f t="shared" si="3"/>
        <v>1</v>
      </c>
      <c r="F6" s="102" t="str">
        <f t="shared" si="1"/>
        <v>0,1</v>
      </c>
      <c r="G6" s="102" t="str">
        <f t="shared" si="1"/>
        <v>1,1</v>
      </c>
      <c r="H6" s="102" t="str">
        <f t="shared" si="1"/>
        <v>1,1</v>
      </c>
      <c r="I6" s="102" t="str">
        <f t="shared" si="1"/>
        <v>1,1</v>
      </c>
      <c r="J6" s="102" t="str">
        <f t="shared" si="1"/>
        <v>1,1</v>
      </c>
      <c r="K6" s="102" t="str">
        <f t="shared" si="1"/>
        <v>1,1</v>
      </c>
      <c r="L6" s="102" t="str">
        <f t="shared" si="1"/>
        <v>1,1</v>
      </c>
      <c r="M6" s="102" t="str">
        <f t="shared" si="1"/>
        <v>1,1</v>
      </c>
      <c r="N6" s="102" t="str">
        <f t="shared" si="1"/>
        <v>1,1</v>
      </c>
      <c r="O6" s="102" t="str">
        <f t="shared" si="1"/>
        <v>1,1</v>
      </c>
      <c r="P6" s="102" t="str">
        <f t="shared" si="2"/>
        <v>1,1</v>
      </c>
      <c r="Q6" s="102" t="str">
        <f t="shared" si="2"/>
        <v>1,1</v>
      </c>
      <c r="R6" s="102" t="str">
        <f t="shared" si="2"/>
        <v>1,1</v>
      </c>
      <c r="S6" s="102" t="str">
        <f t="shared" si="2"/>
        <v>1,1</v>
      </c>
      <c r="T6" s="102" t="str">
        <f t="shared" si="2"/>
        <v>1,1</v>
      </c>
      <c r="U6" s="102" t="str">
        <f t="shared" si="2"/>
        <v>1,1</v>
      </c>
      <c r="V6" s="102" t="str">
        <f t="shared" si="2"/>
        <v>1,1</v>
      </c>
      <c r="W6" s="102" t="str">
        <f t="shared" si="2"/>
        <v>1,1</v>
      </c>
      <c r="X6" s="102" t="str">
        <f t="shared" si="2"/>
        <v>1,1</v>
      </c>
      <c r="Y6" s="102" t="str">
        <f t="shared" si="2"/>
        <v>1,1</v>
      </c>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row>
    <row r="7" spans="1:51" x14ac:dyDescent="0.25">
      <c r="A7" s="116">
        <v>6</v>
      </c>
      <c r="B7" s="116">
        <f>IF(ISNUMBER(Data!D7),IF(AND($A7&lt;=Data!$H$3,$A9&gt;=Data!$H$2,Data!E8&lt;&gt;1),VLOOKUP($A7,Data!$A:$D,4,FALSE)))</f>
        <v>10.199999999999999</v>
      </c>
      <c r="C7" s="116">
        <f>IF(AND($A7&lt;=Data!$H$3,$A9&gt;=Data!$H$2,Data!E8&lt;&gt;1),VLOOKUP($A7,Data!$A:$D,3,FALSE))</f>
        <v>1.0880000000000001</v>
      </c>
      <c r="D7" s="58">
        <f>IF(COUNT(B7:C7)=2,IF(C7&gt;Data!$H$5,5,IF(C7&gt;Data!$H$6,4,IF(C7&gt;Data!$H$7,3,2))))</f>
        <v>5</v>
      </c>
      <c r="E7" s="115">
        <f t="shared" si="3"/>
        <v>1</v>
      </c>
      <c r="F7" s="102" t="str">
        <f t="shared" si="1"/>
        <v>0,1</v>
      </c>
      <c r="G7" s="102" t="str">
        <f t="shared" si="1"/>
        <v>1,1</v>
      </c>
      <c r="H7" s="102" t="str">
        <f t="shared" si="1"/>
        <v>1,1</v>
      </c>
      <c r="I7" s="102" t="str">
        <f t="shared" si="1"/>
        <v>1,1</v>
      </c>
      <c r="J7" s="102" t="str">
        <f t="shared" si="1"/>
        <v>1,1</v>
      </c>
      <c r="K7" s="102" t="str">
        <f t="shared" si="1"/>
        <v>1,1</v>
      </c>
      <c r="L7" s="102" t="str">
        <f t="shared" si="1"/>
        <v>1,1</v>
      </c>
      <c r="M7" s="102" t="str">
        <f t="shared" si="1"/>
        <v>1,1</v>
      </c>
      <c r="N7" s="102" t="str">
        <f t="shared" si="1"/>
        <v>1,1</v>
      </c>
      <c r="O7" s="102" t="str">
        <f t="shared" si="1"/>
        <v>1,1</v>
      </c>
      <c r="P7" s="102" t="str">
        <f t="shared" si="2"/>
        <v>1,1</v>
      </c>
      <c r="Q7" s="102" t="str">
        <f t="shared" si="2"/>
        <v>1,1</v>
      </c>
      <c r="R7" s="102" t="str">
        <f t="shared" si="2"/>
        <v>1,1</v>
      </c>
      <c r="S7" s="102" t="str">
        <f t="shared" si="2"/>
        <v>1,1</v>
      </c>
      <c r="T7" s="102" t="str">
        <f t="shared" si="2"/>
        <v>1,1</v>
      </c>
      <c r="U7" s="102" t="str">
        <f t="shared" si="2"/>
        <v>1,1</v>
      </c>
      <c r="V7" s="102" t="str">
        <f t="shared" si="2"/>
        <v>1,1</v>
      </c>
      <c r="W7" s="102" t="str">
        <f t="shared" si="2"/>
        <v>1,1</v>
      </c>
      <c r="X7" s="102" t="str">
        <f t="shared" si="2"/>
        <v>1,1</v>
      </c>
      <c r="Y7" s="102" t="str">
        <f t="shared" si="2"/>
        <v>1,1</v>
      </c>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row>
    <row r="8" spans="1:51" x14ac:dyDescent="0.25">
      <c r="A8" s="116">
        <v>7</v>
      </c>
      <c r="B8" s="116">
        <f>IF(ISNUMBER(Data!D8),IF(AND($A8&lt;=Data!$H$3,$A10&gt;=Data!$H$2,Data!E9&lt;&gt;1),VLOOKUP($A8,Data!$A:$D,4,FALSE)))</f>
        <v>10.7</v>
      </c>
      <c r="C8" s="116">
        <f>IF(AND($A8&lt;=Data!$H$3,$A10&gt;=Data!$H$2,Data!E9&lt;&gt;1),VLOOKUP($A8,Data!$A:$D,3,FALSE))</f>
        <v>0.84399999999999997</v>
      </c>
      <c r="D8" s="58">
        <f>IF(COUNT(B8:C8)=2,IF(C8&gt;Data!$H$5,5,IF(C8&gt;Data!$H$6,4,IF(C8&gt;Data!$H$7,3,2))))</f>
        <v>5</v>
      </c>
      <c r="E8" s="115">
        <f t="shared" si="3"/>
        <v>1</v>
      </c>
      <c r="F8" s="102" t="str">
        <f t="shared" si="1"/>
        <v>0,1</v>
      </c>
      <c r="G8" s="102" t="str">
        <f t="shared" si="1"/>
        <v>1,1</v>
      </c>
      <c r="H8" s="102" t="str">
        <f t="shared" si="1"/>
        <v>1,1</v>
      </c>
      <c r="I8" s="102" t="str">
        <f t="shared" si="1"/>
        <v>1,1</v>
      </c>
      <c r="J8" s="102" t="str">
        <f t="shared" si="1"/>
        <v>1,1</v>
      </c>
      <c r="K8" s="102" t="str">
        <f t="shared" si="1"/>
        <v>1,1</v>
      </c>
      <c r="L8" s="102" t="str">
        <f t="shared" si="1"/>
        <v>1,1</v>
      </c>
      <c r="M8" s="102" t="str">
        <f t="shared" si="1"/>
        <v>1,1</v>
      </c>
      <c r="N8" s="102" t="str">
        <f t="shared" si="1"/>
        <v>1,1</v>
      </c>
      <c r="O8" s="102" t="str">
        <f t="shared" si="1"/>
        <v>1,1</v>
      </c>
      <c r="P8" s="102" t="str">
        <f t="shared" si="2"/>
        <v>1,1</v>
      </c>
      <c r="Q8" s="102" t="str">
        <f t="shared" si="2"/>
        <v>1,1</v>
      </c>
      <c r="R8" s="102" t="str">
        <f t="shared" si="2"/>
        <v>1,1</v>
      </c>
      <c r="S8" s="102" t="str">
        <f t="shared" si="2"/>
        <v>1,1</v>
      </c>
      <c r="T8" s="102" t="str">
        <f t="shared" si="2"/>
        <v>1,1</v>
      </c>
      <c r="U8" s="102" t="str">
        <f t="shared" si="2"/>
        <v>1,1</v>
      </c>
      <c r="V8" s="102" t="str">
        <f t="shared" si="2"/>
        <v>1,1</v>
      </c>
      <c r="W8" s="102" t="str">
        <f t="shared" si="2"/>
        <v>1,1</v>
      </c>
      <c r="X8" s="102" t="str">
        <f t="shared" si="2"/>
        <v>1,1</v>
      </c>
      <c r="Y8" s="102" t="str">
        <f t="shared" si="2"/>
        <v>1,1</v>
      </c>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row>
    <row r="9" spans="1:51" x14ac:dyDescent="0.25">
      <c r="A9" s="116">
        <v>8</v>
      </c>
      <c r="B9" s="116">
        <f>IF(ISNUMBER(Data!D9),IF(AND($A9&lt;=Data!$H$3,$A11&gt;=Data!$H$2,Data!E10&lt;&gt;1),VLOOKUP($A9,Data!$A:$D,4,FALSE)))</f>
        <v>12.6</v>
      </c>
      <c r="C9" s="116">
        <f>IF(AND($A9&lt;=Data!$H$3,$A11&gt;=Data!$H$2,Data!E10&lt;&gt;1),VLOOKUP($A9,Data!$A:$D,3,FALSE))</f>
        <v>1.5089999999999999</v>
      </c>
      <c r="D9" s="58">
        <f>IF(COUNT(B9:C9)=2,IF(C9&gt;Data!$H$5,5,IF(C9&gt;Data!$H$6,4,IF(C9&gt;Data!$H$7,3,2))))</f>
        <v>5</v>
      </c>
      <c r="E9" s="115">
        <f t="shared" si="3"/>
        <v>1</v>
      </c>
      <c r="F9" s="102" t="str">
        <f t="shared" si="1"/>
        <v>0,1</v>
      </c>
      <c r="G9" s="102" t="str">
        <f t="shared" si="1"/>
        <v>0,1</v>
      </c>
      <c r="H9" s="102" t="str">
        <f t="shared" si="1"/>
        <v>1,1</v>
      </c>
      <c r="I9" s="102" t="str">
        <f t="shared" si="1"/>
        <v>1,1</v>
      </c>
      <c r="J9" s="102" t="str">
        <f t="shared" si="1"/>
        <v>1,1</v>
      </c>
      <c r="K9" s="102" t="str">
        <f t="shared" si="1"/>
        <v>1,1</v>
      </c>
      <c r="L9" s="102" t="str">
        <f t="shared" si="1"/>
        <v>1,1</v>
      </c>
      <c r="M9" s="102" t="str">
        <f t="shared" si="1"/>
        <v>1,1</v>
      </c>
      <c r="N9" s="102" t="str">
        <f t="shared" si="1"/>
        <v>1,1</v>
      </c>
      <c r="O9" s="102" t="str">
        <f t="shared" si="1"/>
        <v>1,1</v>
      </c>
      <c r="P9" s="102" t="str">
        <f t="shared" si="2"/>
        <v>1,1</v>
      </c>
      <c r="Q9" s="102" t="str">
        <f t="shared" si="2"/>
        <v>1,1</v>
      </c>
      <c r="R9" s="102" t="str">
        <f t="shared" si="2"/>
        <v>1,1</v>
      </c>
      <c r="S9" s="102" t="str">
        <f t="shared" si="2"/>
        <v>1,1</v>
      </c>
      <c r="T9" s="102" t="str">
        <f t="shared" si="2"/>
        <v>1,1</v>
      </c>
      <c r="U9" s="102" t="str">
        <f t="shared" si="2"/>
        <v>1,1</v>
      </c>
      <c r="V9" s="102" t="str">
        <f t="shared" si="2"/>
        <v>1,1</v>
      </c>
      <c r="W9" s="102" t="str">
        <f t="shared" si="2"/>
        <v>1,1</v>
      </c>
      <c r="X9" s="102" t="str">
        <f t="shared" si="2"/>
        <v>1,1</v>
      </c>
      <c r="Y9" s="102" t="str">
        <f t="shared" si="2"/>
        <v>1,1</v>
      </c>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row>
    <row r="10" spans="1:51" x14ac:dyDescent="0.25">
      <c r="A10" s="116">
        <v>9</v>
      </c>
      <c r="B10" s="116">
        <f>IF(ISNUMBER(Data!D10),IF(AND($A10&lt;=Data!$H$3,$A12&gt;=Data!$H$2,Data!E11&lt;&gt;1),VLOOKUP($A10,Data!$A:$D,4,FALSE)))</f>
        <v>15</v>
      </c>
      <c r="C10" s="116">
        <f>IF(AND($A10&lt;=Data!$H$3,$A12&gt;=Data!$H$2,Data!E11&lt;&gt;1),VLOOKUP($A10,Data!$A:$D,3,FALSE))</f>
        <v>0.83399999999999996</v>
      </c>
      <c r="D10" s="58">
        <f>IF(COUNT(B10:C10)=2,IF(C10&gt;Data!$H$5,5,IF(C10&gt;Data!$H$6,4,IF(C10&gt;Data!$H$7,3,2))))</f>
        <v>5</v>
      </c>
      <c r="E10" s="115">
        <f t="shared" si="3"/>
        <v>1</v>
      </c>
      <c r="F10" s="102" t="str">
        <f t="shared" si="1"/>
        <v>0,1</v>
      </c>
      <c r="G10" s="102" t="str">
        <f t="shared" si="1"/>
        <v>0,1</v>
      </c>
      <c r="H10" s="102" t="str">
        <f t="shared" si="1"/>
        <v>0,1</v>
      </c>
      <c r="I10" s="102" t="str">
        <f t="shared" si="1"/>
        <v>1,1</v>
      </c>
      <c r="J10" s="102" t="str">
        <f t="shared" si="1"/>
        <v>1,1</v>
      </c>
      <c r="K10" s="102" t="str">
        <f t="shared" si="1"/>
        <v>1,1</v>
      </c>
      <c r="L10" s="102" t="str">
        <f t="shared" si="1"/>
        <v>1,1</v>
      </c>
      <c r="M10" s="102" t="str">
        <f t="shared" si="1"/>
        <v>1,1</v>
      </c>
      <c r="N10" s="102" t="str">
        <f t="shared" si="1"/>
        <v>1,1</v>
      </c>
      <c r="O10" s="102" t="str">
        <f t="shared" si="1"/>
        <v>1,1</v>
      </c>
      <c r="P10" s="102" t="str">
        <f t="shared" si="2"/>
        <v>1,1</v>
      </c>
      <c r="Q10" s="102" t="str">
        <f t="shared" si="2"/>
        <v>1,1</v>
      </c>
      <c r="R10" s="102" t="str">
        <f t="shared" si="2"/>
        <v>1,1</v>
      </c>
      <c r="S10" s="102" t="str">
        <f t="shared" si="2"/>
        <v>1,1</v>
      </c>
      <c r="T10" s="102" t="str">
        <f t="shared" si="2"/>
        <v>1,1</v>
      </c>
      <c r="U10" s="102" t="str">
        <f t="shared" si="2"/>
        <v>1,1</v>
      </c>
      <c r="V10" s="102" t="str">
        <f t="shared" si="2"/>
        <v>1,1</v>
      </c>
      <c r="W10" s="102" t="str">
        <f t="shared" si="2"/>
        <v>1,1</v>
      </c>
      <c r="X10" s="102" t="str">
        <f t="shared" si="2"/>
        <v>1,1</v>
      </c>
      <c r="Y10" s="102" t="str">
        <f t="shared" si="2"/>
        <v>1,1</v>
      </c>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row>
    <row r="11" spans="1:51" x14ac:dyDescent="0.25">
      <c r="A11" s="116">
        <v>10</v>
      </c>
      <c r="B11" s="116">
        <f>IF(ISNUMBER(Data!D11),IF(AND($A11&lt;=Data!$H$3,$A13&gt;=Data!$H$2,Data!E12&lt;&gt;1),VLOOKUP($A11,Data!$A:$D,4,FALSE)))</f>
        <v>15</v>
      </c>
      <c r="C11" s="116">
        <f>IF(AND($A11&lt;=Data!$H$3,$A13&gt;=Data!$H$2,Data!E12&lt;&gt;1),VLOOKUP($A11,Data!$A:$D,3,FALSE))</f>
        <v>1.1080000000000001</v>
      </c>
      <c r="D11" s="58">
        <f>IF(COUNT(B11:C11)=2,IF(C11&gt;Data!$H$5,5,IF(C11&gt;Data!$H$6,4,IF(C11&gt;Data!$H$7,3,2))))</f>
        <v>5</v>
      </c>
      <c r="E11" s="115">
        <f t="shared" si="3"/>
        <v>1</v>
      </c>
      <c r="F11" s="102" t="str">
        <f t="shared" si="1"/>
        <v>0,1</v>
      </c>
      <c r="G11" s="102" t="str">
        <f t="shared" si="1"/>
        <v>0,1</v>
      </c>
      <c r="H11" s="102" t="str">
        <f t="shared" si="1"/>
        <v>0,1</v>
      </c>
      <c r="I11" s="102" t="str">
        <f t="shared" si="1"/>
        <v>1,1</v>
      </c>
      <c r="J11" s="102" t="str">
        <f t="shared" si="1"/>
        <v>1,1</v>
      </c>
      <c r="K11" s="102" t="str">
        <f t="shared" si="1"/>
        <v>1,1</v>
      </c>
      <c r="L11" s="102" t="str">
        <f t="shared" si="1"/>
        <v>1,1</v>
      </c>
      <c r="M11" s="102" t="str">
        <f t="shared" si="1"/>
        <v>1,1</v>
      </c>
      <c r="N11" s="102" t="str">
        <f t="shared" si="1"/>
        <v>1,1</v>
      </c>
      <c r="O11" s="102" t="str">
        <f t="shared" si="1"/>
        <v>1,1</v>
      </c>
      <c r="P11" s="102" t="str">
        <f t="shared" si="2"/>
        <v>1,1</v>
      </c>
      <c r="Q11" s="102" t="str">
        <f t="shared" si="2"/>
        <v>1,1</v>
      </c>
      <c r="R11" s="102" t="str">
        <f t="shared" si="2"/>
        <v>1,1</v>
      </c>
      <c r="S11" s="102" t="str">
        <f t="shared" si="2"/>
        <v>1,1</v>
      </c>
      <c r="T11" s="102" t="str">
        <f t="shared" si="2"/>
        <v>1,1</v>
      </c>
      <c r="U11" s="102" t="str">
        <f t="shared" si="2"/>
        <v>1,1</v>
      </c>
      <c r="V11" s="102" t="str">
        <f t="shared" si="2"/>
        <v>1,1</v>
      </c>
      <c r="W11" s="102" t="str">
        <f t="shared" si="2"/>
        <v>1,1</v>
      </c>
      <c r="X11" s="102" t="str">
        <f t="shared" si="2"/>
        <v>1,1</v>
      </c>
      <c r="Y11" s="102" t="str">
        <f t="shared" si="2"/>
        <v>1,1</v>
      </c>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row>
    <row r="12" spans="1:51" x14ac:dyDescent="0.25">
      <c r="A12" s="116">
        <v>11</v>
      </c>
      <c r="B12" s="116">
        <f>IF(ISNUMBER(Data!D12),IF(AND($A12&lt;=Data!$H$3,$A14&gt;=Data!$H$2,Data!E13&lt;&gt;1),VLOOKUP($A12,Data!$A:$D,4,FALSE)))</f>
        <v>15.9</v>
      </c>
      <c r="C12" s="116">
        <f>IF(AND($A12&lt;=Data!$H$3,$A14&gt;=Data!$H$2,Data!E13&lt;&gt;1),VLOOKUP($A12,Data!$A:$D,3,FALSE))</f>
        <v>0.82699999999999996</v>
      </c>
      <c r="D12" s="58">
        <f>IF(COUNT(B12:C12)=2,IF(C12&gt;Data!$H$5,5,IF(C12&gt;Data!$H$6,4,IF(C12&gt;Data!$H$7,3,2))))</f>
        <v>5</v>
      </c>
      <c r="E12" s="115">
        <f t="shared" si="3"/>
        <v>1</v>
      </c>
      <c r="F12" s="102" t="str">
        <f t="shared" ref="F12:O21" si="4">IF($B12&lt;F$1,1,0) &amp;","&amp;$E12</f>
        <v>0,1</v>
      </c>
      <c r="G12" s="102" t="str">
        <f t="shared" si="4"/>
        <v>0,1</v>
      </c>
      <c r="H12" s="102" t="str">
        <f t="shared" si="4"/>
        <v>0,1</v>
      </c>
      <c r="I12" s="102" t="str">
        <f t="shared" si="4"/>
        <v>1,1</v>
      </c>
      <c r="J12" s="102" t="str">
        <f t="shared" si="4"/>
        <v>1,1</v>
      </c>
      <c r="K12" s="102" t="str">
        <f t="shared" si="4"/>
        <v>1,1</v>
      </c>
      <c r="L12" s="102" t="str">
        <f t="shared" si="4"/>
        <v>1,1</v>
      </c>
      <c r="M12" s="102" t="str">
        <f t="shared" si="4"/>
        <v>1,1</v>
      </c>
      <c r="N12" s="102" t="str">
        <f t="shared" si="4"/>
        <v>1,1</v>
      </c>
      <c r="O12" s="102" t="str">
        <f t="shared" si="4"/>
        <v>1,1</v>
      </c>
      <c r="P12" s="102" t="str">
        <f t="shared" ref="P12:Y21" si="5">IF($B12&lt;P$1,1,0) &amp;","&amp;$E12</f>
        <v>1,1</v>
      </c>
      <c r="Q12" s="102" t="str">
        <f t="shared" si="5"/>
        <v>1,1</v>
      </c>
      <c r="R12" s="102" t="str">
        <f t="shared" si="5"/>
        <v>1,1</v>
      </c>
      <c r="S12" s="102" t="str">
        <f t="shared" si="5"/>
        <v>1,1</v>
      </c>
      <c r="T12" s="102" t="str">
        <f t="shared" si="5"/>
        <v>1,1</v>
      </c>
      <c r="U12" s="102" t="str">
        <f t="shared" si="5"/>
        <v>1,1</v>
      </c>
      <c r="V12" s="102" t="str">
        <f t="shared" si="5"/>
        <v>1,1</v>
      </c>
      <c r="W12" s="102" t="str">
        <f t="shared" si="5"/>
        <v>1,1</v>
      </c>
      <c r="X12" s="102" t="str">
        <f t="shared" si="5"/>
        <v>1,1</v>
      </c>
      <c r="Y12" s="102" t="str">
        <f t="shared" si="5"/>
        <v>1,1</v>
      </c>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row>
    <row r="13" spans="1:51" x14ac:dyDescent="0.25">
      <c r="A13" s="116">
        <v>12</v>
      </c>
      <c r="B13" s="116">
        <f>IF(ISNUMBER(Data!D13),IF(AND($A13&lt;=Data!$H$3,$A15&gt;=Data!$H$2,Data!E14&lt;&gt;1),VLOOKUP($A13,Data!$A:$D,4,FALSE)))</f>
        <v>16</v>
      </c>
      <c r="C13" s="116">
        <f>IF(AND($A13&lt;=Data!$H$3,$A15&gt;=Data!$H$2,Data!E14&lt;&gt;1),VLOOKUP($A13,Data!$A:$D,3,FALSE))</f>
        <v>0.97399999999999998</v>
      </c>
      <c r="D13" s="58">
        <f>IF(COUNT(B13:C13)=2,IF(C13&gt;Data!$H$5,5,IF(C13&gt;Data!$H$6,4,IF(C13&gt;Data!$H$7,3,2))))</f>
        <v>5</v>
      </c>
      <c r="E13" s="115">
        <f t="shared" si="3"/>
        <v>1</v>
      </c>
      <c r="F13" s="102" t="str">
        <f t="shared" si="4"/>
        <v>0,1</v>
      </c>
      <c r="G13" s="102" t="str">
        <f t="shared" si="4"/>
        <v>0,1</v>
      </c>
      <c r="H13" s="102" t="str">
        <f t="shared" si="4"/>
        <v>0,1</v>
      </c>
      <c r="I13" s="102" t="str">
        <f t="shared" si="4"/>
        <v>1,1</v>
      </c>
      <c r="J13" s="102" t="str">
        <f t="shared" si="4"/>
        <v>1,1</v>
      </c>
      <c r="K13" s="102" t="str">
        <f t="shared" si="4"/>
        <v>1,1</v>
      </c>
      <c r="L13" s="102" t="str">
        <f t="shared" si="4"/>
        <v>1,1</v>
      </c>
      <c r="M13" s="102" t="str">
        <f t="shared" si="4"/>
        <v>1,1</v>
      </c>
      <c r="N13" s="102" t="str">
        <f t="shared" si="4"/>
        <v>1,1</v>
      </c>
      <c r="O13" s="102" t="str">
        <f t="shared" si="4"/>
        <v>1,1</v>
      </c>
      <c r="P13" s="102" t="str">
        <f t="shared" si="5"/>
        <v>1,1</v>
      </c>
      <c r="Q13" s="102" t="str">
        <f t="shared" si="5"/>
        <v>1,1</v>
      </c>
      <c r="R13" s="102" t="str">
        <f t="shared" si="5"/>
        <v>1,1</v>
      </c>
      <c r="S13" s="102" t="str">
        <f t="shared" si="5"/>
        <v>1,1</v>
      </c>
      <c r="T13" s="102" t="str">
        <f t="shared" si="5"/>
        <v>1,1</v>
      </c>
      <c r="U13" s="102" t="str">
        <f t="shared" si="5"/>
        <v>1,1</v>
      </c>
      <c r="V13" s="102" t="str">
        <f t="shared" si="5"/>
        <v>1,1</v>
      </c>
      <c r="W13" s="102" t="str">
        <f t="shared" si="5"/>
        <v>1,1</v>
      </c>
      <c r="X13" s="102" t="str">
        <f t="shared" si="5"/>
        <v>1,1</v>
      </c>
      <c r="Y13" s="102" t="str">
        <f t="shared" si="5"/>
        <v>1,1</v>
      </c>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row>
    <row r="14" spans="1:51" x14ac:dyDescent="0.25">
      <c r="A14" s="116">
        <v>13</v>
      </c>
      <c r="B14" s="116">
        <f>IF(ISNUMBER(Data!D14),IF(AND($A14&lt;=Data!$H$3,$A16&gt;=Data!$H$2,Data!E15&lt;&gt;1),VLOOKUP($A14,Data!$A:$D,4,FALSE)))</f>
        <v>16.3</v>
      </c>
      <c r="C14" s="116">
        <f>IF(AND($A14&lt;=Data!$H$3,$A16&gt;=Data!$H$2,Data!E15&lt;&gt;1),VLOOKUP($A14,Data!$A:$D,3,FALSE))</f>
        <v>0.81499999999999995</v>
      </c>
      <c r="D14" s="58">
        <f>IF(COUNT(B14:C14)=2,IF(C14&gt;Data!$H$5,5,IF(C14&gt;Data!$H$6,4,IF(C14&gt;Data!$H$7,3,2))))</f>
        <v>5</v>
      </c>
      <c r="E14" s="115">
        <f t="shared" si="3"/>
        <v>1</v>
      </c>
      <c r="F14" s="102" t="str">
        <f t="shared" si="4"/>
        <v>0,1</v>
      </c>
      <c r="G14" s="102" t="str">
        <f t="shared" si="4"/>
        <v>0,1</v>
      </c>
      <c r="H14" s="102" t="str">
        <f t="shared" si="4"/>
        <v>0,1</v>
      </c>
      <c r="I14" s="102" t="str">
        <f t="shared" si="4"/>
        <v>1,1</v>
      </c>
      <c r="J14" s="102" t="str">
        <f t="shared" si="4"/>
        <v>1,1</v>
      </c>
      <c r="K14" s="102" t="str">
        <f t="shared" si="4"/>
        <v>1,1</v>
      </c>
      <c r="L14" s="102" t="str">
        <f t="shared" si="4"/>
        <v>1,1</v>
      </c>
      <c r="M14" s="102" t="str">
        <f t="shared" si="4"/>
        <v>1,1</v>
      </c>
      <c r="N14" s="102" t="str">
        <f t="shared" si="4"/>
        <v>1,1</v>
      </c>
      <c r="O14" s="102" t="str">
        <f t="shared" si="4"/>
        <v>1,1</v>
      </c>
      <c r="P14" s="102" t="str">
        <f t="shared" si="5"/>
        <v>1,1</v>
      </c>
      <c r="Q14" s="102" t="str">
        <f t="shared" si="5"/>
        <v>1,1</v>
      </c>
      <c r="R14" s="102" t="str">
        <f t="shared" si="5"/>
        <v>1,1</v>
      </c>
      <c r="S14" s="102" t="str">
        <f t="shared" si="5"/>
        <v>1,1</v>
      </c>
      <c r="T14" s="102" t="str">
        <f t="shared" si="5"/>
        <v>1,1</v>
      </c>
      <c r="U14" s="102" t="str">
        <f t="shared" si="5"/>
        <v>1,1</v>
      </c>
      <c r="V14" s="102" t="str">
        <f t="shared" si="5"/>
        <v>1,1</v>
      </c>
      <c r="W14" s="102" t="str">
        <f t="shared" si="5"/>
        <v>1,1</v>
      </c>
      <c r="X14" s="102" t="str">
        <f t="shared" si="5"/>
        <v>1,1</v>
      </c>
      <c r="Y14" s="102" t="str">
        <f t="shared" si="5"/>
        <v>1,1</v>
      </c>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row>
    <row r="15" spans="1:51" x14ac:dyDescent="0.25">
      <c r="A15" s="116">
        <v>14</v>
      </c>
      <c r="B15" s="116">
        <f>IF(ISNUMBER(Data!D15),IF(AND($A15&lt;=Data!$H$3,$A17&gt;=Data!$H$2,Data!E16&lt;&gt;1),VLOOKUP($A15,Data!$A:$D,4,FALSE)))</f>
        <v>17</v>
      </c>
      <c r="C15" s="116">
        <f>IF(AND($A15&lt;=Data!$H$3,$A17&gt;=Data!$H$2,Data!E16&lt;&gt;1),VLOOKUP($A15,Data!$A:$D,3,FALSE))</f>
        <v>0.85399999999999998</v>
      </c>
      <c r="D15" s="58">
        <f>IF(COUNT(B15:C15)=2,IF(C15&gt;Data!$H$5,5,IF(C15&gt;Data!$H$6,4,IF(C15&gt;Data!$H$7,3,2))))</f>
        <v>5</v>
      </c>
      <c r="E15" s="115">
        <f t="shared" si="3"/>
        <v>1</v>
      </c>
      <c r="F15" s="102" t="str">
        <f t="shared" si="4"/>
        <v>0,1</v>
      </c>
      <c r="G15" s="102" t="str">
        <f t="shared" si="4"/>
        <v>0,1</v>
      </c>
      <c r="H15" s="102" t="str">
        <f t="shared" si="4"/>
        <v>0,1</v>
      </c>
      <c r="I15" s="102" t="str">
        <f t="shared" si="4"/>
        <v>1,1</v>
      </c>
      <c r="J15" s="102" t="str">
        <f t="shared" si="4"/>
        <v>1,1</v>
      </c>
      <c r="K15" s="102" t="str">
        <f t="shared" si="4"/>
        <v>1,1</v>
      </c>
      <c r="L15" s="102" t="str">
        <f t="shared" si="4"/>
        <v>1,1</v>
      </c>
      <c r="M15" s="102" t="str">
        <f t="shared" si="4"/>
        <v>1,1</v>
      </c>
      <c r="N15" s="102" t="str">
        <f t="shared" si="4"/>
        <v>1,1</v>
      </c>
      <c r="O15" s="102" t="str">
        <f t="shared" si="4"/>
        <v>1,1</v>
      </c>
      <c r="P15" s="102" t="str">
        <f t="shared" si="5"/>
        <v>1,1</v>
      </c>
      <c r="Q15" s="102" t="str">
        <f t="shared" si="5"/>
        <v>1,1</v>
      </c>
      <c r="R15" s="102" t="str">
        <f t="shared" si="5"/>
        <v>1,1</v>
      </c>
      <c r="S15" s="102" t="str">
        <f t="shared" si="5"/>
        <v>1,1</v>
      </c>
      <c r="T15" s="102" t="str">
        <f t="shared" si="5"/>
        <v>1,1</v>
      </c>
      <c r="U15" s="102" t="str">
        <f t="shared" si="5"/>
        <v>1,1</v>
      </c>
      <c r="V15" s="102" t="str">
        <f t="shared" si="5"/>
        <v>1,1</v>
      </c>
      <c r="W15" s="102" t="str">
        <f t="shared" si="5"/>
        <v>1,1</v>
      </c>
      <c r="X15" s="102" t="str">
        <f t="shared" si="5"/>
        <v>1,1</v>
      </c>
      <c r="Y15" s="102" t="str">
        <f t="shared" si="5"/>
        <v>1,1</v>
      </c>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row>
    <row r="16" spans="1:51" x14ac:dyDescent="0.25">
      <c r="A16" s="116">
        <v>15</v>
      </c>
      <c r="B16" s="116">
        <f>IF(ISNUMBER(Data!D16),IF(AND($A16&lt;=Data!$H$3,$A18&gt;=Data!$H$2,Data!E17&lt;&gt;1),VLOOKUP($A16,Data!$A:$D,4,FALSE)))</f>
        <v>17</v>
      </c>
      <c r="C16" s="116">
        <f>IF(AND($A16&lt;=Data!$H$3,$A18&gt;=Data!$H$2,Data!E17&lt;&gt;1),VLOOKUP($A16,Data!$A:$D,3,FALSE))</f>
        <v>0.95199999999999996</v>
      </c>
      <c r="D16" s="58">
        <f>IF(COUNT(B16:C16)=2,IF(C16&gt;Data!$H$5,5,IF(C16&gt;Data!$H$6,4,IF(C16&gt;Data!$H$7,3,2))))</f>
        <v>5</v>
      </c>
      <c r="E16" s="115">
        <f t="shared" si="3"/>
        <v>1</v>
      </c>
      <c r="F16" s="102" t="str">
        <f t="shared" si="4"/>
        <v>0,1</v>
      </c>
      <c r="G16" s="102" t="str">
        <f t="shared" si="4"/>
        <v>0,1</v>
      </c>
      <c r="H16" s="102" t="str">
        <f t="shared" si="4"/>
        <v>0,1</v>
      </c>
      <c r="I16" s="102" t="str">
        <f t="shared" si="4"/>
        <v>1,1</v>
      </c>
      <c r="J16" s="102" t="str">
        <f t="shared" si="4"/>
        <v>1,1</v>
      </c>
      <c r="K16" s="102" t="str">
        <f t="shared" si="4"/>
        <v>1,1</v>
      </c>
      <c r="L16" s="102" t="str">
        <f t="shared" si="4"/>
        <v>1,1</v>
      </c>
      <c r="M16" s="102" t="str">
        <f t="shared" si="4"/>
        <v>1,1</v>
      </c>
      <c r="N16" s="102" t="str">
        <f t="shared" si="4"/>
        <v>1,1</v>
      </c>
      <c r="O16" s="102" t="str">
        <f t="shared" si="4"/>
        <v>1,1</v>
      </c>
      <c r="P16" s="102" t="str">
        <f t="shared" si="5"/>
        <v>1,1</v>
      </c>
      <c r="Q16" s="102" t="str">
        <f t="shared" si="5"/>
        <v>1,1</v>
      </c>
      <c r="R16" s="102" t="str">
        <f t="shared" si="5"/>
        <v>1,1</v>
      </c>
      <c r="S16" s="102" t="str">
        <f t="shared" si="5"/>
        <v>1,1</v>
      </c>
      <c r="T16" s="102" t="str">
        <f t="shared" si="5"/>
        <v>1,1</v>
      </c>
      <c r="U16" s="102" t="str">
        <f t="shared" si="5"/>
        <v>1,1</v>
      </c>
      <c r="V16" s="102" t="str">
        <f t="shared" si="5"/>
        <v>1,1</v>
      </c>
      <c r="W16" s="102" t="str">
        <f t="shared" si="5"/>
        <v>1,1</v>
      </c>
      <c r="X16" s="102" t="str">
        <f t="shared" si="5"/>
        <v>1,1</v>
      </c>
      <c r="Y16" s="102" t="str">
        <f t="shared" si="5"/>
        <v>1,1</v>
      </c>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row>
    <row r="17" spans="1:51" x14ac:dyDescent="0.25">
      <c r="A17" s="116">
        <v>16</v>
      </c>
      <c r="B17" s="116">
        <f>IF(ISNUMBER(Data!D17),IF(AND($A17&lt;=Data!$H$3,$A19&gt;=Data!$H$2,Data!E18&lt;&gt;1),VLOOKUP($A17,Data!$A:$D,4,FALSE)))</f>
        <v>17</v>
      </c>
      <c r="C17" s="116">
        <f>IF(AND($A17&lt;=Data!$H$3,$A19&gt;=Data!$H$2,Data!E18&lt;&gt;1),VLOOKUP($A17,Data!$A:$D,3,FALSE))</f>
        <v>1.071</v>
      </c>
      <c r="D17" s="58">
        <f>IF(COUNT(B17:C17)=2,IF(C17&gt;Data!$H$5,5,IF(C17&gt;Data!$H$6,4,IF(C17&gt;Data!$H$7,3,2))))</f>
        <v>5</v>
      </c>
      <c r="E17" s="115">
        <f t="shared" si="3"/>
        <v>1</v>
      </c>
      <c r="F17" s="102" t="str">
        <f t="shared" si="4"/>
        <v>0,1</v>
      </c>
      <c r="G17" s="102" t="str">
        <f t="shared" si="4"/>
        <v>0,1</v>
      </c>
      <c r="H17" s="102" t="str">
        <f t="shared" si="4"/>
        <v>0,1</v>
      </c>
      <c r="I17" s="102" t="str">
        <f t="shared" si="4"/>
        <v>1,1</v>
      </c>
      <c r="J17" s="102" t="str">
        <f t="shared" si="4"/>
        <v>1,1</v>
      </c>
      <c r="K17" s="102" t="str">
        <f t="shared" si="4"/>
        <v>1,1</v>
      </c>
      <c r="L17" s="102" t="str">
        <f t="shared" si="4"/>
        <v>1,1</v>
      </c>
      <c r="M17" s="102" t="str">
        <f t="shared" si="4"/>
        <v>1,1</v>
      </c>
      <c r="N17" s="102" t="str">
        <f t="shared" si="4"/>
        <v>1,1</v>
      </c>
      <c r="O17" s="102" t="str">
        <f t="shared" si="4"/>
        <v>1,1</v>
      </c>
      <c r="P17" s="102" t="str">
        <f t="shared" si="5"/>
        <v>1,1</v>
      </c>
      <c r="Q17" s="102" t="str">
        <f t="shared" si="5"/>
        <v>1,1</v>
      </c>
      <c r="R17" s="102" t="str">
        <f t="shared" si="5"/>
        <v>1,1</v>
      </c>
      <c r="S17" s="102" t="str">
        <f t="shared" si="5"/>
        <v>1,1</v>
      </c>
      <c r="T17" s="102" t="str">
        <f t="shared" si="5"/>
        <v>1,1</v>
      </c>
      <c r="U17" s="102" t="str">
        <f t="shared" si="5"/>
        <v>1,1</v>
      </c>
      <c r="V17" s="102" t="str">
        <f t="shared" si="5"/>
        <v>1,1</v>
      </c>
      <c r="W17" s="102" t="str">
        <f t="shared" si="5"/>
        <v>1,1</v>
      </c>
      <c r="X17" s="102" t="str">
        <f t="shared" si="5"/>
        <v>1,1</v>
      </c>
      <c r="Y17" s="102" t="str">
        <f t="shared" si="5"/>
        <v>1,1</v>
      </c>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row>
    <row r="18" spans="1:51" x14ac:dyDescent="0.25">
      <c r="A18" s="116">
        <v>17</v>
      </c>
      <c r="B18" s="116">
        <f>IF(ISNUMBER(Data!D18),IF(AND($A18&lt;=Data!$H$3,$A20&gt;=Data!$H$2,Data!E19&lt;&gt;1),VLOOKUP($A18,Data!$A:$D,4,FALSE)))</f>
        <v>17.8</v>
      </c>
      <c r="C18" s="116">
        <f>IF(AND($A18&lt;=Data!$H$3,$A20&gt;=Data!$H$2,Data!E19&lt;&gt;1),VLOOKUP($A18,Data!$A:$D,3,FALSE))</f>
        <v>0.89800000000000002</v>
      </c>
      <c r="D18" s="58">
        <f>IF(COUNT(B18:C18)=2,IF(C18&gt;Data!$H$5,5,IF(C18&gt;Data!$H$6,4,IF(C18&gt;Data!$H$7,3,2))))</f>
        <v>5</v>
      </c>
      <c r="E18" s="115">
        <f t="shared" si="3"/>
        <v>1</v>
      </c>
      <c r="F18" s="102" t="str">
        <f t="shared" si="4"/>
        <v>0,1</v>
      </c>
      <c r="G18" s="102" t="str">
        <f t="shared" si="4"/>
        <v>0,1</v>
      </c>
      <c r="H18" s="102" t="str">
        <f t="shared" si="4"/>
        <v>0,1</v>
      </c>
      <c r="I18" s="102" t="str">
        <f t="shared" si="4"/>
        <v>1,1</v>
      </c>
      <c r="J18" s="102" t="str">
        <f t="shared" si="4"/>
        <v>1,1</v>
      </c>
      <c r="K18" s="102" t="str">
        <f t="shared" si="4"/>
        <v>1,1</v>
      </c>
      <c r="L18" s="102" t="str">
        <f t="shared" si="4"/>
        <v>1,1</v>
      </c>
      <c r="M18" s="102" t="str">
        <f t="shared" si="4"/>
        <v>1,1</v>
      </c>
      <c r="N18" s="102" t="str">
        <f t="shared" si="4"/>
        <v>1,1</v>
      </c>
      <c r="O18" s="102" t="str">
        <f t="shared" si="4"/>
        <v>1,1</v>
      </c>
      <c r="P18" s="102" t="str">
        <f t="shared" si="5"/>
        <v>1,1</v>
      </c>
      <c r="Q18" s="102" t="str">
        <f t="shared" si="5"/>
        <v>1,1</v>
      </c>
      <c r="R18" s="102" t="str">
        <f t="shared" si="5"/>
        <v>1,1</v>
      </c>
      <c r="S18" s="102" t="str">
        <f t="shared" si="5"/>
        <v>1,1</v>
      </c>
      <c r="T18" s="102" t="str">
        <f t="shared" si="5"/>
        <v>1,1</v>
      </c>
      <c r="U18" s="102" t="str">
        <f t="shared" si="5"/>
        <v>1,1</v>
      </c>
      <c r="V18" s="102" t="str">
        <f t="shared" si="5"/>
        <v>1,1</v>
      </c>
      <c r="W18" s="102" t="str">
        <f t="shared" si="5"/>
        <v>1,1</v>
      </c>
      <c r="X18" s="102" t="str">
        <f t="shared" si="5"/>
        <v>1,1</v>
      </c>
      <c r="Y18" s="102" t="str">
        <f t="shared" si="5"/>
        <v>1,1</v>
      </c>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row>
    <row r="19" spans="1:51" x14ac:dyDescent="0.25">
      <c r="A19" s="116">
        <v>18</v>
      </c>
      <c r="B19" s="116">
        <f>IF(ISNUMBER(Data!D19),IF(AND($A19&lt;=Data!$H$3,$A21&gt;=Data!$H$2,Data!E20&lt;&gt;1),VLOOKUP($A19,Data!$A:$D,4,FALSE)))</f>
        <v>18</v>
      </c>
      <c r="C19" s="116">
        <f>IF(AND($A19&lt;=Data!$H$3,$A21&gt;=Data!$H$2,Data!E20&lt;&gt;1),VLOOKUP($A19,Data!$A:$D,3,FALSE))</f>
        <v>0.84499999999999997</v>
      </c>
      <c r="D19" s="58">
        <f>IF(COUNT(B19:C19)=2,IF(C19&gt;Data!$H$5,5,IF(C19&gt;Data!$H$6,4,IF(C19&gt;Data!$H$7,3,2))))</f>
        <v>5</v>
      </c>
      <c r="E19" s="115">
        <f t="shared" si="3"/>
        <v>1</v>
      </c>
      <c r="F19" s="102" t="str">
        <f t="shared" si="4"/>
        <v>0,1</v>
      </c>
      <c r="G19" s="102" t="str">
        <f t="shared" si="4"/>
        <v>0,1</v>
      </c>
      <c r="H19" s="102" t="str">
        <f t="shared" si="4"/>
        <v>0,1</v>
      </c>
      <c r="I19" s="102" t="str">
        <f t="shared" si="4"/>
        <v>0,1</v>
      </c>
      <c r="J19" s="102" t="str">
        <f t="shared" si="4"/>
        <v>1,1</v>
      </c>
      <c r="K19" s="102" t="str">
        <f t="shared" si="4"/>
        <v>1,1</v>
      </c>
      <c r="L19" s="102" t="str">
        <f t="shared" si="4"/>
        <v>1,1</v>
      </c>
      <c r="M19" s="102" t="str">
        <f t="shared" si="4"/>
        <v>1,1</v>
      </c>
      <c r="N19" s="102" t="str">
        <f t="shared" si="4"/>
        <v>1,1</v>
      </c>
      <c r="O19" s="102" t="str">
        <f t="shared" si="4"/>
        <v>1,1</v>
      </c>
      <c r="P19" s="102" t="str">
        <f t="shared" si="5"/>
        <v>1,1</v>
      </c>
      <c r="Q19" s="102" t="str">
        <f t="shared" si="5"/>
        <v>1,1</v>
      </c>
      <c r="R19" s="102" t="str">
        <f t="shared" si="5"/>
        <v>1,1</v>
      </c>
      <c r="S19" s="102" t="str">
        <f t="shared" si="5"/>
        <v>1,1</v>
      </c>
      <c r="T19" s="102" t="str">
        <f t="shared" si="5"/>
        <v>1,1</v>
      </c>
      <c r="U19" s="102" t="str">
        <f t="shared" si="5"/>
        <v>1,1</v>
      </c>
      <c r="V19" s="102" t="str">
        <f t="shared" si="5"/>
        <v>1,1</v>
      </c>
      <c r="W19" s="102" t="str">
        <f t="shared" si="5"/>
        <v>1,1</v>
      </c>
      <c r="X19" s="102" t="str">
        <f t="shared" si="5"/>
        <v>1,1</v>
      </c>
      <c r="Y19" s="102" t="str">
        <f t="shared" si="5"/>
        <v>1,1</v>
      </c>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row>
    <row r="20" spans="1:51" x14ac:dyDescent="0.25">
      <c r="A20" s="116">
        <v>19</v>
      </c>
      <c r="B20" s="116">
        <f>IF(ISNUMBER(Data!D20),IF(AND($A20&lt;=Data!$H$3,$A22&gt;=Data!$H$2,Data!E21&lt;&gt;1),VLOOKUP($A20,Data!$A:$D,4,FALSE)))</f>
        <v>18</v>
      </c>
      <c r="C20" s="116">
        <f>IF(AND($A20&lt;=Data!$H$3,$A22&gt;=Data!$H$2,Data!E21&lt;&gt;1),VLOOKUP($A20,Data!$A:$D,3,FALSE))</f>
        <v>1.1479999999999999</v>
      </c>
      <c r="D20" s="58">
        <f>IF(COUNT(B20:C20)=2,IF(C20&gt;Data!$H$5,5,IF(C20&gt;Data!$H$6,4,IF(C20&gt;Data!$H$7,3,2))))</f>
        <v>5</v>
      </c>
      <c r="E20" s="115">
        <f t="shared" si="3"/>
        <v>1</v>
      </c>
      <c r="F20" s="102" t="str">
        <f t="shared" si="4"/>
        <v>0,1</v>
      </c>
      <c r="G20" s="102" t="str">
        <f t="shared" si="4"/>
        <v>0,1</v>
      </c>
      <c r="H20" s="102" t="str">
        <f t="shared" si="4"/>
        <v>0,1</v>
      </c>
      <c r="I20" s="102" t="str">
        <f t="shared" si="4"/>
        <v>0,1</v>
      </c>
      <c r="J20" s="102" t="str">
        <f t="shared" si="4"/>
        <v>1,1</v>
      </c>
      <c r="K20" s="102" t="str">
        <f t="shared" si="4"/>
        <v>1,1</v>
      </c>
      <c r="L20" s="102" t="str">
        <f t="shared" si="4"/>
        <v>1,1</v>
      </c>
      <c r="M20" s="102" t="str">
        <f t="shared" si="4"/>
        <v>1,1</v>
      </c>
      <c r="N20" s="102" t="str">
        <f t="shared" si="4"/>
        <v>1,1</v>
      </c>
      <c r="O20" s="102" t="str">
        <f t="shared" si="4"/>
        <v>1,1</v>
      </c>
      <c r="P20" s="102" t="str">
        <f t="shared" si="5"/>
        <v>1,1</v>
      </c>
      <c r="Q20" s="102" t="str">
        <f t="shared" si="5"/>
        <v>1,1</v>
      </c>
      <c r="R20" s="102" t="str">
        <f t="shared" si="5"/>
        <v>1,1</v>
      </c>
      <c r="S20" s="102" t="str">
        <f t="shared" si="5"/>
        <v>1,1</v>
      </c>
      <c r="T20" s="102" t="str">
        <f t="shared" si="5"/>
        <v>1,1</v>
      </c>
      <c r="U20" s="102" t="str">
        <f t="shared" si="5"/>
        <v>1,1</v>
      </c>
      <c r="V20" s="102" t="str">
        <f t="shared" si="5"/>
        <v>1,1</v>
      </c>
      <c r="W20" s="102" t="str">
        <f t="shared" si="5"/>
        <v>1,1</v>
      </c>
      <c r="X20" s="102" t="str">
        <f t="shared" si="5"/>
        <v>1,1</v>
      </c>
      <c r="Y20" s="102" t="str">
        <f t="shared" si="5"/>
        <v>1,1</v>
      </c>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row>
    <row r="21" spans="1:51" x14ac:dyDescent="0.25">
      <c r="A21" s="116">
        <v>20</v>
      </c>
      <c r="B21" s="116">
        <f>IF(ISNUMBER(Data!D21),IF(AND($A21&lt;=Data!$H$3,$A23&gt;=Data!$H$2,Data!E22&lt;&gt;1),VLOOKUP($A21,Data!$A:$D,4,FALSE)))</f>
        <v>18</v>
      </c>
      <c r="C21" s="116">
        <f>IF(AND($A21&lt;=Data!$H$3,$A23&gt;=Data!$H$2,Data!E22&lt;&gt;1),VLOOKUP($A21,Data!$A:$D,3,FALSE))</f>
        <v>0.70299999999999996</v>
      </c>
      <c r="D21" s="58">
        <f>IF(COUNT(B21:C21)=2,IF(C21&gt;Data!$H$5,5,IF(C21&gt;Data!$H$6,4,IF(C21&gt;Data!$H$7,3,2))))</f>
        <v>4</v>
      </c>
      <c r="E21" s="115">
        <f t="shared" si="3"/>
        <v>1</v>
      </c>
      <c r="F21" s="102" t="str">
        <f t="shared" si="4"/>
        <v>0,1</v>
      </c>
      <c r="G21" s="102" t="str">
        <f t="shared" si="4"/>
        <v>0,1</v>
      </c>
      <c r="H21" s="102" t="str">
        <f t="shared" si="4"/>
        <v>0,1</v>
      </c>
      <c r="I21" s="102" t="str">
        <f t="shared" si="4"/>
        <v>0,1</v>
      </c>
      <c r="J21" s="102" t="str">
        <f t="shared" si="4"/>
        <v>1,1</v>
      </c>
      <c r="K21" s="102" t="str">
        <f t="shared" si="4"/>
        <v>1,1</v>
      </c>
      <c r="L21" s="102" t="str">
        <f t="shared" si="4"/>
        <v>1,1</v>
      </c>
      <c r="M21" s="102" t="str">
        <f t="shared" si="4"/>
        <v>1,1</v>
      </c>
      <c r="N21" s="102" t="str">
        <f t="shared" si="4"/>
        <v>1,1</v>
      </c>
      <c r="O21" s="102" t="str">
        <f t="shared" si="4"/>
        <v>1,1</v>
      </c>
      <c r="P21" s="102" t="str">
        <f t="shared" si="5"/>
        <v>1,1</v>
      </c>
      <c r="Q21" s="102" t="str">
        <f t="shared" si="5"/>
        <v>1,1</v>
      </c>
      <c r="R21" s="102" t="str">
        <f t="shared" si="5"/>
        <v>1,1</v>
      </c>
      <c r="S21" s="102" t="str">
        <f t="shared" si="5"/>
        <v>1,1</v>
      </c>
      <c r="T21" s="102" t="str">
        <f t="shared" si="5"/>
        <v>1,1</v>
      </c>
      <c r="U21" s="102" t="str">
        <f t="shared" si="5"/>
        <v>1,1</v>
      </c>
      <c r="V21" s="102" t="str">
        <f t="shared" si="5"/>
        <v>1,1</v>
      </c>
      <c r="W21" s="102" t="str">
        <f t="shared" si="5"/>
        <v>1,1</v>
      </c>
      <c r="X21" s="102" t="str">
        <f t="shared" si="5"/>
        <v>1,1</v>
      </c>
      <c r="Y21" s="102" t="str">
        <f t="shared" si="5"/>
        <v>1,1</v>
      </c>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row>
    <row r="22" spans="1:51" x14ac:dyDescent="0.25">
      <c r="A22" s="116">
        <v>21</v>
      </c>
      <c r="B22" s="116" t="b">
        <f>IF(ISNUMBER(Data!D22),IF(AND($A22&lt;=Data!$H$3,$A24&gt;=Data!$H$2,Data!E23&lt;&gt;1),VLOOKUP($A22,Data!$A:$D,4,FALSE)))</f>
        <v>0</v>
      </c>
      <c r="C22" s="116" t="b">
        <f>IF(AND($A22&lt;=Data!$H$3,$A24&gt;=Data!$H$2,Data!E23&lt;&gt;1),VLOOKUP($A22,Data!$A:$D,3,FALSE))</f>
        <v>0</v>
      </c>
      <c r="D22" s="58" t="b">
        <f>IF(COUNT(B22:C22)=2,IF(C22&gt;Data!$H$5,5,IF(C22&gt;Data!$H$6,4,IF(C22&gt;Data!$H$7,3,2))))</f>
        <v>0</v>
      </c>
      <c r="E22" s="115" t="str">
        <f t="shared" si="3"/>
        <v/>
      </c>
      <c r="F22" s="102" t="str">
        <f t="shared" ref="F22:O31" si="6">IF($B22&lt;F$1,1,0) &amp;","&amp;$E22</f>
        <v>0,</v>
      </c>
      <c r="G22" s="102" t="str">
        <f t="shared" si="6"/>
        <v>0,</v>
      </c>
      <c r="H22" s="102" t="str">
        <f t="shared" si="6"/>
        <v>0,</v>
      </c>
      <c r="I22" s="102" t="str">
        <f t="shared" si="6"/>
        <v>0,</v>
      </c>
      <c r="J22" s="102" t="str">
        <f t="shared" si="6"/>
        <v>0,</v>
      </c>
      <c r="K22" s="102" t="str">
        <f t="shared" si="6"/>
        <v>0,</v>
      </c>
      <c r="L22" s="102" t="str">
        <f t="shared" si="6"/>
        <v>0,</v>
      </c>
      <c r="M22" s="102" t="str">
        <f t="shared" si="6"/>
        <v>0,</v>
      </c>
      <c r="N22" s="102" t="str">
        <f t="shared" si="6"/>
        <v>0,</v>
      </c>
      <c r="O22" s="102" t="str">
        <f t="shared" si="6"/>
        <v>0,</v>
      </c>
      <c r="P22" s="102" t="str">
        <f t="shared" ref="P22:Y31" si="7">IF($B22&lt;P$1,1,0) &amp;","&amp;$E22</f>
        <v>0,</v>
      </c>
      <c r="Q22" s="102" t="str">
        <f t="shared" si="7"/>
        <v>0,</v>
      </c>
      <c r="R22" s="102" t="str">
        <f t="shared" si="7"/>
        <v>0,</v>
      </c>
      <c r="S22" s="102" t="str">
        <f t="shared" si="7"/>
        <v>0,</v>
      </c>
      <c r="T22" s="102" t="str">
        <f t="shared" si="7"/>
        <v>0,</v>
      </c>
      <c r="U22" s="102" t="str">
        <f t="shared" si="7"/>
        <v>0,</v>
      </c>
      <c r="V22" s="102" t="str">
        <f t="shared" si="7"/>
        <v>0,</v>
      </c>
      <c r="W22" s="102" t="str">
        <f t="shared" si="7"/>
        <v>0,</v>
      </c>
      <c r="X22" s="102" t="str">
        <f t="shared" si="7"/>
        <v>0,</v>
      </c>
      <c r="Y22" s="102" t="str">
        <f t="shared" si="7"/>
        <v>0,</v>
      </c>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row>
    <row r="23" spans="1:51" x14ac:dyDescent="0.25">
      <c r="A23" s="116">
        <v>22</v>
      </c>
      <c r="B23" s="116">
        <f>IF(ISNUMBER(Data!D23),IF(AND($A23&lt;=Data!$H$3,$A25&gt;=Data!$H$2,Data!E24&lt;&gt;1),VLOOKUP($A23,Data!$A:$D,4,FALSE)))</f>
        <v>19</v>
      </c>
      <c r="C23" s="116">
        <f>IF(AND($A23&lt;=Data!$H$3,$A25&gt;=Data!$H$2,Data!E24&lt;&gt;1),VLOOKUP($A23,Data!$A:$D,3,FALSE))</f>
        <v>0.61899999999999999</v>
      </c>
      <c r="D23" s="58">
        <f>IF(COUNT(B23:C23)=2,IF(C23&gt;Data!$H$5,5,IF(C23&gt;Data!$H$6,4,IF(C23&gt;Data!$H$7,3,2))))</f>
        <v>4</v>
      </c>
      <c r="E23" s="115">
        <f t="shared" si="3"/>
        <v>1</v>
      </c>
      <c r="F23" s="102" t="str">
        <f t="shared" si="6"/>
        <v>0,1</v>
      </c>
      <c r="G23" s="102" t="str">
        <f t="shared" si="6"/>
        <v>0,1</v>
      </c>
      <c r="H23" s="102" t="str">
        <f t="shared" si="6"/>
        <v>0,1</v>
      </c>
      <c r="I23" s="102" t="str">
        <f t="shared" si="6"/>
        <v>0,1</v>
      </c>
      <c r="J23" s="102" t="str">
        <f t="shared" si="6"/>
        <v>1,1</v>
      </c>
      <c r="K23" s="102" t="str">
        <f t="shared" si="6"/>
        <v>1,1</v>
      </c>
      <c r="L23" s="102" t="str">
        <f t="shared" si="6"/>
        <v>1,1</v>
      </c>
      <c r="M23" s="102" t="str">
        <f t="shared" si="6"/>
        <v>1,1</v>
      </c>
      <c r="N23" s="102" t="str">
        <f t="shared" si="6"/>
        <v>1,1</v>
      </c>
      <c r="O23" s="102" t="str">
        <f t="shared" si="6"/>
        <v>1,1</v>
      </c>
      <c r="P23" s="102" t="str">
        <f t="shared" si="7"/>
        <v>1,1</v>
      </c>
      <c r="Q23" s="102" t="str">
        <f t="shared" si="7"/>
        <v>1,1</v>
      </c>
      <c r="R23" s="102" t="str">
        <f t="shared" si="7"/>
        <v>1,1</v>
      </c>
      <c r="S23" s="102" t="str">
        <f t="shared" si="7"/>
        <v>1,1</v>
      </c>
      <c r="T23" s="102" t="str">
        <f t="shared" si="7"/>
        <v>1,1</v>
      </c>
      <c r="U23" s="102" t="str">
        <f t="shared" si="7"/>
        <v>1,1</v>
      </c>
      <c r="V23" s="102" t="str">
        <f t="shared" si="7"/>
        <v>1,1</v>
      </c>
      <c r="W23" s="102" t="str">
        <f t="shared" si="7"/>
        <v>1,1</v>
      </c>
      <c r="X23" s="102" t="str">
        <f t="shared" si="7"/>
        <v>1,1</v>
      </c>
      <c r="Y23" s="102" t="str">
        <f t="shared" si="7"/>
        <v>1,1</v>
      </c>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row>
    <row r="24" spans="1:51" x14ac:dyDescent="0.25">
      <c r="A24" s="116">
        <v>23</v>
      </c>
      <c r="B24" s="116">
        <f>IF(ISNUMBER(Data!D24),IF(AND($A24&lt;=Data!$H$3,$A26&gt;=Data!$H$2,Data!E25&lt;&gt;1),VLOOKUP($A24,Data!$A:$D,4,FALSE)))</f>
        <v>19.5</v>
      </c>
      <c r="C24" s="116">
        <f>IF(AND($A24&lt;=Data!$H$3,$A26&gt;=Data!$H$2,Data!E25&lt;&gt;1),VLOOKUP($A24,Data!$A:$D,3,FALSE))</f>
        <v>1.0049999999999999</v>
      </c>
      <c r="D24" s="58">
        <f>IF(COUNT(B24:C24)=2,IF(C24&gt;Data!$H$5,5,IF(C24&gt;Data!$H$6,4,IF(C24&gt;Data!$H$7,3,2))))</f>
        <v>5</v>
      </c>
      <c r="E24" s="115">
        <f t="shared" si="3"/>
        <v>1</v>
      </c>
      <c r="F24" s="102" t="str">
        <f t="shared" si="6"/>
        <v>0,1</v>
      </c>
      <c r="G24" s="102" t="str">
        <f t="shared" si="6"/>
        <v>0,1</v>
      </c>
      <c r="H24" s="102" t="str">
        <f t="shared" si="6"/>
        <v>0,1</v>
      </c>
      <c r="I24" s="102" t="str">
        <f t="shared" si="6"/>
        <v>0,1</v>
      </c>
      <c r="J24" s="102" t="str">
        <f t="shared" si="6"/>
        <v>1,1</v>
      </c>
      <c r="K24" s="102" t="str">
        <f t="shared" si="6"/>
        <v>1,1</v>
      </c>
      <c r="L24" s="102" t="str">
        <f t="shared" si="6"/>
        <v>1,1</v>
      </c>
      <c r="M24" s="102" t="str">
        <f t="shared" si="6"/>
        <v>1,1</v>
      </c>
      <c r="N24" s="102" t="str">
        <f t="shared" si="6"/>
        <v>1,1</v>
      </c>
      <c r="O24" s="102" t="str">
        <f t="shared" si="6"/>
        <v>1,1</v>
      </c>
      <c r="P24" s="102" t="str">
        <f t="shared" si="7"/>
        <v>1,1</v>
      </c>
      <c r="Q24" s="102" t="str">
        <f t="shared" si="7"/>
        <v>1,1</v>
      </c>
      <c r="R24" s="102" t="str">
        <f t="shared" si="7"/>
        <v>1,1</v>
      </c>
      <c r="S24" s="102" t="str">
        <f t="shared" si="7"/>
        <v>1,1</v>
      </c>
      <c r="T24" s="102" t="str">
        <f t="shared" si="7"/>
        <v>1,1</v>
      </c>
      <c r="U24" s="102" t="str">
        <f t="shared" si="7"/>
        <v>1,1</v>
      </c>
      <c r="V24" s="102" t="str">
        <f t="shared" si="7"/>
        <v>1,1</v>
      </c>
      <c r="W24" s="102" t="str">
        <f t="shared" si="7"/>
        <v>1,1</v>
      </c>
      <c r="X24" s="102" t="str">
        <f t="shared" si="7"/>
        <v>1,1</v>
      </c>
      <c r="Y24" s="102" t="str">
        <f t="shared" si="7"/>
        <v>1,1</v>
      </c>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row>
    <row r="25" spans="1:51" x14ac:dyDescent="0.25">
      <c r="A25" s="116">
        <v>24</v>
      </c>
      <c r="B25" s="116">
        <f>IF(ISNUMBER(Data!D25),IF(AND($A25&lt;=Data!$H$3,$A27&gt;=Data!$H$2,Data!E26&lt;&gt;1),VLOOKUP($A25,Data!$A:$D,4,FALSE)))</f>
        <v>20</v>
      </c>
      <c r="C25" s="116">
        <f>IF(AND($A25&lt;=Data!$H$3,$A27&gt;=Data!$H$2,Data!E26&lt;&gt;1),VLOOKUP($A25,Data!$A:$D,3,FALSE))</f>
        <v>0.77</v>
      </c>
      <c r="D25" s="58">
        <f>IF(COUNT(B25:C25)=2,IF(C25&gt;Data!$H$5,5,IF(C25&gt;Data!$H$6,4,IF(C25&gt;Data!$H$7,3,2))))</f>
        <v>4</v>
      </c>
      <c r="E25" s="115">
        <f t="shared" si="3"/>
        <v>1</v>
      </c>
      <c r="F25" s="102" t="str">
        <f t="shared" si="6"/>
        <v>0,1</v>
      </c>
      <c r="G25" s="102" t="str">
        <f t="shared" si="6"/>
        <v>0,1</v>
      </c>
      <c r="H25" s="102" t="str">
        <f t="shared" si="6"/>
        <v>0,1</v>
      </c>
      <c r="I25" s="102" t="str">
        <f t="shared" si="6"/>
        <v>0,1</v>
      </c>
      <c r="J25" s="102" t="str">
        <f t="shared" si="6"/>
        <v>1,1</v>
      </c>
      <c r="K25" s="102" t="str">
        <f t="shared" si="6"/>
        <v>1,1</v>
      </c>
      <c r="L25" s="102" t="str">
        <f t="shared" si="6"/>
        <v>1,1</v>
      </c>
      <c r="M25" s="102" t="str">
        <f t="shared" si="6"/>
        <v>1,1</v>
      </c>
      <c r="N25" s="102" t="str">
        <f t="shared" si="6"/>
        <v>1,1</v>
      </c>
      <c r="O25" s="102" t="str">
        <f t="shared" si="6"/>
        <v>1,1</v>
      </c>
      <c r="P25" s="102" t="str">
        <f t="shared" si="7"/>
        <v>1,1</v>
      </c>
      <c r="Q25" s="102" t="str">
        <f t="shared" si="7"/>
        <v>1,1</v>
      </c>
      <c r="R25" s="102" t="str">
        <f t="shared" si="7"/>
        <v>1,1</v>
      </c>
      <c r="S25" s="102" t="str">
        <f t="shared" si="7"/>
        <v>1,1</v>
      </c>
      <c r="T25" s="102" t="str">
        <f t="shared" si="7"/>
        <v>1,1</v>
      </c>
      <c r="U25" s="102" t="str">
        <f t="shared" si="7"/>
        <v>1,1</v>
      </c>
      <c r="V25" s="102" t="str">
        <f t="shared" si="7"/>
        <v>1,1</v>
      </c>
      <c r="W25" s="102" t="str">
        <f t="shared" si="7"/>
        <v>1,1</v>
      </c>
      <c r="X25" s="102" t="str">
        <f t="shared" si="7"/>
        <v>1,1</v>
      </c>
      <c r="Y25" s="102" t="str">
        <f t="shared" si="7"/>
        <v>1,1</v>
      </c>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row>
    <row r="26" spans="1:51" x14ac:dyDescent="0.25">
      <c r="A26" s="116">
        <v>25</v>
      </c>
      <c r="B26" s="116">
        <f>IF(ISNUMBER(Data!D26),IF(AND($A26&lt;=Data!$H$3,$A28&gt;=Data!$H$2,Data!E27&lt;&gt;1),VLOOKUP($A26,Data!$A:$D,4,FALSE)))</f>
        <v>20</v>
      </c>
      <c r="C26" s="116">
        <f>IF(AND($A26&lt;=Data!$H$3,$A28&gt;=Data!$H$2,Data!E27&lt;&gt;1),VLOOKUP($A26,Data!$A:$D,3,FALSE))</f>
        <v>0.79</v>
      </c>
      <c r="D26" s="58">
        <f>IF(COUNT(B26:C26)=2,IF(C26&gt;Data!$H$5,5,IF(C26&gt;Data!$H$6,4,IF(C26&gt;Data!$H$7,3,2))))</f>
        <v>4</v>
      </c>
      <c r="E26" s="115">
        <f t="shared" si="3"/>
        <v>1</v>
      </c>
      <c r="F26" s="102" t="str">
        <f t="shared" si="6"/>
        <v>0,1</v>
      </c>
      <c r="G26" s="102" t="str">
        <f t="shared" si="6"/>
        <v>0,1</v>
      </c>
      <c r="H26" s="102" t="str">
        <f t="shared" si="6"/>
        <v>0,1</v>
      </c>
      <c r="I26" s="102" t="str">
        <f t="shared" si="6"/>
        <v>0,1</v>
      </c>
      <c r="J26" s="102" t="str">
        <f t="shared" si="6"/>
        <v>1,1</v>
      </c>
      <c r="K26" s="102" t="str">
        <f t="shared" si="6"/>
        <v>1,1</v>
      </c>
      <c r="L26" s="102" t="str">
        <f t="shared" si="6"/>
        <v>1,1</v>
      </c>
      <c r="M26" s="102" t="str">
        <f t="shared" si="6"/>
        <v>1,1</v>
      </c>
      <c r="N26" s="102" t="str">
        <f t="shared" si="6"/>
        <v>1,1</v>
      </c>
      <c r="O26" s="102" t="str">
        <f t="shared" si="6"/>
        <v>1,1</v>
      </c>
      <c r="P26" s="102" t="str">
        <f t="shared" si="7"/>
        <v>1,1</v>
      </c>
      <c r="Q26" s="102" t="str">
        <f t="shared" si="7"/>
        <v>1,1</v>
      </c>
      <c r="R26" s="102" t="str">
        <f t="shared" si="7"/>
        <v>1,1</v>
      </c>
      <c r="S26" s="102" t="str">
        <f t="shared" si="7"/>
        <v>1,1</v>
      </c>
      <c r="T26" s="102" t="str">
        <f t="shared" si="7"/>
        <v>1,1</v>
      </c>
      <c r="U26" s="102" t="str">
        <f t="shared" si="7"/>
        <v>1,1</v>
      </c>
      <c r="V26" s="102" t="str">
        <f t="shared" si="7"/>
        <v>1,1</v>
      </c>
      <c r="W26" s="102" t="str">
        <f t="shared" si="7"/>
        <v>1,1</v>
      </c>
      <c r="X26" s="102" t="str">
        <f t="shared" si="7"/>
        <v>1,1</v>
      </c>
      <c r="Y26" s="102" t="str">
        <f t="shared" si="7"/>
        <v>1,1</v>
      </c>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row>
    <row r="27" spans="1:51" x14ac:dyDescent="0.25">
      <c r="A27" s="116">
        <v>26</v>
      </c>
      <c r="B27" s="116">
        <f>IF(ISNUMBER(Data!D27),IF(AND($A27&lt;=Data!$H$3,$A29&gt;=Data!$H$2,Data!E28&lt;&gt;1),VLOOKUP($A27,Data!$A:$D,4,FALSE)))</f>
        <v>21</v>
      </c>
      <c r="C27" s="116">
        <f>IF(AND($A27&lt;=Data!$H$3,$A29&gt;=Data!$H$2,Data!E28&lt;&gt;1),VLOOKUP($A27,Data!$A:$D,3,FALSE))</f>
        <v>0.60299999999999998</v>
      </c>
      <c r="D27" s="58">
        <f>IF(COUNT(B27:C27)=2,IF(C27&gt;Data!$H$5,5,IF(C27&gt;Data!$H$6,4,IF(C27&gt;Data!$H$7,3,2))))</f>
        <v>4</v>
      </c>
      <c r="E27" s="115">
        <f t="shared" si="3"/>
        <v>1</v>
      </c>
      <c r="F27" s="102" t="str">
        <f t="shared" si="6"/>
        <v>0,1</v>
      </c>
      <c r="G27" s="102" t="str">
        <f t="shared" si="6"/>
        <v>0,1</v>
      </c>
      <c r="H27" s="102" t="str">
        <f t="shared" si="6"/>
        <v>0,1</v>
      </c>
      <c r="I27" s="102" t="str">
        <f t="shared" si="6"/>
        <v>0,1</v>
      </c>
      <c r="J27" s="102" t="str">
        <f t="shared" si="6"/>
        <v>1,1</v>
      </c>
      <c r="K27" s="102" t="str">
        <f t="shared" si="6"/>
        <v>1,1</v>
      </c>
      <c r="L27" s="102" t="str">
        <f t="shared" si="6"/>
        <v>1,1</v>
      </c>
      <c r="M27" s="102" t="str">
        <f t="shared" si="6"/>
        <v>1,1</v>
      </c>
      <c r="N27" s="102" t="str">
        <f t="shared" si="6"/>
        <v>1,1</v>
      </c>
      <c r="O27" s="102" t="str">
        <f t="shared" si="6"/>
        <v>1,1</v>
      </c>
      <c r="P27" s="102" t="str">
        <f t="shared" si="7"/>
        <v>1,1</v>
      </c>
      <c r="Q27" s="102" t="str">
        <f t="shared" si="7"/>
        <v>1,1</v>
      </c>
      <c r="R27" s="102" t="str">
        <f t="shared" si="7"/>
        <v>1,1</v>
      </c>
      <c r="S27" s="102" t="str">
        <f t="shared" si="7"/>
        <v>1,1</v>
      </c>
      <c r="T27" s="102" t="str">
        <f t="shared" si="7"/>
        <v>1,1</v>
      </c>
      <c r="U27" s="102" t="str">
        <f t="shared" si="7"/>
        <v>1,1</v>
      </c>
      <c r="V27" s="102" t="str">
        <f t="shared" si="7"/>
        <v>1,1</v>
      </c>
      <c r="W27" s="102" t="str">
        <f t="shared" si="7"/>
        <v>1,1</v>
      </c>
      <c r="X27" s="102" t="str">
        <f t="shared" si="7"/>
        <v>1,1</v>
      </c>
      <c r="Y27" s="102" t="str">
        <f t="shared" si="7"/>
        <v>1,1</v>
      </c>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row>
    <row r="28" spans="1:51" x14ac:dyDescent="0.25">
      <c r="A28" s="116">
        <v>27</v>
      </c>
      <c r="B28" s="116">
        <f>IF(ISNUMBER(Data!D28),IF(AND($A28&lt;=Data!$H$3,$A30&gt;=Data!$H$2,Data!E29&lt;&gt;1),VLOOKUP($A28,Data!$A:$D,4,FALSE)))</f>
        <v>21</v>
      </c>
      <c r="C28" s="116">
        <f>IF(AND($A28&lt;=Data!$H$3,$A30&gt;=Data!$H$2,Data!E29&lt;&gt;1),VLOOKUP($A28,Data!$A:$D,3,FALSE))</f>
        <v>0.66400000000000003</v>
      </c>
      <c r="D28" s="58">
        <f>IF(COUNT(B28:C28)=2,IF(C28&gt;Data!$H$5,5,IF(C28&gt;Data!$H$6,4,IF(C28&gt;Data!$H$7,3,2))))</f>
        <v>4</v>
      </c>
      <c r="E28" s="115">
        <f t="shared" si="3"/>
        <v>1</v>
      </c>
      <c r="F28" s="102" t="str">
        <f t="shared" si="6"/>
        <v>0,1</v>
      </c>
      <c r="G28" s="102" t="str">
        <f t="shared" si="6"/>
        <v>0,1</v>
      </c>
      <c r="H28" s="102" t="str">
        <f t="shared" si="6"/>
        <v>0,1</v>
      </c>
      <c r="I28" s="102" t="str">
        <f t="shared" si="6"/>
        <v>0,1</v>
      </c>
      <c r="J28" s="102" t="str">
        <f t="shared" si="6"/>
        <v>1,1</v>
      </c>
      <c r="K28" s="102" t="str">
        <f t="shared" si="6"/>
        <v>1,1</v>
      </c>
      <c r="L28" s="102" t="str">
        <f t="shared" si="6"/>
        <v>1,1</v>
      </c>
      <c r="M28" s="102" t="str">
        <f t="shared" si="6"/>
        <v>1,1</v>
      </c>
      <c r="N28" s="102" t="str">
        <f t="shared" si="6"/>
        <v>1,1</v>
      </c>
      <c r="O28" s="102" t="str">
        <f t="shared" si="6"/>
        <v>1,1</v>
      </c>
      <c r="P28" s="102" t="str">
        <f t="shared" si="7"/>
        <v>1,1</v>
      </c>
      <c r="Q28" s="102" t="str">
        <f t="shared" si="7"/>
        <v>1,1</v>
      </c>
      <c r="R28" s="102" t="str">
        <f t="shared" si="7"/>
        <v>1,1</v>
      </c>
      <c r="S28" s="102" t="str">
        <f t="shared" si="7"/>
        <v>1,1</v>
      </c>
      <c r="T28" s="102" t="str">
        <f t="shared" si="7"/>
        <v>1,1</v>
      </c>
      <c r="U28" s="102" t="str">
        <f t="shared" si="7"/>
        <v>1,1</v>
      </c>
      <c r="V28" s="102" t="str">
        <f t="shared" si="7"/>
        <v>1,1</v>
      </c>
      <c r="W28" s="102" t="str">
        <f t="shared" si="7"/>
        <v>1,1</v>
      </c>
      <c r="X28" s="102" t="str">
        <f t="shared" si="7"/>
        <v>1,1</v>
      </c>
      <c r="Y28" s="102" t="str">
        <f t="shared" si="7"/>
        <v>1,1</v>
      </c>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row>
    <row r="29" spans="1:51" x14ac:dyDescent="0.25">
      <c r="A29" s="116">
        <v>28</v>
      </c>
      <c r="B29" s="116">
        <f>IF(ISNUMBER(Data!D29),IF(AND($A29&lt;=Data!$H$3,$A31&gt;=Data!$H$2,Data!E30&lt;&gt;1),VLOOKUP($A29,Data!$A:$D,4,FALSE)))</f>
        <v>22.5</v>
      </c>
      <c r="C29" s="116">
        <f>IF(AND($A29&lt;=Data!$H$3,$A31&gt;=Data!$H$2,Data!E30&lt;&gt;1),VLOOKUP($A29,Data!$A:$D,3,FALSE))</f>
        <v>0.81200000000000006</v>
      </c>
      <c r="D29" s="58">
        <f>IF(COUNT(B29:C29)=2,IF(C29&gt;Data!$H$5,5,IF(C29&gt;Data!$H$6,4,IF(C29&gt;Data!$H$7,3,2))))</f>
        <v>5</v>
      </c>
      <c r="E29" s="115">
        <f t="shared" si="3"/>
        <v>1</v>
      </c>
      <c r="F29" s="102" t="str">
        <f t="shared" si="6"/>
        <v>0,1</v>
      </c>
      <c r="G29" s="102" t="str">
        <f t="shared" si="6"/>
        <v>0,1</v>
      </c>
      <c r="H29" s="102" t="str">
        <f t="shared" si="6"/>
        <v>0,1</v>
      </c>
      <c r="I29" s="102" t="str">
        <f t="shared" si="6"/>
        <v>0,1</v>
      </c>
      <c r="J29" s="102" t="str">
        <f t="shared" si="6"/>
        <v>1,1</v>
      </c>
      <c r="K29" s="102" t="str">
        <f t="shared" si="6"/>
        <v>1,1</v>
      </c>
      <c r="L29" s="102" t="str">
        <f t="shared" si="6"/>
        <v>1,1</v>
      </c>
      <c r="M29" s="102" t="str">
        <f t="shared" si="6"/>
        <v>1,1</v>
      </c>
      <c r="N29" s="102" t="str">
        <f t="shared" si="6"/>
        <v>1,1</v>
      </c>
      <c r="O29" s="102" t="str">
        <f t="shared" si="6"/>
        <v>1,1</v>
      </c>
      <c r="P29" s="102" t="str">
        <f t="shared" si="7"/>
        <v>1,1</v>
      </c>
      <c r="Q29" s="102" t="str">
        <f t="shared" si="7"/>
        <v>1,1</v>
      </c>
      <c r="R29" s="102" t="str">
        <f t="shared" si="7"/>
        <v>1,1</v>
      </c>
      <c r="S29" s="102" t="str">
        <f t="shared" si="7"/>
        <v>1,1</v>
      </c>
      <c r="T29" s="102" t="str">
        <f t="shared" si="7"/>
        <v>1,1</v>
      </c>
      <c r="U29" s="102" t="str">
        <f t="shared" si="7"/>
        <v>1,1</v>
      </c>
      <c r="V29" s="102" t="str">
        <f t="shared" si="7"/>
        <v>1,1</v>
      </c>
      <c r="W29" s="102" t="str">
        <f t="shared" si="7"/>
        <v>1,1</v>
      </c>
      <c r="X29" s="102" t="str">
        <f t="shared" si="7"/>
        <v>1,1</v>
      </c>
      <c r="Y29" s="102" t="str">
        <f t="shared" si="7"/>
        <v>1,1</v>
      </c>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row>
    <row r="30" spans="1:51" x14ac:dyDescent="0.25">
      <c r="A30" s="116">
        <v>29</v>
      </c>
      <c r="B30" s="116">
        <f>IF(ISNUMBER(Data!D30),IF(AND($A30&lt;=Data!$H$3,$A32&gt;=Data!$H$2,Data!E31&lt;&gt;1),VLOOKUP($A30,Data!$A:$D,4,FALSE)))</f>
        <v>23.4</v>
      </c>
      <c r="C30" s="116">
        <f>IF(AND($A30&lt;=Data!$H$3,$A32&gt;=Data!$H$2,Data!E31&lt;&gt;1),VLOOKUP($A30,Data!$A:$D,3,FALSE))</f>
        <v>0.88500000000000001</v>
      </c>
      <c r="D30" s="58">
        <f>IF(COUNT(B30:C30)=2,IF(C30&gt;Data!$H$5,5,IF(C30&gt;Data!$H$6,4,IF(C30&gt;Data!$H$7,3,2))))</f>
        <v>5</v>
      </c>
      <c r="E30" s="115">
        <f t="shared" si="3"/>
        <v>1</v>
      </c>
      <c r="F30" s="102" t="str">
        <f t="shared" si="6"/>
        <v>0,1</v>
      </c>
      <c r="G30" s="102" t="str">
        <f t="shared" si="6"/>
        <v>0,1</v>
      </c>
      <c r="H30" s="102" t="str">
        <f t="shared" si="6"/>
        <v>0,1</v>
      </c>
      <c r="I30" s="102" t="str">
        <f t="shared" si="6"/>
        <v>0,1</v>
      </c>
      <c r="J30" s="102" t="str">
        <f t="shared" si="6"/>
        <v>0,1</v>
      </c>
      <c r="K30" s="102" t="str">
        <f t="shared" si="6"/>
        <v>1,1</v>
      </c>
      <c r="L30" s="102" t="str">
        <f t="shared" si="6"/>
        <v>1,1</v>
      </c>
      <c r="M30" s="102" t="str">
        <f t="shared" si="6"/>
        <v>1,1</v>
      </c>
      <c r="N30" s="102" t="str">
        <f t="shared" si="6"/>
        <v>1,1</v>
      </c>
      <c r="O30" s="102" t="str">
        <f t="shared" si="6"/>
        <v>1,1</v>
      </c>
      <c r="P30" s="102" t="str">
        <f t="shared" si="7"/>
        <v>1,1</v>
      </c>
      <c r="Q30" s="102" t="str">
        <f t="shared" si="7"/>
        <v>1,1</v>
      </c>
      <c r="R30" s="102" t="str">
        <f t="shared" si="7"/>
        <v>1,1</v>
      </c>
      <c r="S30" s="102" t="str">
        <f t="shared" si="7"/>
        <v>1,1</v>
      </c>
      <c r="T30" s="102" t="str">
        <f t="shared" si="7"/>
        <v>1,1</v>
      </c>
      <c r="U30" s="102" t="str">
        <f t="shared" si="7"/>
        <v>1,1</v>
      </c>
      <c r="V30" s="102" t="str">
        <f t="shared" si="7"/>
        <v>1,1</v>
      </c>
      <c r="W30" s="102" t="str">
        <f t="shared" si="7"/>
        <v>1,1</v>
      </c>
      <c r="X30" s="102" t="str">
        <f t="shared" si="7"/>
        <v>1,1</v>
      </c>
      <c r="Y30" s="102" t="str">
        <f t="shared" si="7"/>
        <v>1,1</v>
      </c>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row>
    <row r="31" spans="1:51" x14ac:dyDescent="0.25">
      <c r="A31" s="116">
        <v>30</v>
      </c>
      <c r="B31" s="116">
        <f>IF(ISNUMBER(Data!D31),IF(AND($A31&lt;=Data!$H$3,$A33&gt;=Data!$H$2,Data!E32&lt;&gt;1),VLOOKUP($A31,Data!$A:$D,4,FALSE)))</f>
        <v>23.5</v>
      </c>
      <c r="C31" s="116">
        <f>IF(AND($A31&lt;=Data!$H$3,$A33&gt;=Data!$H$2,Data!E32&lt;&gt;1),VLOOKUP($A31,Data!$A:$D,3,FALSE))</f>
        <v>0.82499999999999996</v>
      </c>
      <c r="D31" s="58">
        <f>IF(COUNT(B31:C31)=2,IF(C31&gt;Data!$H$5,5,IF(C31&gt;Data!$H$6,4,IF(C31&gt;Data!$H$7,3,2))))</f>
        <v>5</v>
      </c>
      <c r="E31" s="115">
        <f t="shared" si="3"/>
        <v>1</v>
      </c>
      <c r="F31" s="102" t="str">
        <f t="shared" si="6"/>
        <v>0,1</v>
      </c>
      <c r="G31" s="102" t="str">
        <f t="shared" si="6"/>
        <v>0,1</v>
      </c>
      <c r="H31" s="102" t="str">
        <f t="shared" si="6"/>
        <v>0,1</v>
      </c>
      <c r="I31" s="102" t="str">
        <f t="shared" si="6"/>
        <v>0,1</v>
      </c>
      <c r="J31" s="102" t="str">
        <f t="shared" si="6"/>
        <v>0,1</v>
      </c>
      <c r="K31" s="102" t="str">
        <f t="shared" si="6"/>
        <v>1,1</v>
      </c>
      <c r="L31" s="102" t="str">
        <f t="shared" si="6"/>
        <v>1,1</v>
      </c>
      <c r="M31" s="102" t="str">
        <f t="shared" si="6"/>
        <v>1,1</v>
      </c>
      <c r="N31" s="102" t="str">
        <f t="shared" si="6"/>
        <v>1,1</v>
      </c>
      <c r="O31" s="102" t="str">
        <f t="shared" si="6"/>
        <v>1,1</v>
      </c>
      <c r="P31" s="102" t="str">
        <f t="shared" si="7"/>
        <v>1,1</v>
      </c>
      <c r="Q31" s="102" t="str">
        <f t="shared" si="7"/>
        <v>1,1</v>
      </c>
      <c r="R31" s="102" t="str">
        <f t="shared" si="7"/>
        <v>1,1</v>
      </c>
      <c r="S31" s="102" t="str">
        <f t="shared" si="7"/>
        <v>1,1</v>
      </c>
      <c r="T31" s="102" t="str">
        <f t="shared" si="7"/>
        <v>1,1</v>
      </c>
      <c r="U31" s="102" t="str">
        <f t="shared" si="7"/>
        <v>1,1</v>
      </c>
      <c r="V31" s="102" t="str">
        <f t="shared" si="7"/>
        <v>1,1</v>
      </c>
      <c r="W31" s="102" t="str">
        <f t="shared" si="7"/>
        <v>1,1</v>
      </c>
      <c r="X31" s="102" t="str">
        <f t="shared" si="7"/>
        <v>1,1</v>
      </c>
      <c r="Y31" s="102" t="str">
        <f t="shared" si="7"/>
        <v>1,1</v>
      </c>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row>
    <row r="32" spans="1:51" x14ac:dyDescent="0.25">
      <c r="A32" s="116">
        <v>31</v>
      </c>
      <c r="B32" s="116">
        <f>IF(ISNUMBER(Data!D32),IF(AND($A32&lt;=Data!$H$3,$A34&gt;=Data!$H$2,Data!E33&lt;&gt;1),VLOOKUP($A32,Data!$A:$D,4,FALSE)))</f>
        <v>24</v>
      </c>
      <c r="C32" s="116">
        <f>IF(AND($A32&lt;=Data!$H$3,$A34&gt;=Data!$H$2,Data!E33&lt;&gt;1),VLOOKUP($A32,Data!$A:$D,3,FALSE))</f>
        <v>0.876</v>
      </c>
      <c r="D32" s="58">
        <f>IF(COUNT(B32:C32)=2,IF(C32&gt;Data!$H$5,5,IF(C32&gt;Data!$H$6,4,IF(C32&gt;Data!$H$7,3,2))))</f>
        <v>5</v>
      </c>
      <c r="E32" s="115">
        <f t="shared" si="3"/>
        <v>1</v>
      </c>
      <c r="F32" s="102" t="str">
        <f t="shared" ref="F32:O41" si="8">IF($B32&lt;F$1,1,0) &amp;","&amp;$E32</f>
        <v>0,1</v>
      </c>
      <c r="G32" s="102" t="str">
        <f t="shared" si="8"/>
        <v>0,1</v>
      </c>
      <c r="H32" s="102" t="str">
        <f t="shared" si="8"/>
        <v>0,1</v>
      </c>
      <c r="I32" s="102" t="str">
        <f t="shared" si="8"/>
        <v>0,1</v>
      </c>
      <c r="J32" s="102" t="str">
        <f t="shared" si="8"/>
        <v>0,1</v>
      </c>
      <c r="K32" s="102" t="str">
        <f t="shared" si="8"/>
        <v>1,1</v>
      </c>
      <c r="L32" s="102" t="str">
        <f t="shared" si="8"/>
        <v>1,1</v>
      </c>
      <c r="M32" s="102" t="str">
        <f t="shared" si="8"/>
        <v>1,1</v>
      </c>
      <c r="N32" s="102" t="str">
        <f t="shared" si="8"/>
        <v>1,1</v>
      </c>
      <c r="O32" s="102" t="str">
        <f t="shared" si="8"/>
        <v>1,1</v>
      </c>
      <c r="P32" s="102" t="str">
        <f t="shared" ref="P32:Y41" si="9">IF($B32&lt;P$1,1,0) &amp;","&amp;$E32</f>
        <v>1,1</v>
      </c>
      <c r="Q32" s="102" t="str">
        <f t="shared" si="9"/>
        <v>1,1</v>
      </c>
      <c r="R32" s="102" t="str">
        <f t="shared" si="9"/>
        <v>1,1</v>
      </c>
      <c r="S32" s="102" t="str">
        <f t="shared" si="9"/>
        <v>1,1</v>
      </c>
      <c r="T32" s="102" t="str">
        <f t="shared" si="9"/>
        <v>1,1</v>
      </c>
      <c r="U32" s="102" t="str">
        <f t="shared" si="9"/>
        <v>1,1</v>
      </c>
      <c r="V32" s="102" t="str">
        <f t="shared" si="9"/>
        <v>1,1</v>
      </c>
      <c r="W32" s="102" t="str">
        <f t="shared" si="9"/>
        <v>1,1</v>
      </c>
      <c r="X32" s="102" t="str">
        <f t="shared" si="9"/>
        <v>1,1</v>
      </c>
      <c r="Y32" s="102" t="str">
        <f t="shared" si="9"/>
        <v>1,1</v>
      </c>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row>
    <row r="33" spans="1:51" x14ac:dyDescent="0.25">
      <c r="A33" s="116">
        <v>32</v>
      </c>
      <c r="B33" s="116">
        <f>IF(ISNUMBER(Data!D33),IF(AND($A33&lt;=Data!$H$3,$A35&gt;=Data!$H$2,Data!E34&lt;&gt;1),VLOOKUP($A33,Data!$A:$D,4,FALSE)))</f>
        <v>25</v>
      </c>
      <c r="C33" s="116">
        <f>IF(AND($A33&lt;=Data!$H$3,$A35&gt;=Data!$H$2,Data!E34&lt;&gt;1),VLOOKUP($A33,Data!$A:$D,3,FALSE))</f>
        <v>0.877</v>
      </c>
      <c r="D33" s="58">
        <f>IF(COUNT(B33:C33)=2,IF(C33&gt;Data!$H$5,5,IF(C33&gt;Data!$H$6,4,IF(C33&gt;Data!$H$7,3,2))))</f>
        <v>5</v>
      </c>
      <c r="E33" s="115">
        <f t="shared" si="3"/>
        <v>1</v>
      </c>
      <c r="F33" s="102" t="str">
        <f t="shared" si="8"/>
        <v>0,1</v>
      </c>
      <c r="G33" s="102" t="str">
        <f t="shared" si="8"/>
        <v>0,1</v>
      </c>
      <c r="H33" s="102" t="str">
        <f t="shared" si="8"/>
        <v>0,1</v>
      </c>
      <c r="I33" s="102" t="str">
        <f t="shared" si="8"/>
        <v>0,1</v>
      </c>
      <c r="J33" s="102" t="str">
        <f t="shared" si="8"/>
        <v>0,1</v>
      </c>
      <c r="K33" s="102" t="str">
        <f t="shared" si="8"/>
        <v>1,1</v>
      </c>
      <c r="L33" s="102" t="str">
        <f t="shared" si="8"/>
        <v>1,1</v>
      </c>
      <c r="M33" s="102" t="str">
        <f t="shared" si="8"/>
        <v>1,1</v>
      </c>
      <c r="N33" s="102" t="str">
        <f t="shared" si="8"/>
        <v>1,1</v>
      </c>
      <c r="O33" s="102" t="str">
        <f t="shared" si="8"/>
        <v>1,1</v>
      </c>
      <c r="P33" s="102" t="str">
        <f t="shared" si="9"/>
        <v>1,1</v>
      </c>
      <c r="Q33" s="102" t="str">
        <f t="shared" si="9"/>
        <v>1,1</v>
      </c>
      <c r="R33" s="102" t="str">
        <f t="shared" si="9"/>
        <v>1,1</v>
      </c>
      <c r="S33" s="102" t="str">
        <f t="shared" si="9"/>
        <v>1,1</v>
      </c>
      <c r="T33" s="102" t="str">
        <f t="shared" si="9"/>
        <v>1,1</v>
      </c>
      <c r="U33" s="102" t="str">
        <f t="shared" si="9"/>
        <v>1,1</v>
      </c>
      <c r="V33" s="102" t="str">
        <f t="shared" si="9"/>
        <v>1,1</v>
      </c>
      <c r="W33" s="102" t="str">
        <f t="shared" si="9"/>
        <v>1,1</v>
      </c>
      <c r="X33" s="102" t="str">
        <f t="shared" si="9"/>
        <v>1,1</v>
      </c>
      <c r="Y33" s="102" t="str">
        <f t="shared" si="9"/>
        <v>1,1</v>
      </c>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row>
    <row r="34" spans="1:51" x14ac:dyDescent="0.25">
      <c r="A34" s="116">
        <v>33</v>
      </c>
      <c r="B34" s="116">
        <f>IF(ISNUMBER(Data!D34),IF(AND($A34&lt;=Data!$H$3,$A36&gt;=Data!$H$2,Data!E35&lt;&gt;1),VLOOKUP($A34,Data!$A:$D,4,FALSE)))</f>
        <v>25.5</v>
      </c>
      <c r="C34" s="116">
        <f>IF(AND($A34&lt;=Data!$H$3,$A36&gt;=Data!$H$2,Data!E35&lt;&gt;1),VLOOKUP($A34,Data!$A:$D,3,FALSE))</f>
        <v>1.1220000000000001</v>
      </c>
      <c r="D34" s="58">
        <f>IF(COUNT(B34:C34)=2,IF(C34&gt;Data!$H$5,5,IF(C34&gt;Data!$H$6,4,IF(C34&gt;Data!$H$7,3,2))))</f>
        <v>5</v>
      </c>
      <c r="E34" s="115">
        <f t="shared" si="3"/>
        <v>1</v>
      </c>
      <c r="F34" s="102" t="str">
        <f t="shared" si="8"/>
        <v>0,1</v>
      </c>
      <c r="G34" s="102" t="str">
        <f t="shared" si="8"/>
        <v>0,1</v>
      </c>
      <c r="H34" s="102" t="str">
        <f t="shared" si="8"/>
        <v>0,1</v>
      </c>
      <c r="I34" s="102" t="str">
        <f t="shared" si="8"/>
        <v>0,1</v>
      </c>
      <c r="J34" s="102" t="str">
        <f t="shared" si="8"/>
        <v>0,1</v>
      </c>
      <c r="K34" s="102" t="str">
        <f t="shared" si="8"/>
        <v>1,1</v>
      </c>
      <c r="L34" s="102" t="str">
        <f t="shared" si="8"/>
        <v>1,1</v>
      </c>
      <c r="M34" s="102" t="str">
        <f t="shared" si="8"/>
        <v>1,1</v>
      </c>
      <c r="N34" s="102" t="str">
        <f t="shared" si="8"/>
        <v>1,1</v>
      </c>
      <c r="O34" s="102" t="str">
        <f t="shared" si="8"/>
        <v>1,1</v>
      </c>
      <c r="P34" s="102" t="str">
        <f t="shared" si="9"/>
        <v>1,1</v>
      </c>
      <c r="Q34" s="102" t="str">
        <f t="shared" si="9"/>
        <v>1,1</v>
      </c>
      <c r="R34" s="102" t="str">
        <f t="shared" si="9"/>
        <v>1,1</v>
      </c>
      <c r="S34" s="102" t="str">
        <f t="shared" si="9"/>
        <v>1,1</v>
      </c>
      <c r="T34" s="102" t="str">
        <f t="shared" si="9"/>
        <v>1,1</v>
      </c>
      <c r="U34" s="102" t="str">
        <f t="shared" si="9"/>
        <v>1,1</v>
      </c>
      <c r="V34" s="102" t="str">
        <f t="shared" si="9"/>
        <v>1,1</v>
      </c>
      <c r="W34" s="102" t="str">
        <f t="shared" si="9"/>
        <v>1,1</v>
      </c>
      <c r="X34" s="102" t="str">
        <f t="shared" si="9"/>
        <v>1,1</v>
      </c>
      <c r="Y34" s="102" t="str">
        <f t="shared" si="9"/>
        <v>1,1</v>
      </c>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row>
    <row r="35" spans="1:51" x14ac:dyDescent="0.25">
      <c r="A35" s="116">
        <v>34</v>
      </c>
      <c r="B35" s="116">
        <f>IF(ISNUMBER(Data!D35),IF(AND($A35&lt;=Data!$H$3,$A37&gt;=Data!$H$2,Data!E36&lt;&gt;1),VLOOKUP($A35,Data!$A:$D,4,FALSE)))</f>
        <v>25.5</v>
      </c>
      <c r="C35" s="116">
        <f>IF(AND($A35&lt;=Data!$H$3,$A37&gt;=Data!$H$2,Data!E36&lt;&gt;1),VLOOKUP($A35,Data!$A:$D,3,FALSE))</f>
        <v>1.1819999999999999</v>
      </c>
      <c r="D35" s="58">
        <f>IF(COUNT(B35:C35)=2,IF(C35&gt;Data!$H$5,5,IF(C35&gt;Data!$H$6,4,IF(C35&gt;Data!$H$7,3,2))))</f>
        <v>5</v>
      </c>
      <c r="E35" s="115">
        <f t="shared" si="3"/>
        <v>1</v>
      </c>
      <c r="F35" s="102" t="str">
        <f t="shared" si="8"/>
        <v>0,1</v>
      </c>
      <c r="G35" s="102" t="str">
        <f t="shared" si="8"/>
        <v>0,1</v>
      </c>
      <c r="H35" s="102" t="str">
        <f t="shared" si="8"/>
        <v>0,1</v>
      </c>
      <c r="I35" s="102" t="str">
        <f t="shared" si="8"/>
        <v>0,1</v>
      </c>
      <c r="J35" s="102" t="str">
        <f t="shared" si="8"/>
        <v>0,1</v>
      </c>
      <c r="K35" s="102" t="str">
        <f t="shared" si="8"/>
        <v>1,1</v>
      </c>
      <c r="L35" s="102" t="str">
        <f t="shared" si="8"/>
        <v>1,1</v>
      </c>
      <c r="M35" s="102" t="str">
        <f t="shared" si="8"/>
        <v>1,1</v>
      </c>
      <c r="N35" s="102" t="str">
        <f t="shared" si="8"/>
        <v>1,1</v>
      </c>
      <c r="O35" s="102" t="str">
        <f t="shared" si="8"/>
        <v>1,1</v>
      </c>
      <c r="P35" s="102" t="str">
        <f t="shared" si="9"/>
        <v>1,1</v>
      </c>
      <c r="Q35" s="102" t="str">
        <f t="shared" si="9"/>
        <v>1,1</v>
      </c>
      <c r="R35" s="102" t="str">
        <f t="shared" si="9"/>
        <v>1,1</v>
      </c>
      <c r="S35" s="102" t="str">
        <f t="shared" si="9"/>
        <v>1,1</v>
      </c>
      <c r="T35" s="102" t="str">
        <f t="shared" si="9"/>
        <v>1,1</v>
      </c>
      <c r="U35" s="102" t="str">
        <f t="shared" si="9"/>
        <v>1,1</v>
      </c>
      <c r="V35" s="102" t="str">
        <f t="shared" si="9"/>
        <v>1,1</v>
      </c>
      <c r="W35" s="102" t="str">
        <f t="shared" si="9"/>
        <v>1,1</v>
      </c>
      <c r="X35" s="102" t="str">
        <f t="shared" si="9"/>
        <v>1,1</v>
      </c>
      <c r="Y35" s="102" t="str">
        <f t="shared" si="9"/>
        <v>1,1</v>
      </c>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row>
    <row r="36" spans="1:51" x14ac:dyDescent="0.25">
      <c r="A36" s="116">
        <v>35</v>
      </c>
      <c r="B36" s="116">
        <f>IF(ISNUMBER(Data!D36),IF(AND($A36&lt;=Data!$H$3,$A38&gt;=Data!$H$2,Data!E37&lt;&gt;1),VLOOKUP($A36,Data!$A:$D,4,FALSE)))</f>
        <v>26</v>
      </c>
      <c r="C36" s="116">
        <f>IF(AND($A36&lt;=Data!$H$3,$A38&gt;=Data!$H$2,Data!E37&lt;&gt;1),VLOOKUP($A36,Data!$A:$D,3,FALSE))</f>
        <v>0.88600000000000001</v>
      </c>
      <c r="D36" s="58">
        <f>IF(COUNT(B36:C36)=2,IF(C36&gt;Data!$H$5,5,IF(C36&gt;Data!$H$6,4,IF(C36&gt;Data!$H$7,3,2))))</f>
        <v>5</v>
      </c>
      <c r="E36" s="115">
        <f t="shared" si="3"/>
        <v>1</v>
      </c>
      <c r="F36" s="102" t="str">
        <f t="shared" si="8"/>
        <v>0,1</v>
      </c>
      <c r="G36" s="102" t="str">
        <f t="shared" si="8"/>
        <v>0,1</v>
      </c>
      <c r="H36" s="102" t="str">
        <f t="shared" si="8"/>
        <v>0,1</v>
      </c>
      <c r="I36" s="102" t="str">
        <f t="shared" si="8"/>
        <v>0,1</v>
      </c>
      <c r="J36" s="102" t="str">
        <f t="shared" si="8"/>
        <v>0,1</v>
      </c>
      <c r="K36" s="102" t="str">
        <f t="shared" si="8"/>
        <v>1,1</v>
      </c>
      <c r="L36" s="102" t="str">
        <f t="shared" si="8"/>
        <v>1,1</v>
      </c>
      <c r="M36" s="102" t="str">
        <f t="shared" si="8"/>
        <v>1,1</v>
      </c>
      <c r="N36" s="102" t="str">
        <f t="shared" si="8"/>
        <v>1,1</v>
      </c>
      <c r="O36" s="102" t="str">
        <f t="shared" si="8"/>
        <v>1,1</v>
      </c>
      <c r="P36" s="102" t="str">
        <f t="shared" si="9"/>
        <v>1,1</v>
      </c>
      <c r="Q36" s="102" t="str">
        <f t="shared" si="9"/>
        <v>1,1</v>
      </c>
      <c r="R36" s="102" t="str">
        <f t="shared" si="9"/>
        <v>1,1</v>
      </c>
      <c r="S36" s="102" t="str">
        <f t="shared" si="9"/>
        <v>1,1</v>
      </c>
      <c r="T36" s="102" t="str">
        <f t="shared" si="9"/>
        <v>1,1</v>
      </c>
      <c r="U36" s="102" t="str">
        <f t="shared" si="9"/>
        <v>1,1</v>
      </c>
      <c r="V36" s="102" t="str">
        <f t="shared" si="9"/>
        <v>1,1</v>
      </c>
      <c r="W36" s="102" t="str">
        <f t="shared" si="9"/>
        <v>1,1</v>
      </c>
      <c r="X36" s="102" t="str">
        <f t="shared" si="9"/>
        <v>1,1</v>
      </c>
      <c r="Y36" s="102" t="str">
        <f t="shared" si="9"/>
        <v>1,1</v>
      </c>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row>
    <row r="37" spans="1:51" x14ac:dyDescent="0.25">
      <c r="A37" s="116">
        <v>36</v>
      </c>
      <c r="B37" s="116">
        <f>IF(ISNUMBER(Data!D37),IF(AND($A37&lt;=Data!$H$3,$A39&gt;=Data!$H$2,Data!E38&lt;&gt;1),VLOOKUP($A37,Data!$A:$D,4,FALSE)))</f>
        <v>26.8</v>
      </c>
      <c r="C37" s="116">
        <f>IF(AND($A37&lt;=Data!$H$3,$A39&gt;=Data!$H$2,Data!E38&lt;&gt;1),VLOOKUP($A37,Data!$A:$D,3,FALSE))</f>
        <v>1.0169999999999999</v>
      </c>
      <c r="D37" s="58">
        <f>IF(COUNT(B37:C37)=2,IF(C37&gt;Data!$H$5,5,IF(C37&gt;Data!$H$6,4,IF(C37&gt;Data!$H$7,3,2))))</f>
        <v>5</v>
      </c>
      <c r="E37" s="115">
        <f t="shared" si="3"/>
        <v>1</v>
      </c>
      <c r="F37" s="102" t="str">
        <f t="shared" si="8"/>
        <v>0,1</v>
      </c>
      <c r="G37" s="102" t="str">
        <f t="shared" si="8"/>
        <v>0,1</v>
      </c>
      <c r="H37" s="102" t="str">
        <f t="shared" si="8"/>
        <v>0,1</v>
      </c>
      <c r="I37" s="102" t="str">
        <f t="shared" si="8"/>
        <v>0,1</v>
      </c>
      <c r="J37" s="102" t="str">
        <f t="shared" si="8"/>
        <v>0,1</v>
      </c>
      <c r="K37" s="102" t="str">
        <f t="shared" si="8"/>
        <v>1,1</v>
      </c>
      <c r="L37" s="102" t="str">
        <f t="shared" si="8"/>
        <v>1,1</v>
      </c>
      <c r="M37" s="102" t="str">
        <f t="shared" si="8"/>
        <v>1,1</v>
      </c>
      <c r="N37" s="102" t="str">
        <f t="shared" si="8"/>
        <v>1,1</v>
      </c>
      <c r="O37" s="102" t="str">
        <f t="shared" si="8"/>
        <v>1,1</v>
      </c>
      <c r="P37" s="102" t="str">
        <f t="shared" si="9"/>
        <v>1,1</v>
      </c>
      <c r="Q37" s="102" t="str">
        <f t="shared" si="9"/>
        <v>1,1</v>
      </c>
      <c r="R37" s="102" t="str">
        <f t="shared" si="9"/>
        <v>1,1</v>
      </c>
      <c r="S37" s="102" t="str">
        <f t="shared" si="9"/>
        <v>1,1</v>
      </c>
      <c r="T37" s="102" t="str">
        <f t="shared" si="9"/>
        <v>1,1</v>
      </c>
      <c r="U37" s="102" t="str">
        <f t="shared" si="9"/>
        <v>1,1</v>
      </c>
      <c r="V37" s="102" t="str">
        <f t="shared" si="9"/>
        <v>1,1</v>
      </c>
      <c r="W37" s="102" t="str">
        <f t="shared" si="9"/>
        <v>1,1</v>
      </c>
      <c r="X37" s="102" t="str">
        <f t="shared" si="9"/>
        <v>1,1</v>
      </c>
      <c r="Y37" s="102" t="str">
        <f t="shared" si="9"/>
        <v>1,1</v>
      </c>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row>
    <row r="38" spans="1:51" x14ac:dyDescent="0.25">
      <c r="A38" s="116">
        <v>37</v>
      </c>
      <c r="B38" s="116">
        <f>IF(ISNUMBER(Data!D38),IF(AND($A38&lt;=Data!$H$3,$A40&gt;=Data!$H$2,Data!E39&lt;&gt;1),VLOOKUP($A38,Data!$A:$D,4,FALSE)))</f>
        <v>27</v>
      </c>
      <c r="C38" s="116">
        <f>IF(AND($A38&lt;=Data!$H$3,$A40&gt;=Data!$H$2,Data!E39&lt;&gt;1),VLOOKUP($A38,Data!$A:$D,3,FALSE))</f>
        <v>0.81200000000000006</v>
      </c>
      <c r="D38" s="58">
        <f>IF(COUNT(B38:C38)=2,IF(C38&gt;Data!$H$5,5,IF(C38&gt;Data!$H$6,4,IF(C38&gt;Data!$H$7,3,2))))</f>
        <v>5</v>
      </c>
      <c r="E38" s="115">
        <f t="shared" si="3"/>
        <v>1</v>
      </c>
      <c r="F38" s="102" t="str">
        <f t="shared" si="8"/>
        <v>0,1</v>
      </c>
      <c r="G38" s="102" t="str">
        <f t="shared" si="8"/>
        <v>0,1</v>
      </c>
      <c r="H38" s="102" t="str">
        <f t="shared" si="8"/>
        <v>0,1</v>
      </c>
      <c r="I38" s="102" t="str">
        <f t="shared" si="8"/>
        <v>0,1</v>
      </c>
      <c r="J38" s="102" t="str">
        <f t="shared" si="8"/>
        <v>0,1</v>
      </c>
      <c r="K38" s="102" t="str">
        <f t="shared" si="8"/>
        <v>1,1</v>
      </c>
      <c r="L38" s="102" t="str">
        <f t="shared" si="8"/>
        <v>1,1</v>
      </c>
      <c r="M38" s="102" t="str">
        <f t="shared" si="8"/>
        <v>1,1</v>
      </c>
      <c r="N38" s="102" t="str">
        <f t="shared" si="8"/>
        <v>1,1</v>
      </c>
      <c r="O38" s="102" t="str">
        <f t="shared" si="8"/>
        <v>1,1</v>
      </c>
      <c r="P38" s="102" t="str">
        <f t="shared" si="9"/>
        <v>1,1</v>
      </c>
      <c r="Q38" s="102" t="str">
        <f t="shared" si="9"/>
        <v>1,1</v>
      </c>
      <c r="R38" s="102" t="str">
        <f t="shared" si="9"/>
        <v>1,1</v>
      </c>
      <c r="S38" s="102" t="str">
        <f t="shared" si="9"/>
        <v>1,1</v>
      </c>
      <c r="T38" s="102" t="str">
        <f t="shared" si="9"/>
        <v>1,1</v>
      </c>
      <c r="U38" s="102" t="str">
        <f t="shared" si="9"/>
        <v>1,1</v>
      </c>
      <c r="V38" s="102" t="str">
        <f t="shared" si="9"/>
        <v>1,1</v>
      </c>
      <c r="W38" s="102" t="str">
        <f t="shared" si="9"/>
        <v>1,1</v>
      </c>
      <c r="X38" s="102" t="str">
        <f t="shared" si="9"/>
        <v>1,1</v>
      </c>
      <c r="Y38" s="102" t="str">
        <f t="shared" si="9"/>
        <v>1,1</v>
      </c>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row>
    <row r="39" spans="1:51" x14ac:dyDescent="0.25">
      <c r="A39" s="116">
        <v>38</v>
      </c>
      <c r="B39" s="116" t="b">
        <f>IF(ISNUMBER(Data!D39),IF(AND($A39&lt;=Data!$H$3,$A41&gt;=Data!$H$2,Data!E40&lt;&gt;1),VLOOKUP($A39,Data!$A:$D,4,FALSE)))</f>
        <v>0</v>
      </c>
      <c r="C39" s="116" t="b">
        <f>IF(AND($A39&lt;=Data!$H$3,$A41&gt;=Data!$H$2,Data!E40&lt;&gt;1),VLOOKUP($A39,Data!$A:$D,3,FALSE))</f>
        <v>0</v>
      </c>
      <c r="D39" s="58" t="b">
        <f>IF(COUNT(B39:C39)=2,IF(C39&gt;Data!$H$5,5,IF(C39&gt;Data!$H$6,4,IF(C39&gt;Data!$H$7,3,2))))</f>
        <v>0</v>
      </c>
      <c r="E39" s="115" t="str">
        <f t="shared" si="3"/>
        <v/>
      </c>
      <c r="F39" s="102" t="str">
        <f t="shared" si="8"/>
        <v>0,</v>
      </c>
      <c r="G39" s="102" t="str">
        <f t="shared" si="8"/>
        <v>0,</v>
      </c>
      <c r="H39" s="102" t="str">
        <f t="shared" si="8"/>
        <v>0,</v>
      </c>
      <c r="I39" s="102" t="str">
        <f t="shared" si="8"/>
        <v>0,</v>
      </c>
      <c r="J39" s="102" t="str">
        <f t="shared" si="8"/>
        <v>0,</v>
      </c>
      <c r="K39" s="102" t="str">
        <f t="shared" si="8"/>
        <v>0,</v>
      </c>
      <c r="L39" s="102" t="str">
        <f t="shared" si="8"/>
        <v>0,</v>
      </c>
      <c r="M39" s="102" t="str">
        <f t="shared" si="8"/>
        <v>0,</v>
      </c>
      <c r="N39" s="102" t="str">
        <f t="shared" si="8"/>
        <v>0,</v>
      </c>
      <c r="O39" s="102" t="str">
        <f t="shared" si="8"/>
        <v>0,</v>
      </c>
      <c r="P39" s="102" t="str">
        <f t="shared" si="9"/>
        <v>0,</v>
      </c>
      <c r="Q39" s="102" t="str">
        <f t="shared" si="9"/>
        <v>0,</v>
      </c>
      <c r="R39" s="102" t="str">
        <f t="shared" si="9"/>
        <v>0,</v>
      </c>
      <c r="S39" s="102" t="str">
        <f t="shared" si="9"/>
        <v>0,</v>
      </c>
      <c r="T39" s="102" t="str">
        <f t="shared" si="9"/>
        <v>0,</v>
      </c>
      <c r="U39" s="102" t="str">
        <f t="shared" si="9"/>
        <v>0,</v>
      </c>
      <c r="V39" s="102" t="str">
        <f t="shared" si="9"/>
        <v>0,</v>
      </c>
      <c r="W39" s="102" t="str">
        <f t="shared" si="9"/>
        <v>0,</v>
      </c>
      <c r="X39" s="102" t="str">
        <f t="shared" si="9"/>
        <v>0,</v>
      </c>
      <c r="Y39" s="102" t="str">
        <f t="shared" si="9"/>
        <v>0,</v>
      </c>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row>
    <row r="40" spans="1:51" x14ac:dyDescent="0.25">
      <c r="A40" s="116">
        <v>39</v>
      </c>
      <c r="B40" s="116">
        <f>IF(ISNUMBER(Data!D40),IF(AND($A40&lt;=Data!$H$3,$A42&gt;=Data!$H$2,Data!E41&lt;&gt;1),VLOOKUP($A40,Data!$A:$D,4,FALSE)))</f>
        <v>28</v>
      </c>
      <c r="C40" s="116">
        <f>IF(AND($A40&lt;=Data!$H$3,$A42&gt;=Data!$H$2,Data!E41&lt;&gt;1),VLOOKUP($A40,Data!$A:$D,3,FALSE))</f>
        <v>1.302</v>
      </c>
      <c r="D40" s="58">
        <f>IF(COUNT(B40:C40)=2,IF(C40&gt;Data!$H$5,5,IF(C40&gt;Data!$H$6,4,IF(C40&gt;Data!$H$7,3,2))))</f>
        <v>5</v>
      </c>
      <c r="E40" s="115">
        <f t="shared" si="3"/>
        <v>1</v>
      </c>
      <c r="F40" s="102" t="str">
        <f t="shared" si="8"/>
        <v>0,1</v>
      </c>
      <c r="G40" s="102" t="str">
        <f t="shared" si="8"/>
        <v>0,1</v>
      </c>
      <c r="H40" s="102" t="str">
        <f t="shared" si="8"/>
        <v>0,1</v>
      </c>
      <c r="I40" s="102" t="str">
        <f t="shared" si="8"/>
        <v>0,1</v>
      </c>
      <c r="J40" s="102" t="str">
        <f t="shared" si="8"/>
        <v>0,1</v>
      </c>
      <c r="K40" s="102" t="str">
        <f t="shared" si="8"/>
        <v>1,1</v>
      </c>
      <c r="L40" s="102" t="str">
        <f t="shared" si="8"/>
        <v>1,1</v>
      </c>
      <c r="M40" s="102" t="str">
        <f t="shared" si="8"/>
        <v>1,1</v>
      </c>
      <c r="N40" s="102" t="str">
        <f t="shared" si="8"/>
        <v>1,1</v>
      </c>
      <c r="O40" s="102" t="str">
        <f t="shared" si="8"/>
        <v>1,1</v>
      </c>
      <c r="P40" s="102" t="str">
        <f t="shared" si="9"/>
        <v>1,1</v>
      </c>
      <c r="Q40" s="102" t="str">
        <f t="shared" si="9"/>
        <v>1,1</v>
      </c>
      <c r="R40" s="102" t="str">
        <f t="shared" si="9"/>
        <v>1,1</v>
      </c>
      <c r="S40" s="102" t="str">
        <f t="shared" si="9"/>
        <v>1,1</v>
      </c>
      <c r="T40" s="102" t="str">
        <f t="shared" si="9"/>
        <v>1,1</v>
      </c>
      <c r="U40" s="102" t="str">
        <f t="shared" si="9"/>
        <v>1,1</v>
      </c>
      <c r="V40" s="102" t="str">
        <f t="shared" si="9"/>
        <v>1,1</v>
      </c>
      <c r="W40" s="102" t="str">
        <f t="shared" si="9"/>
        <v>1,1</v>
      </c>
      <c r="X40" s="102" t="str">
        <f t="shared" si="9"/>
        <v>1,1</v>
      </c>
      <c r="Y40" s="102" t="str">
        <f t="shared" si="9"/>
        <v>1,1</v>
      </c>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row>
    <row r="41" spans="1:51" x14ac:dyDescent="0.25">
      <c r="A41" s="116">
        <v>40</v>
      </c>
      <c r="B41" s="116">
        <f>IF(ISNUMBER(Data!D41),IF(AND($A41&lt;=Data!$H$3,$A43&gt;=Data!$H$2,Data!E42&lt;&gt;1),VLOOKUP($A41,Data!$A:$D,4,FALSE)))</f>
        <v>28.6</v>
      </c>
      <c r="C41" s="116">
        <f>IF(AND($A41&lt;=Data!$H$3,$A43&gt;=Data!$H$2,Data!E42&lt;&gt;1),VLOOKUP($A41,Data!$A:$D,3,FALSE))</f>
        <v>0.66100000000000003</v>
      </c>
      <c r="D41" s="58">
        <f>IF(COUNT(B41:C41)=2,IF(C41&gt;Data!$H$5,5,IF(C41&gt;Data!$H$6,4,IF(C41&gt;Data!$H$7,3,2))))</f>
        <v>4</v>
      </c>
      <c r="E41" s="115">
        <f t="shared" si="3"/>
        <v>1</v>
      </c>
      <c r="F41" s="102" t="str">
        <f t="shared" si="8"/>
        <v>0,1</v>
      </c>
      <c r="G41" s="102" t="str">
        <f t="shared" si="8"/>
        <v>0,1</v>
      </c>
      <c r="H41" s="102" t="str">
        <f t="shared" si="8"/>
        <v>0,1</v>
      </c>
      <c r="I41" s="102" t="str">
        <f t="shared" si="8"/>
        <v>0,1</v>
      </c>
      <c r="J41" s="102" t="str">
        <f t="shared" si="8"/>
        <v>0,1</v>
      </c>
      <c r="K41" s="102" t="str">
        <f t="shared" si="8"/>
        <v>0,1</v>
      </c>
      <c r="L41" s="102" t="str">
        <f t="shared" si="8"/>
        <v>1,1</v>
      </c>
      <c r="M41" s="102" t="str">
        <f t="shared" si="8"/>
        <v>1,1</v>
      </c>
      <c r="N41" s="102" t="str">
        <f t="shared" si="8"/>
        <v>1,1</v>
      </c>
      <c r="O41" s="102" t="str">
        <f t="shared" si="8"/>
        <v>1,1</v>
      </c>
      <c r="P41" s="102" t="str">
        <f t="shared" si="9"/>
        <v>1,1</v>
      </c>
      <c r="Q41" s="102" t="str">
        <f t="shared" si="9"/>
        <v>1,1</v>
      </c>
      <c r="R41" s="102" t="str">
        <f t="shared" si="9"/>
        <v>1,1</v>
      </c>
      <c r="S41" s="102" t="str">
        <f t="shared" si="9"/>
        <v>1,1</v>
      </c>
      <c r="T41" s="102" t="str">
        <f t="shared" si="9"/>
        <v>1,1</v>
      </c>
      <c r="U41" s="102" t="str">
        <f t="shared" si="9"/>
        <v>1,1</v>
      </c>
      <c r="V41" s="102" t="str">
        <f t="shared" si="9"/>
        <v>1,1</v>
      </c>
      <c r="W41" s="102" t="str">
        <f t="shared" si="9"/>
        <v>1,1</v>
      </c>
      <c r="X41" s="102" t="str">
        <f t="shared" si="9"/>
        <v>1,1</v>
      </c>
      <c r="Y41" s="102" t="str">
        <f t="shared" si="9"/>
        <v>1,1</v>
      </c>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row>
    <row r="42" spans="1:51" x14ac:dyDescent="0.25">
      <c r="A42" s="116">
        <v>41</v>
      </c>
      <c r="B42" s="116" t="b">
        <f>IF(ISNUMBER(Data!D42),IF(AND($A42&lt;=Data!$H$3,$A44&gt;=Data!$H$2,Data!E43&lt;&gt;1),VLOOKUP($A42,Data!$A:$D,4,FALSE)))</f>
        <v>0</v>
      </c>
      <c r="C42" s="116" t="b">
        <f>IF(AND($A42&lt;=Data!$H$3,$A44&gt;=Data!$H$2,Data!E43&lt;&gt;1),VLOOKUP($A42,Data!$A:$D,3,FALSE))</f>
        <v>0</v>
      </c>
      <c r="D42" s="58" t="b">
        <f>IF(COUNT(B42:C42)=2,IF(C42&gt;Data!$H$5,5,IF(C42&gt;Data!$H$6,4,IF(C42&gt;Data!$H$7,3,2))))</f>
        <v>0</v>
      </c>
      <c r="E42" s="115" t="str">
        <f t="shared" si="3"/>
        <v/>
      </c>
      <c r="F42" s="102" t="str">
        <f t="shared" ref="F42:O51" si="10">IF($B42&lt;F$1,1,0) &amp;","&amp;$E42</f>
        <v>0,</v>
      </c>
      <c r="G42" s="102" t="str">
        <f t="shared" si="10"/>
        <v>0,</v>
      </c>
      <c r="H42" s="102" t="str">
        <f t="shared" si="10"/>
        <v>0,</v>
      </c>
      <c r="I42" s="102" t="str">
        <f t="shared" si="10"/>
        <v>0,</v>
      </c>
      <c r="J42" s="102" t="str">
        <f t="shared" si="10"/>
        <v>0,</v>
      </c>
      <c r="K42" s="102" t="str">
        <f t="shared" si="10"/>
        <v>0,</v>
      </c>
      <c r="L42" s="102" t="str">
        <f t="shared" si="10"/>
        <v>0,</v>
      </c>
      <c r="M42" s="102" t="str">
        <f t="shared" si="10"/>
        <v>0,</v>
      </c>
      <c r="N42" s="102" t="str">
        <f t="shared" si="10"/>
        <v>0,</v>
      </c>
      <c r="O42" s="102" t="str">
        <f t="shared" si="10"/>
        <v>0,</v>
      </c>
      <c r="P42" s="102" t="str">
        <f t="shared" ref="P42:Y51" si="11">IF($B42&lt;P$1,1,0) &amp;","&amp;$E42</f>
        <v>0,</v>
      </c>
      <c r="Q42" s="102" t="str">
        <f t="shared" si="11"/>
        <v>0,</v>
      </c>
      <c r="R42" s="102" t="str">
        <f t="shared" si="11"/>
        <v>0,</v>
      </c>
      <c r="S42" s="102" t="str">
        <f t="shared" si="11"/>
        <v>0,</v>
      </c>
      <c r="T42" s="102" t="str">
        <f t="shared" si="11"/>
        <v>0,</v>
      </c>
      <c r="U42" s="102" t="str">
        <f t="shared" si="11"/>
        <v>0,</v>
      </c>
      <c r="V42" s="102" t="str">
        <f t="shared" si="11"/>
        <v>0,</v>
      </c>
      <c r="W42" s="102" t="str">
        <f t="shared" si="11"/>
        <v>0,</v>
      </c>
      <c r="X42" s="102" t="str">
        <f t="shared" si="11"/>
        <v>0,</v>
      </c>
      <c r="Y42" s="102" t="str">
        <f t="shared" si="11"/>
        <v>0,</v>
      </c>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row>
    <row r="43" spans="1:51" x14ac:dyDescent="0.25">
      <c r="A43" s="116">
        <v>42</v>
      </c>
      <c r="B43" s="116">
        <f>IF(ISNUMBER(Data!D43),IF(AND($A43&lt;=Data!$H$3,$A45&gt;=Data!$H$2,Data!E44&lt;&gt;1),VLOOKUP($A43,Data!$A:$D,4,FALSE)))</f>
        <v>29</v>
      </c>
      <c r="C43" s="116">
        <f>IF(AND($A43&lt;=Data!$H$3,$A45&gt;=Data!$H$2,Data!E44&lt;&gt;1),VLOOKUP($A43,Data!$A:$D,3,FALSE))</f>
        <v>0.46600000000000003</v>
      </c>
      <c r="D43" s="58">
        <f>IF(COUNT(B43:C43)=2,IF(C43&gt;Data!$H$5,5,IF(C43&gt;Data!$H$6,4,IF(C43&gt;Data!$H$7,3,2))))</f>
        <v>3</v>
      </c>
      <c r="E43" s="115">
        <f t="shared" si="3"/>
        <v>0</v>
      </c>
      <c r="F43" s="102" t="str">
        <f t="shared" si="10"/>
        <v>0,0</v>
      </c>
      <c r="G43" s="102" t="str">
        <f t="shared" si="10"/>
        <v>0,0</v>
      </c>
      <c r="H43" s="102" t="str">
        <f t="shared" si="10"/>
        <v>0,0</v>
      </c>
      <c r="I43" s="102" t="str">
        <f t="shared" si="10"/>
        <v>0,0</v>
      </c>
      <c r="J43" s="102" t="str">
        <f t="shared" si="10"/>
        <v>0,0</v>
      </c>
      <c r="K43" s="102" t="str">
        <f t="shared" si="10"/>
        <v>0,0</v>
      </c>
      <c r="L43" s="102" t="str">
        <f t="shared" si="10"/>
        <v>1,0</v>
      </c>
      <c r="M43" s="102" t="str">
        <f t="shared" si="10"/>
        <v>1,0</v>
      </c>
      <c r="N43" s="102" t="str">
        <f t="shared" si="10"/>
        <v>1,0</v>
      </c>
      <c r="O43" s="102" t="str">
        <f t="shared" si="10"/>
        <v>1,0</v>
      </c>
      <c r="P43" s="102" t="str">
        <f t="shared" si="11"/>
        <v>1,0</v>
      </c>
      <c r="Q43" s="102" t="str">
        <f t="shared" si="11"/>
        <v>1,0</v>
      </c>
      <c r="R43" s="102" t="str">
        <f t="shared" si="11"/>
        <v>1,0</v>
      </c>
      <c r="S43" s="102" t="str">
        <f t="shared" si="11"/>
        <v>1,0</v>
      </c>
      <c r="T43" s="102" t="str">
        <f t="shared" si="11"/>
        <v>1,0</v>
      </c>
      <c r="U43" s="102" t="str">
        <f t="shared" si="11"/>
        <v>1,0</v>
      </c>
      <c r="V43" s="102" t="str">
        <f t="shared" si="11"/>
        <v>1,0</v>
      </c>
      <c r="W43" s="102" t="str">
        <f t="shared" si="11"/>
        <v>1,0</v>
      </c>
      <c r="X43" s="102" t="str">
        <f t="shared" si="11"/>
        <v>1,0</v>
      </c>
      <c r="Y43" s="102" t="str">
        <f t="shared" si="11"/>
        <v>1,0</v>
      </c>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row>
    <row r="44" spans="1:51" x14ac:dyDescent="0.25">
      <c r="A44" s="116">
        <v>43</v>
      </c>
      <c r="B44" s="116">
        <f>IF(ISNUMBER(Data!D44),IF(AND($A44&lt;=Data!$H$3,$A46&gt;=Data!$H$2,Data!E45&lt;&gt;1),VLOOKUP($A44,Data!$A:$D,4,FALSE)))</f>
        <v>29.2</v>
      </c>
      <c r="C44" s="116">
        <f>IF(AND($A44&lt;=Data!$H$3,$A46&gt;=Data!$H$2,Data!E45&lt;&gt;1),VLOOKUP($A44,Data!$A:$D,3,FALSE))</f>
        <v>0.73099999999999998</v>
      </c>
      <c r="D44" s="58">
        <f>IF(COUNT(B44:C44)=2,IF(C44&gt;Data!$H$5,5,IF(C44&gt;Data!$H$6,4,IF(C44&gt;Data!$H$7,3,2))))</f>
        <v>4</v>
      </c>
      <c r="E44" s="115">
        <f t="shared" si="3"/>
        <v>1</v>
      </c>
      <c r="F44" s="102" t="str">
        <f t="shared" si="10"/>
        <v>0,1</v>
      </c>
      <c r="G44" s="102" t="str">
        <f t="shared" si="10"/>
        <v>0,1</v>
      </c>
      <c r="H44" s="102" t="str">
        <f t="shared" si="10"/>
        <v>0,1</v>
      </c>
      <c r="I44" s="102" t="str">
        <f t="shared" si="10"/>
        <v>0,1</v>
      </c>
      <c r="J44" s="102" t="str">
        <f t="shared" si="10"/>
        <v>0,1</v>
      </c>
      <c r="K44" s="102" t="str">
        <f t="shared" si="10"/>
        <v>0,1</v>
      </c>
      <c r="L44" s="102" t="str">
        <f t="shared" si="10"/>
        <v>1,1</v>
      </c>
      <c r="M44" s="102" t="str">
        <f t="shared" si="10"/>
        <v>1,1</v>
      </c>
      <c r="N44" s="102" t="str">
        <f t="shared" si="10"/>
        <v>1,1</v>
      </c>
      <c r="O44" s="102" t="str">
        <f t="shared" si="10"/>
        <v>1,1</v>
      </c>
      <c r="P44" s="102" t="str">
        <f t="shared" si="11"/>
        <v>1,1</v>
      </c>
      <c r="Q44" s="102" t="str">
        <f t="shared" si="11"/>
        <v>1,1</v>
      </c>
      <c r="R44" s="102" t="str">
        <f t="shared" si="11"/>
        <v>1,1</v>
      </c>
      <c r="S44" s="102" t="str">
        <f t="shared" si="11"/>
        <v>1,1</v>
      </c>
      <c r="T44" s="102" t="str">
        <f t="shared" si="11"/>
        <v>1,1</v>
      </c>
      <c r="U44" s="102" t="str">
        <f t="shared" si="11"/>
        <v>1,1</v>
      </c>
      <c r="V44" s="102" t="str">
        <f t="shared" si="11"/>
        <v>1,1</v>
      </c>
      <c r="W44" s="102" t="str">
        <f t="shared" si="11"/>
        <v>1,1</v>
      </c>
      <c r="X44" s="102" t="str">
        <f t="shared" si="11"/>
        <v>1,1</v>
      </c>
      <c r="Y44" s="102" t="str">
        <f t="shared" si="11"/>
        <v>1,1</v>
      </c>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row>
    <row r="45" spans="1:51" x14ac:dyDescent="0.25">
      <c r="A45" s="116">
        <v>44</v>
      </c>
      <c r="B45" s="116">
        <f>IF(ISNUMBER(Data!D45),IF(AND($A45&lt;=Data!$H$3,$A47&gt;=Data!$H$2,Data!E46&lt;&gt;1),VLOOKUP($A45,Data!$A:$D,4,FALSE)))</f>
        <v>29.8</v>
      </c>
      <c r="C45" s="116">
        <f>IF(AND($A45&lt;=Data!$H$3,$A47&gt;=Data!$H$2,Data!E46&lt;&gt;1),VLOOKUP($A45,Data!$A:$D,3,FALSE))</f>
        <v>1.1120000000000001</v>
      </c>
      <c r="D45" s="58">
        <f>IF(COUNT(B45:C45)=2,IF(C45&gt;Data!$H$5,5,IF(C45&gt;Data!$H$6,4,IF(C45&gt;Data!$H$7,3,2))))</f>
        <v>5</v>
      </c>
      <c r="E45" s="115">
        <f t="shared" si="3"/>
        <v>1</v>
      </c>
      <c r="F45" s="102" t="str">
        <f t="shared" si="10"/>
        <v>0,1</v>
      </c>
      <c r="G45" s="102" t="str">
        <f t="shared" si="10"/>
        <v>0,1</v>
      </c>
      <c r="H45" s="102" t="str">
        <f t="shared" si="10"/>
        <v>0,1</v>
      </c>
      <c r="I45" s="102" t="str">
        <f t="shared" si="10"/>
        <v>0,1</v>
      </c>
      <c r="J45" s="102" t="str">
        <f t="shared" si="10"/>
        <v>0,1</v>
      </c>
      <c r="K45" s="102" t="str">
        <f t="shared" si="10"/>
        <v>0,1</v>
      </c>
      <c r="L45" s="102" t="str">
        <f t="shared" si="10"/>
        <v>1,1</v>
      </c>
      <c r="M45" s="102" t="str">
        <f t="shared" si="10"/>
        <v>1,1</v>
      </c>
      <c r="N45" s="102" t="str">
        <f t="shared" si="10"/>
        <v>1,1</v>
      </c>
      <c r="O45" s="102" t="str">
        <f t="shared" si="10"/>
        <v>1,1</v>
      </c>
      <c r="P45" s="102" t="str">
        <f t="shared" si="11"/>
        <v>1,1</v>
      </c>
      <c r="Q45" s="102" t="str">
        <f t="shared" si="11"/>
        <v>1,1</v>
      </c>
      <c r="R45" s="102" t="str">
        <f t="shared" si="11"/>
        <v>1,1</v>
      </c>
      <c r="S45" s="102" t="str">
        <f t="shared" si="11"/>
        <v>1,1</v>
      </c>
      <c r="T45" s="102" t="str">
        <f t="shared" si="11"/>
        <v>1,1</v>
      </c>
      <c r="U45" s="102" t="str">
        <f t="shared" si="11"/>
        <v>1,1</v>
      </c>
      <c r="V45" s="102" t="str">
        <f t="shared" si="11"/>
        <v>1,1</v>
      </c>
      <c r="W45" s="102" t="str">
        <f t="shared" si="11"/>
        <v>1,1</v>
      </c>
      <c r="X45" s="102" t="str">
        <f t="shared" si="11"/>
        <v>1,1</v>
      </c>
      <c r="Y45" s="102" t="str">
        <f t="shared" si="11"/>
        <v>1,1</v>
      </c>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row>
    <row r="46" spans="1:51" x14ac:dyDescent="0.25">
      <c r="A46" s="116">
        <v>45</v>
      </c>
      <c r="B46" s="116">
        <f>IF(ISNUMBER(Data!D46),IF(AND($A46&lt;=Data!$H$3,$A48&gt;=Data!$H$2,Data!E47&lt;&gt;1),VLOOKUP($A46,Data!$A:$D,4,FALSE)))</f>
        <v>30</v>
      </c>
      <c r="C46" s="116">
        <f>IF(AND($A46&lt;=Data!$H$3,$A48&gt;=Data!$H$2,Data!E47&lt;&gt;1),VLOOKUP($A46,Data!$A:$D,3,FALSE))</f>
        <v>1.238</v>
      </c>
      <c r="D46" s="58">
        <f>IF(COUNT(B46:C46)=2,IF(C46&gt;Data!$H$5,5,IF(C46&gt;Data!$H$6,4,IF(C46&gt;Data!$H$7,3,2))))</f>
        <v>5</v>
      </c>
      <c r="E46" s="115">
        <f t="shared" si="3"/>
        <v>1</v>
      </c>
      <c r="F46" s="102" t="str">
        <f t="shared" si="10"/>
        <v>0,1</v>
      </c>
      <c r="G46" s="102" t="str">
        <f t="shared" si="10"/>
        <v>0,1</v>
      </c>
      <c r="H46" s="102" t="str">
        <f t="shared" si="10"/>
        <v>0,1</v>
      </c>
      <c r="I46" s="102" t="str">
        <f t="shared" si="10"/>
        <v>0,1</v>
      </c>
      <c r="J46" s="102" t="str">
        <f t="shared" si="10"/>
        <v>0,1</v>
      </c>
      <c r="K46" s="102" t="str">
        <f t="shared" si="10"/>
        <v>0,1</v>
      </c>
      <c r="L46" s="102" t="str">
        <f t="shared" si="10"/>
        <v>1,1</v>
      </c>
      <c r="M46" s="102" t="str">
        <f t="shared" si="10"/>
        <v>1,1</v>
      </c>
      <c r="N46" s="102" t="str">
        <f t="shared" si="10"/>
        <v>1,1</v>
      </c>
      <c r="O46" s="102" t="str">
        <f t="shared" si="10"/>
        <v>1,1</v>
      </c>
      <c r="P46" s="102" t="str">
        <f t="shared" si="11"/>
        <v>1,1</v>
      </c>
      <c r="Q46" s="102" t="str">
        <f t="shared" si="11"/>
        <v>1,1</v>
      </c>
      <c r="R46" s="102" t="str">
        <f t="shared" si="11"/>
        <v>1,1</v>
      </c>
      <c r="S46" s="102" t="str">
        <f t="shared" si="11"/>
        <v>1,1</v>
      </c>
      <c r="T46" s="102" t="str">
        <f t="shared" si="11"/>
        <v>1,1</v>
      </c>
      <c r="U46" s="102" t="str">
        <f t="shared" si="11"/>
        <v>1,1</v>
      </c>
      <c r="V46" s="102" t="str">
        <f t="shared" si="11"/>
        <v>1,1</v>
      </c>
      <c r="W46" s="102" t="str">
        <f t="shared" si="11"/>
        <v>1,1</v>
      </c>
      <c r="X46" s="102" t="str">
        <f t="shared" si="11"/>
        <v>1,1</v>
      </c>
      <c r="Y46" s="102" t="str">
        <f t="shared" si="11"/>
        <v>1,1</v>
      </c>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row>
    <row r="47" spans="1:51" x14ac:dyDescent="0.25">
      <c r="A47" s="116">
        <v>46</v>
      </c>
      <c r="B47" s="116">
        <f>IF(ISNUMBER(Data!D47),IF(AND($A47&lt;=Data!$H$3,$A49&gt;=Data!$H$2,Data!E48&lt;&gt;1),VLOOKUP($A47,Data!$A:$D,4,FALSE)))</f>
        <v>31.4</v>
      </c>
      <c r="C47" s="116">
        <f>IF(AND($A47&lt;=Data!$H$3,$A49&gt;=Data!$H$2,Data!E48&lt;&gt;1),VLOOKUP($A47,Data!$A:$D,3,FALSE))</f>
        <v>0.83299999999999996</v>
      </c>
      <c r="D47" s="58">
        <f>IF(COUNT(B47:C47)=2,IF(C47&gt;Data!$H$5,5,IF(C47&gt;Data!$H$6,4,IF(C47&gt;Data!$H$7,3,2))))</f>
        <v>5</v>
      </c>
      <c r="E47" s="115">
        <f t="shared" si="3"/>
        <v>1</v>
      </c>
      <c r="F47" s="102" t="str">
        <f t="shared" si="10"/>
        <v>0,1</v>
      </c>
      <c r="G47" s="102" t="str">
        <f t="shared" si="10"/>
        <v>0,1</v>
      </c>
      <c r="H47" s="102" t="str">
        <f t="shared" si="10"/>
        <v>0,1</v>
      </c>
      <c r="I47" s="102" t="str">
        <f t="shared" si="10"/>
        <v>0,1</v>
      </c>
      <c r="J47" s="102" t="str">
        <f t="shared" si="10"/>
        <v>0,1</v>
      </c>
      <c r="K47" s="102" t="str">
        <f t="shared" si="10"/>
        <v>0,1</v>
      </c>
      <c r="L47" s="102" t="str">
        <f t="shared" si="10"/>
        <v>1,1</v>
      </c>
      <c r="M47" s="102" t="str">
        <f t="shared" si="10"/>
        <v>1,1</v>
      </c>
      <c r="N47" s="102" t="str">
        <f t="shared" si="10"/>
        <v>1,1</v>
      </c>
      <c r="O47" s="102" t="str">
        <f t="shared" si="10"/>
        <v>1,1</v>
      </c>
      <c r="P47" s="102" t="str">
        <f t="shared" si="11"/>
        <v>1,1</v>
      </c>
      <c r="Q47" s="102" t="str">
        <f t="shared" si="11"/>
        <v>1,1</v>
      </c>
      <c r="R47" s="102" t="str">
        <f t="shared" si="11"/>
        <v>1,1</v>
      </c>
      <c r="S47" s="102" t="str">
        <f t="shared" si="11"/>
        <v>1,1</v>
      </c>
      <c r="T47" s="102" t="str">
        <f t="shared" si="11"/>
        <v>1,1</v>
      </c>
      <c r="U47" s="102" t="str">
        <f t="shared" si="11"/>
        <v>1,1</v>
      </c>
      <c r="V47" s="102" t="str">
        <f t="shared" si="11"/>
        <v>1,1</v>
      </c>
      <c r="W47" s="102" t="str">
        <f t="shared" si="11"/>
        <v>1,1</v>
      </c>
      <c r="X47" s="102" t="str">
        <f t="shared" si="11"/>
        <v>1,1</v>
      </c>
      <c r="Y47" s="102" t="str">
        <f t="shared" si="11"/>
        <v>1,1</v>
      </c>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row>
    <row r="48" spans="1:51" x14ac:dyDescent="0.25">
      <c r="A48" s="116">
        <v>47</v>
      </c>
      <c r="B48" s="116">
        <f>IF(ISNUMBER(Data!D48),IF(AND($A48&lt;=Data!$H$3,$A50&gt;=Data!$H$2,Data!E49&lt;&gt;1),VLOOKUP($A48,Data!$A:$D,4,FALSE)))</f>
        <v>33</v>
      </c>
      <c r="C48" s="116">
        <f>IF(AND($A48&lt;=Data!$H$3,$A50&gt;=Data!$H$2,Data!E49&lt;&gt;1),VLOOKUP($A48,Data!$A:$D,3,FALSE))</f>
        <v>0.437</v>
      </c>
      <c r="D48" s="58">
        <f>IF(COUNT(B48:C48)=2,IF(C48&gt;Data!$H$5,5,IF(C48&gt;Data!$H$6,4,IF(C48&gt;Data!$H$7,3,2))))</f>
        <v>3</v>
      </c>
      <c r="E48" s="115">
        <f t="shared" si="3"/>
        <v>0</v>
      </c>
      <c r="F48" s="102" t="str">
        <f t="shared" si="10"/>
        <v>0,0</v>
      </c>
      <c r="G48" s="102" t="str">
        <f t="shared" si="10"/>
        <v>0,0</v>
      </c>
      <c r="H48" s="102" t="str">
        <f t="shared" si="10"/>
        <v>0,0</v>
      </c>
      <c r="I48" s="102" t="str">
        <f t="shared" si="10"/>
        <v>0,0</v>
      </c>
      <c r="J48" s="102" t="str">
        <f t="shared" si="10"/>
        <v>0,0</v>
      </c>
      <c r="K48" s="102" t="str">
        <f t="shared" si="10"/>
        <v>0,0</v>
      </c>
      <c r="L48" s="102" t="str">
        <f t="shared" si="10"/>
        <v>1,0</v>
      </c>
      <c r="M48" s="102" t="str">
        <f t="shared" si="10"/>
        <v>1,0</v>
      </c>
      <c r="N48" s="102" t="str">
        <f t="shared" si="10"/>
        <v>1,0</v>
      </c>
      <c r="O48" s="102" t="str">
        <f t="shared" si="10"/>
        <v>1,0</v>
      </c>
      <c r="P48" s="102" t="str">
        <f t="shared" si="11"/>
        <v>1,0</v>
      </c>
      <c r="Q48" s="102" t="str">
        <f t="shared" si="11"/>
        <v>1,0</v>
      </c>
      <c r="R48" s="102" t="str">
        <f t="shared" si="11"/>
        <v>1,0</v>
      </c>
      <c r="S48" s="102" t="str">
        <f t="shared" si="11"/>
        <v>1,0</v>
      </c>
      <c r="T48" s="102" t="str">
        <f t="shared" si="11"/>
        <v>1,0</v>
      </c>
      <c r="U48" s="102" t="str">
        <f t="shared" si="11"/>
        <v>1,0</v>
      </c>
      <c r="V48" s="102" t="str">
        <f t="shared" si="11"/>
        <v>1,0</v>
      </c>
      <c r="W48" s="102" t="str">
        <f t="shared" si="11"/>
        <v>1,0</v>
      </c>
      <c r="X48" s="102" t="str">
        <f t="shared" si="11"/>
        <v>1,0</v>
      </c>
      <c r="Y48" s="102" t="str">
        <f t="shared" si="11"/>
        <v>1,0</v>
      </c>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row>
    <row r="49" spans="1:51" x14ac:dyDescent="0.25">
      <c r="A49" s="116">
        <v>48</v>
      </c>
      <c r="B49" s="116">
        <f>IF(ISNUMBER(Data!D49),IF(AND($A49&lt;=Data!$H$3,$A51&gt;=Data!$H$2,Data!E50&lt;&gt;1),VLOOKUP($A49,Data!$A:$D,4,FALSE)))</f>
        <v>34.5</v>
      </c>
      <c r="C49" s="116">
        <f>IF(AND($A49&lt;=Data!$H$3,$A51&gt;=Data!$H$2,Data!E50&lt;&gt;1),VLOOKUP($A49,Data!$A:$D,3,FALSE))</f>
        <v>0.94799999999999995</v>
      </c>
      <c r="D49" s="58">
        <f>IF(COUNT(B49:C49)=2,IF(C49&gt;Data!$H$5,5,IF(C49&gt;Data!$H$6,4,IF(C49&gt;Data!$H$7,3,2))))</f>
        <v>5</v>
      </c>
      <c r="E49" s="115">
        <f t="shared" si="3"/>
        <v>1</v>
      </c>
      <c r="F49" s="102" t="str">
        <f t="shared" si="10"/>
        <v>0,1</v>
      </c>
      <c r="G49" s="102" t="str">
        <f t="shared" si="10"/>
        <v>0,1</v>
      </c>
      <c r="H49" s="102" t="str">
        <f t="shared" si="10"/>
        <v>0,1</v>
      </c>
      <c r="I49" s="102" t="str">
        <f t="shared" si="10"/>
        <v>0,1</v>
      </c>
      <c r="J49" s="102" t="str">
        <f t="shared" si="10"/>
        <v>0,1</v>
      </c>
      <c r="K49" s="102" t="str">
        <f t="shared" si="10"/>
        <v>0,1</v>
      </c>
      <c r="L49" s="102" t="str">
        <f t="shared" si="10"/>
        <v>1,1</v>
      </c>
      <c r="M49" s="102" t="str">
        <f t="shared" si="10"/>
        <v>1,1</v>
      </c>
      <c r="N49" s="102" t="str">
        <f t="shared" si="10"/>
        <v>1,1</v>
      </c>
      <c r="O49" s="102" t="str">
        <f t="shared" si="10"/>
        <v>1,1</v>
      </c>
      <c r="P49" s="102" t="str">
        <f t="shared" si="11"/>
        <v>1,1</v>
      </c>
      <c r="Q49" s="102" t="str">
        <f t="shared" si="11"/>
        <v>1,1</v>
      </c>
      <c r="R49" s="102" t="str">
        <f t="shared" si="11"/>
        <v>1,1</v>
      </c>
      <c r="S49" s="102" t="str">
        <f t="shared" si="11"/>
        <v>1,1</v>
      </c>
      <c r="T49" s="102" t="str">
        <f t="shared" si="11"/>
        <v>1,1</v>
      </c>
      <c r="U49" s="102" t="str">
        <f t="shared" si="11"/>
        <v>1,1</v>
      </c>
      <c r="V49" s="102" t="str">
        <f t="shared" si="11"/>
        <v>1,1</v>
      </c>
      <c r="W49" s="102" t="str">
        <f t="shared" si="11"/>
        <v>1,1</v>
      </c>
      <c r="X49" s="102" t="str">
        <f t="shared" si="11"/>
        <v>1,1</v>
      </c>
      <c r="Y49" s="102" t="str">
        <f t="shared" si="11"/>
        <v>1,1</v>
      </c>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row>
    <row r="50" spans="1:51" x14ac:dyDescent="0.25">
      <c r="A50" s="116">
        <v>49</v>
      </c>
      <c r="B50" s="116">
        <f>IF(ISNUMBER(Data!D50),IF(AND($A50&lt;=Data!$H$3,$A52&gt;=Data!$H$2,Data!E51&lt;&gt;1),VLOOKUP($A50,Data!$A:$D,4,FALSE)))</f>
        <v>36.5</v>
      </c>
      <c r="C50" s="116">
        <f>IF(AND($A50&lt;=Data!$H$3,$A52&gt;=Data!$H$2,Data!E51&lt;&gt;1),VLOOKUP($A50,Data!$A:$D,3,FALSE))</f>
        <v>0.55000000000000004</v>
      </c>
      <c r="D50" s="58">
        <f>IF(COUNT(B50:C50)=2,IF(C50&gt;Data!$H$5,5,IF(C50&gt;Data!$H$6,4,IF(C50&gt;Data!$H$7,3,2))))</f>
        <v>3</v>
      </c>
      <c r="E50" s="115">
        <f t="shared" si="3"/>
        <v>0</v>
      </c>
      <c r="F50" s="102" t="str">
        <f t="shared" si="10"/>
        <v>0,0</v>
      </c>
      <c r="G50" s="102" t="str">
        <f t="shared" si="10"/>
        <v>0,0</v>
      </c>
      <c r="H50" s="102" t="str">
        <f t="shared" si="10"/>
        <v>0,0</v>
      </c>
      <c r="I50" s="102" t="str">
        <f t="shared" si="10"/>
        <v>0,0</v>
      </c>
      <c r="J50" s="102" t="str">
        <f t="shared" si="10"/>
        <v>0,0</v>
      </c>
      <c r="K50" s="102" t="str">
        <f t="shared" si="10"/>
        <v>0,0</v>
      </c>
      <c r="L50" s="102" t="str">
        <f t="shared" si="10"/>
        <v>0,0</v>
      </c>
      <c r="M50" s="102" t="str">
        <f t="shared" si="10"/>
        <v>1,0</v>
      </c>
      <c r="N50" s="102" t="str">
        <f t="shared" si="10"/>
        <v>1,0</v>
      </c>
      <c r="O50" s="102" t="str">
        <f t="shared" si="10"/>
        <v>1,0</v>
      </c>
      <c r="P50" s="102" t="str">
        <f t="shared" si="11"/>
        <v>1,0</v>
      </c>
      <c r="Q50" s="102" t="str">
        <f t="shared" si="11"/>
        <v>1,0</v>
      </c>
      <c r="R50" s="102" t="str">
        <f t="shared" si="11"/>
        <v>1,0</v>
      </c>
      <c r="S50" s="102" t="str">
        <f t="shared" si="11"/>
        <v>1,0</v>
      </c>
      <c r="T50" s="102" t="str">
        <f t="shared" si="11"/>
        <v>1,0</v>
      </c>
      <c r="U50" s="102" t="str">
        <f t="shared" si="11"/>
        <v>1,0</v>
      </c>
      <c r="V50" s="102" t="str">
        <f t="shared" si="11"/>
        <v>1,0</v>
      </c>
      <c r="W50" s="102" t="str">
        <f t="shared" si="11"/>
        <v>1,0</v>
      </c>
      <c r="X50" s="102" t="str">
        <f t="shared" si="11"/>
        <v>1,0</v>
      </c>
      <c r="Y50" s="102" t="str">
        <f t="shared" si="11"/>
        <v>1,0</v>
      </c>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row>
    <row r="51" spans="1:51" x14ac:dyDescent="0.25">
      <c r="A51" s="116">
        <v>50</v>
      </c>
      <c r="B51" s="116">
        <f>IF(ISNUMBER(Data!D51),IF(AND($A51&lt;=Data!$H$3,$A53&gt;=Data!$H$2,Data!E52&lt;&gt;1),VLOOKUP($A51,Data!$A:$D,4,FALSE)))</f>
        <v>38</v>
      </c>
      <c r="C51" s="116">
        <f>IF(AND($A51&lt;=Data!$H$3,$A53&gt;=Data!$H$2,Data!E52&lt;&gt;1),VLOOKUP($A51,Data!$A:$D,3,FALSE))</f>
        <v>1.0129999999999999</v>
      </c>
      <c r="D51" s="58">
        <f>IF(COUNT(B51:C51)=2,IF(C51&gt;Data!$H$5,5,IF(C51&gt;Data!$H$6,4,IF(C51&gt;Data!$H$7,3,2))))</f>
        <v>5</v>
      </c>
      <c r="E51" s="115">
        <f t="shared" si="3"/>
        <v>1</v>
      </c>
      <c r="F51" s="102" t="str">
        <f t="shared" si="10"/>
        <v>0,1</v>
      </c>
      <c r="G51" s="102" t="str">
        <f t="shared" si="10"/>
        <v>0,1</v>
      </c>
      <c r="H51" s="102" t="str">
        <f t="shared" si="10"/>
        <v>0,1</v>
      </c>
      <c r="I51" s="102" t="str">
        <f t="shared" si="10"/>
        <v>0,1</v>
      </c>
      <c r="J51" s="102" t="str">
        <f t="shared" si="10"/>
        <v>0,1</v>
      </c>
      <c r="K51" s="102" t="str">
        <f t="shared" si="10"/>
        <v>0,1</v>
      </c>
      <c r="L51" s="102" t="str">
        <f t="shared" si="10"/>
        <v>0,1</v>
      </c>
      <c r="M51" s="102" t="str">
        <f t="shared" si="10"/>
        <v>1,1</v>
      </c>
      <c r="N51" s="102" t="str">
        <f t="shared" si="10"/>
        <v>1,1</v>
      </c>
      <c r="O51" s="102" t="str">
        <f t="shared" si="10"/>
        <v>1,1</v>
      </c>
      <c r="P51" s="102" t="str">
        <f t="shared" si="11"/>
        <v>1,1</v>
      </c>
      <c r="Q51" s="102" t="str">
        <f t="shared" si="11"/>
        <v>1,1</v>
      </c>
      <c r="R51" s="102" t="str">
        <f t="shared" si="11"/>
        <v>1,1</v>
      </c>
      <c r="S51" s="102" t="str">
        <f t="shared" si="11"/>
        <v>1,1</v>
      </c>
      <c r="T51" s="102" t="str">
        <f t="shared" si="11"/>
        <v>1,1</v>
      </c>
      <c r="U51" s="102" t="str">
        <f t="shared" si="11"/>
        <v>1,1</v>
      </c>
      <c r="V51" s="102" t="str">
        <f t="shared" si="11"/>
        <v>1,1</v>
      </c>
      <c r="W51" s="102" t="str">
        <f t="shared" si="11"/>
        <v>1,1</v>
      </c>
      <c r="X51" s="102" t="str">
        <f t="shared" si="11"/>
        <v>1,1</v>
      </c>
      <c r="Y51" s="102" t="str">
        <f t="shared" si="11"/>
        <v>1,1</v>
      </c>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row>
    <row r="52" spans="1:51" x14ac:dyDescent="0.25">
      <c r="A52" s="116">
        <v>51</v>
      </c>
      <c r="B52" s="116">
        <f>IF(ISNUMBER(Data!D52),IF(AND($A52&lt;=Data!$H$3,$A54&gt;=Data!$H$2,Data!E53&lt;&gt;1),VLOOKUP($A52,Data!$A:$D,4,FALSE)))</f>
        <v>38.799999999999997</v>
      </c>
      <c r="C52" s="116">
        <f>IF(AND($A52&lt;=Data!$H$3,$A54&gt;=Data!$H$2,Data!E53&lt;&gt;1),VLOOKUP($A52,Data!$A:$D,3,FALSE))</f>
        <v>0.59299999999999997</v>
      </c>
      <c r="D52" s="58">
        <f>IF(COUNT(B52:C52)=2,IF(C52&gt;Data!$H$5,5,IF(C52&gt;Data!$H$6,4,IF(C52&gt;Data!$H$7,3,2))))</f>
        <v>3</v>
      </c>
      <c r="E52" s="115">
        <f t="shared" si="3"/>
        <v>0</v>
      </c>
      <c r="F52" s="102" t="str">
        <f t="shared" ref="F52:O61" si="12">IF($B52&lt;F$1,1,0) &amp;","&amp;$E52</f>
        <v>0,0</v>
      </c>
      <c r="G52" s="102" t="str">
        <f t="shared" si="12"/>
        <v>0,0</v>
      </c>
      <c r="H52" s="102" t="str">
        <f t="shared" si="12"/>
        <v>0,0</v>
      </c>
      <c r="I52" s="102" t="str">
        <f t="shared" si="12"/>
        <v>0,0</v>
      </c>
      <c r="J52" s="102" t="str">
        <f t="shared" si="12"/>
        <v>0,0</v>
      </c>
      <c r="K52" s="102" t="str">
        <f t="shared" si="12"/>
        <v>0,0</v>
      </c>
      <c r="L52" s="102" t="str">
        <f t="shared" si="12"/>
        <v>0,0</v>
      </c>
      <c r="M52" s="102" t="str">
        <f t="shared" si="12"/>
        <v>1,0</v>
      </c>
      <c r="N52" s="102" t="str">
        <f t="shared" si="12"/>
        <v>1,0</v>
      </c>
      <c r="O52" s="102" t="str">
        <f t="shared" si="12"/>
        <v>1,0</v>
      </c>
      <c r="P52" s="102" t="str">
        <f t="shared" ref="P52:Y61" si="13">IF($B52&lt;P$1,1,0) &amp;","&amp;$E52</f>
        <v>1,0</v>
      </c>
      <c r="Q52" s="102" t="str">
        <f t="shared" si="13"/>
        <v>1,0</v>
      </c>
      <c r="R52" s="102" t="str">
        <f t="shared" si="13"/>
        <v>1,0</v>
      </c>
      <c r="S52" s="102" t="str">
        <f t="shared" si="13"/>
        <v>1,0</v>
      </c>
      <c r="T52" s="102" t="str">
        <f t="shared" si="13"/>
        <v>1,0</v>
      </c>
      <c r="U52" s="102" t="str">
        <f t="shared" si="13"/>
        <v>1,0</v>
      </c>
      <c r="V52" s="102" t="str">
        <f t="shared" si="13"/>
        <v>1,0</v>
      </c>
      <c r="W52" s="102" t="str">
        <f t="shared" si="13"/>
        <v>1,0</v>
      </c>
      <c r="X52" s="102" t="str">
        <f t="shared" si="13"/>
        <v>1,0</v>
      </c>
      <c r="Y52" s="102" t="str">
        <f t="shared" si="13"/>
        <v>1,0</v>
      </c>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row>
    <row r="53" spans="1:51" x14ac:dyDescent="0.25">
      <c r="A53" s="116">
        <v>52</v>
      </c>
      <c r="B53" s="116">
        <f>IF(ISNUMBER(Data!D53),IF(AND($A53&lt;=Data!$H$3,$A55&gt;=Data!$H$2,Data!E54&lt;&gt;1),VLOOKUP($A53,Data!$A:$D,4,FALSE)))</f>
        <v>40</v>
      </c>
      <c r="C53" s="116">
        <f>IF(AND($A53&lt;=Data!$H$3,$A55&gt;=Data!$H$2,Data!E54&lt;&gt;1),VLOOKUP($A53,Data!$A:$D,3,FALSE))</f>
        <v>0.52100000000000002</v>
      </c>
      <c r="D53" s="58">
        <f>IF(COUNT(B53:C53)=2,IF(C53&gt;Data!$H$5,5,IF(C53&gt;Data!$H$6,4,IF(C53&gt;Data!$H$7,3,2))))</f>
        <v>3</v>
      </c>
      <c r="E53" s="115">
        <f t="shared" si="3"/>
        <v>0</v>
      </c>
      <c r="F53" s="102" t="str">
        <f t="shared" si="12"/>
        <v>0,0</v>
      </c>
      <c r="G53" s="102" t="str">
        <f t="shared" si="12"/>
        <v>0,0</v>
      </c>
      <c r="H53" s="102" t="str">
        <f t="shared" si="12"/>
        <v>0,0</v>
      </c>
      <c r="I53" s="102" t="str">
        <f t="shared" si="12"/>
        <v>0,0</v>
      </c>
      <c r="J53" s="102" t="str">
        <f t="shared" si="12"/>
        <v>0,0</v>
      </c>
      <c r="K53" s="102" t="str">
        <f t="shared" si="12"/>
        <v>0,0</v>
      </c>
      <c r="L53" s="102" t="str">
        <f t="shared" si="12"/>
        <v>0,0</v>
      </c>
      <c r="M53" s="102" t="str">
        <f t="shared" si="12"/>
        <v>1,0</v>
      </c>
      <c r="N53" s="102" t="str">
        <f t="shared" si="12"/>
        <v>1,0</v>
      </c>
      <c r="O53" s="102" t="str">
        <f t="shared" si="12"/>
        <v>1,0</v>
      </c>
      <c r="P53" s="102" t="str">
        <f t="shared" si="13"/>
        <v>1,0</v>
      </c>
      <c r="Q53" s="102" t="str">
        <f t="shared" si="13"/>
        <v>1,0</v>
      </c>
      <c r="R53" s="102" t="str">
        <f t="shared" si="13"/>
        <v>1,0</v>
      </c>
      <c r="S53" s="102" t="str">
        <f t="shared" si="13"/>
        <v>1,0</v>
      </c>
      <c r="T53" s="102" t="str">
        <f t="shared" si="13"/>
        <v>1,0</v>
      </c>
      <c r="U53" s="102" t="str">
        <f t="shared" si="13"/>
        <v>1,0</v>
      </c>
      <c r="V53" s="102" t="str">
        <f t="shared" si="13"/>
        <v>1,0</v>
      </c>
      <c r="W53" s="102" t="str">
        <f t="shared" si="13"/>
        <v>1,0</v>
      </c>
      <c r="X53" s="102" t="str">
        <f t="shared" si="13"/>
        <v>1,0</v>
      </c>
      <c r="Y53" s="102" t="str">
        <f t="shared" si="13"/>
        <v>1,0</v>
      </c>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row>
    <row r="54" spans="1:51" x14ac:dyDescent="0.25">
      <c r="A54" s="116">
        <v>53</v>
      </c>
      <c r="B54" s="116">
        <f>IF(ISNUMBER(Data!D54),IF(AND($A54&lt;=Data!$H$3,$A56&gt;=Data!$H$2,Data!E55&lt;&gt;1),VLOOKUP($A54,Data!$A:$D,4,FALSE)))</f>
        <v>40.5</v>
      </c>
      <c r="C54" s="116">
        <f>IF(AND($A54&lt;=Data!$H$3,$A56&gt;=Data!$H$2,Data!E55&lt;&gt;1),VLOOKUP($A54,Data!$A:$D,3,FALSE))</f>
        <v>0.39400000000000002</v>
      </c>
      <c r="D54" s="58">
        <f>IF(COUNT(B54:C54)=2,IF(C54&gt;Data!$H$5,5,IF(C54&gt;Data!$H$6,4,IF(C54&gt;Data!$H$7,3,2))))</f>
        <v>2</v>
      </c>
      <c r="E54" s="115">
        <f t="shared" si="3"/>
        <v>0</v>
      </c>
      <c r="F54" s="102" t="str">
        <f t="shared" si="12"/>
        <v>0,0</v>
      </c>
      <c r="G54" s="102" t="str">
        <f t="shared" si="12"/>
        <v>0,0</v>
      </c>
      <c r="H54" s="102" t="str">
        <f t="shared" si="12"/>
        <v>0,0</v>
      </c>
      <c r="I54" s="102" t="str">
        <f t="shared" si="12"/>
        <v>0,0</v>
      </c>
      <c r="J54" s="102" t="str">
        <f t="shared" si="12"/>
        <v>0,0</v>
      </c>
      <c r="K54" s="102" t="str">
        <f t="shared" si="12"/>
        <v>0,0</v>
      </c>
      <c r="L54" s="102" t="str">
        <f t="shared" si="12"/>
        <v>0,0</v>
      </c>
      <c r="M54" s="102" t="str">
        <f t="shared" si="12"/>
        <v>1,0</v>
      </c>
      <c r="N54" s="102" t="str">
        <f t="shared" si="12"/>
        <v>1,0</v>
      </c>
      <c r="O54" s="102" t="str">
        <f t="shared" si="12"/>
        <v>1,0</v>
      </c>
      <c r="P54" s="102" t="str">
        <f t="shared" si="13"/>
        <v>1,0</v>
      </c>
      <c r="Q54" s="102" t="str">
        <f t="shared" si="13"/>
        <v>1,0</v>
      </c>
      <c r="R54" s="102" t="str">
        <f t="shared" si="13"/>
        <v>1,0</v>
      </c>
      <c r="S54" s="102" t="str">
        <f t="shared" si="13"/>
        <v>1,0</v>
      </c>
      <c r="T54" s="102" t="str">
        <f t="shared" si="13"/>
        <v>1,0</v>
      </c>
      <c r="U54" s="102" t="str">
        <f t="shared" si="13"/>
        <v>1,0</v>
      </c>
      <c r="V54" s="102" t="str">
        <f t="shared" si="13"/>
        <v>1,0</v>
      </c>
      <c r="W54" s="102" t="str">
        <f t="shared" si="13"/>
        <v>1,0</v>
      </c>
      <c r="X54" s="102" t="str">
        <f t="shared" si="13"/>
        <v>1,0</v>
      </c>
      <c r="Y54" s="102" t="str">
        <f t="shared" si="13"/>
        <v>1,0</v>
      </c>
      <c r="Z54" s="102"/>
      <c r="AA54" s="102"/>
      <c r="AB54" s="102"/>
      <c r="AC54" s="102"/>
      <c r="AD54" s="102"/>
      <c r="AE54" s="102"/>
      <c r="AF54" s="102"/>
      <c r="AG54" s="102"/>
      <c r="AH54" s="102"/>
      <c r="AI54" s="102"/>
      <c r="AJ54" s="102"/>
      <c r="AK54" s="102"/>
      <c r="AL54" s="102"/>
      <c r="AM54" s="102"/>
      <c r="AN54" s="102"/>
      <c r="AO54" s="102"/>
      <c r="AP54" s="102"/>
      <c r="AQ54" s="102"/>
      <c r="AR54" s="102"/>
      <c r="AS54" s="102"/>
      <c r="AT54" s="102"/>
      <c r="AU54" s="102"/>
      <c r="AV54" s="102"/>
      <c r="AW54" s="102"/>
      <c r="AX54" s="102"/>
      <c r="AY54" s="102"/>
    </row>
    <row r="55" spans="1:51" x14ac:dyDescent="0.25">
      <c r="A55" s="116">
        <v>54</v>
      </c>
      <c r="B55" s="116">
        <f>IF(ISNUMBER(Data!D55),IF(AND($A55&lt;=Data!$H$3,$A57&gt;=Data!$H$2,Data!E56&lt;&gt;1),VLOOKUP($A55,Data!$A:$D,4,FALSE)))</f>
        <v>40.5</v>
      </c>
      <c r="C55" s="116">
        <f>IF(AND($A55&lt;=Data!$H$3,$A57&gt;=Data!$H$2,Data!E56&lt;&gt;1),VLOOKUP($A55,Data!$A:$D,3,FALSE))</f>
        <v>0.39400000000000002</v>
      </c>
      <c r="D55" s="58">
        <f>IF(COUNT(B55:C55)=2,IF(C55&gt;Data!$H$5,5,IF(C55&gt;Data!$H$6,4,IF(C55&gt;Data!$H$7,3,2))))</f>
        <v>2</v>
      </c>
      <c r="E55" s="115">
        <f t="shared" si="3"/>
        <v>0</v>
      </c>
      <c r="F55" s="102" t="str">
        <f t="shared" si="12"/>
        <v>0,0</v>
      </c>
      <c r="G55" s="102" t="str">
        <f t="shared" si="12"/>
        <v>0,0</v>
      </c>
      <c r="H55" s="102" t="str">
        <f t="shared" si="12"/>
        <v>0,0</v>
      </c>
      <c r="I55" s="102" t="str">
        <f t="shared" si="12"/>
        <v>0,0</v>
      </c>
      <c r="J55" s="102" t="str">
        <f t="shared" si="12"/>
        <v>0,0</v>
      </c>
      <c r="K55" s="102" t="str">
        <f t="shared" si="12"/>
        <v>0,0</v>
      </c>
      <c r="L55" s="102" t="str">
        <f t="shared" si="12"/>
        <v>0,0</v>
      </c>
      <c r="M55" s="102" t="str">
        <f t="shared" si="12"/>
        <v>1,0</v>
      </c>
      <c r="N55" s="102" t="str">
        <f t="shared" si="12"/>
        <v>1,0</v>
      </c>
      <c r="O55" s="102" t="str">
        <f t="shared" si="12"/>
        <v>1,0</v>
      </c>
      <c r="P55" s="102" t="str">
        <f t="shared" si="13"/>
        <v>1,0</v>
      </c>
      <c r="Q55" s="102" t="str">
        <f t="shared" si="13"/>
        <v>1,0</v>
      </c>
      <c r="R55" s="102" t="str">
        <f t="shared" si="13"/>
        <v>1,0</v>
      </c>
      <c r="S55" s="102" t="str">
        <f t="shared" si="13"/>
        <v>1,0</v>
      </c>
      <c r="T55" s="102" t="str">
        <f t="shared" si="13"/>
        <v>1,0</v>
      </c>
      <c r="U55" s="102" t="str">
        <f t="shared" si="13"/>
        <v>1,0</v>
      </c>
      <c r="V55" s="102" t="str">
        <f t="shared" si="13"/>
        <v>1,0</v>
      </c>
      <c r="W55" s="102" t="str">
        <f t="shared" si="13"/>
        <v>1,0</v>
      </c>
      <c r="X55" s="102" t="str">
        <f t="shared" si="13"/>
        <v>1,0</v>
      </c>
      <c r="Y55" s="102" t="str">
        <f t="shared" si="13"/>
        <v>1,0</v>
      </c>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c r="AV55" s="102"/>
      <c r="AW55" s="102"/>
      <c r="AX55" s="102"/>
      <c r="AY55" s="102"/>
    </row>
    <row r="56" spans="1:51" x14ac:dyDescent="0.25">
      <c r="A56" s="116">
        <v>55</v>
      </c>
      <c r="B56" s="116">
        <f>IF(ISNUMBER(Data!D56),IF(AND($A56&lt;=Data!$H$3,$A58&gt;=Data!$H$2,Data!E57&lt;&gt;1),VLOOKUP($A56,Data!$A:$D,4,FALSE)))</f>
        <v>40.799999999999997</v>
      </c>
      <c r="C56" s="116">
        <f>IF(AND($A56&lt;=Data!$H$3,$A58&gt;=Data!$H$2,Data!E57&lt;&gt;1),VLOOKUP($A56,Data!$A:$D,3,FALSE))</f>
        <v>0.56000000000000005</v>
      </c>
      <c r="D56" s="58">
        <f>IF(COUNT(B56:C56)=2,IF(C56&gt;Data!$H$5,5,IF(C56&gt;Data!$H$6,4,IF(C56&gt;Data!$H$7,3,2))))</f>
        <v>3</v>
      </c>
      <c r="E56" s="115">
        <f t="shared" si="3"/>
        <v>0</v>
      </c>
      <c r="F56" s="102" t="str">
        <f t="shared" si="12"/>
        <v>0,0</v>
      </c>
      <c r="G56" s="102" t="str">
        <f t="shared" si="12"/>
        <v>0,0</v>
      </c>
      <c r="H56" s="102" t="str">
        <f t="shared" si="12"/>
        <v>0,0</v>
      </c>
      <c r="I56" s="102" t="str">
        <f t="shared" si="12"/>
        <v>0,0</v>
      </c>
      <c r="J56" s="102" t="str">
        <f t="shared" si="12"/>
        <v>0,0</v>
      </c>
      <c r="K56" s="102" t="str">
        <f t="shared" si="12"/>
        <v>0,0</v>
      </c>
      <c r="L56" s="102" t="str">
        <f t="shared" si="12"/>
        <v>0,0</v>
      </c>
      <c r="M56" s="102" t="str">
        <f t="shared" si="12"/>
        <v>1,0</v>
      </c>
      <c r="N56" s="102" t="str">
        <f t="shared" si="12"/>
        <v>1,0</v>
      </c>
      <c r="O56" s="102" t="str">
        <f t="shared" si="12"/>
        <v>1,0</v>
      </c>
      <c r="P56" s="102" t="str">
        <f t="shared" si="13"/>
        <v>1,0</v>
      </c>
      <c r="Q56" s="102" t="str">
        <f t="shared" si="13"/>
        <v>1,0</v>
      </c>
      <c r="R56" s="102" t="str">
        <f t="shared" si="13"/>
        <v>1,0</v>
      </c>
      <c r="S56" s="102" t="str">
        <f t="shared" si="13"/>
        <v>1,0</v>
      </c>
      <c r="T56" s="102" t="str">
        <f t="shared" si="13"/>
        <v>1,0</v>
      </c>
      <c r="U56" s="102" t="str">
        <f t="shared" si="13"/>
        <v>1,0</v>
      </c>
      <c r="V56" s="102" t="str">
        <f t="shared" si="13"/>
        <v>1,0</v>
      </c>
      <c r="W56" s="102" t="str">
        <f t="shared" si="13"/>
        <v>1,0</v>
      </c>
      <c r="X56" s="102" t="str">
        <f t="shared" si="13"/>
        <v>1,0</v>
      </c>
      <c r="Y56" s="102" t="str">
        <f t="shared" si="13"/>
        <v>1,0</v>
      </c>
      <c r="Z56" s="102"/>
      <c r="AA56" s="102"/>
      <c r="AB56" s="102"/>
      <c r="AC56" s="102"/>
      <c r="AD56" s="102"/>
      <c r="AE56" s="102"/>
      <c r="AF56" s="102"/>
      <c r="AG56" s="102"/>
      <c r="AH56" s="102"/>
      <c r="AI56" s="102"/>
      <c r="AJ56" s="102"/>
      <c r="AK56" s="102"/>
      <c r="AL56" s="102"/>
      <c r="AM56" s="102"/>
      <c r="AN56" s="102"/>
      <c r="AO56" s="102"/>
      <c r="AP56" s="102"/>
      <c r="AQ56" s="102"/>
      <c r="AR56" s="102"/>
      <c r="AS56" s="102"/>
      <c r="AT56" s="102"/>
      <c r="AU56" s="102"/>
      <c r="AV56" s="102"/>
      <c r="AW56" s="102"/>
      <c r="AX56" s="102"/>
      <c r="AY56" s="102"/>
    </row>
    <row r="57" spans="1:51" x14ac:dyDescent="0.25">
      <c r="A57" s="116">
        <v>56</v>
      </c>
      <c r="B57" s="116">
        <f>IF(ISNUMBER(Data!D57),IF(AND($A57&lt;=Data!$H$3,$A59&gt;=Data!$H$2,Data!E58&lt;&gt;1),VLOOKUP($A57,Data!$A:$D,4,FALSE)))</f>
        <v>41.8</v>
      </c>
      <c r="C57" s="116">
        <f>IF(AND($A57&lt;=Data!$H$3,$A59&gt;=Data!$H$2,Data!E58&lt;&gt;1),VLOOKUP($A57,Data!$A:$D,3,FALSE))</f>
        <v>0.94199999999999995</v>
      </c>
      <c r="D57" s="58">
        <f>IF(COUNT(B57:C57)=2,IF(C57&gt;Data!$H$5,5,IF(C57&gt;Data!$H$6,4,IF(C57&gt;Data!$H$7,3,2))))</f>
        <v>5</v>
      </c>
      <c r="E57" s="115">
        <f t="shared" si="3"/>
        <v>1</v>
      </c>
      <c r="F57" s="102" t="str">
        <f t="shared" si="12"/>
        <v>0,1</v>
      </c>
      <c r="G57" s="102" t="str">
        <f t="shared" si="12"/>
        <v>0,1</v>
      </c>
      <c r="H57" s="102" t="str">
        <f t="shared" si="12"/>
        <v>0,1</v>
      </c>
      <c r="I57" s="102" t="str">
        <f t="shared" si="12"/>
        <v>0,1</v>
      </c>
      <c r="J57" s="102" t="str">
        <f t="shared" si="12"/>
        <v>0,1</v>
      </c>
      <c r="K57" s="102" t="str">
        <f t="shared" si="12"/>
        <v>0,1</v>
      </c>
      <c r="L57" s="102" t="str">
        <f t="shared" si="12"/>
        <v>0,1</v>
      </c>
      <c r="M57" s="102" t="str">
        <f t="shared" si="12"/>
        <v>1,1</v>
      </c>
      <c r="N57" s="102" t="str">
        <f t="shared" si="12"/>
        <v>1,1</v>
      </c>
      <c r="O57" s="102" t="str">
        <f t="shared" si="12"/>
        <v>1,1</v>
      </c>
      <c r="P57" s="102" t="str">
        <f t="shared" si="13"/>
        <v>1,1</v>
      </c>
      <c r="Q57" s="102" t="str">
        <f t="shared" si="13"/>
        <v>1,1</v>
      </c>
      <c r="R57" s="102" t="str">
        <f t="shared" si="13"/>
        <v>1,1</v>
      </c>
      <c r="S57" s="102" t="str">
        <f t="shared" si="13"/>
        <v>1,1</v>
      </c>
      <c r="T57" s="102" t="str">
        <f t="shared" si="13"/>
        <v>1,1</v>
      </c>
      <c r="U57" s="102" t="str">
        <f t="shared" si="13"/>
        <v>1,1</v>
      </c>
      <c r="V57" s="102" t="str">
        <f t="shared" si="13"/>
        <v>1,1</v>
      </c>
      <c r="W57" s="102" t="str">
        <f t="shared" si="13"/>
        <v>1,1</v>
      </c>
      <c r="X57" s="102" t="str">
        <f t="shared" si="13"/>
        <v>1,1</v>
      </c>
      <c r="Y57" s="102" t="str">
        <f t="shared" si="13"/>
        <v>1,1</v>
      </c>
      <c r="Z57" s="102"/>
      <c r="AA57" s="102"/>
      <c r="AB57" s="102"/>
      <c r="AC57" s="102"/>
      <c r="AD57" s="102"/>
      <c r="AE57" s="102"/>
      <c r="AF57" s="102"/>
      <c r="AG57" s="102"/>
      <c r="AH57" s="102"/>
      <c r="AI57" s="102"/>
      <c r="AJ57" s="102"/>
      <c r="AK57" s="102"/>
      <c r="AL57" s="102"/>
      <c r="AM57" s="102"/>
      <c r="AN57" s="102"/>
      <c r="AO57" s="102"/>
      <c r="AP57" s="102"/>
      <c r="AQ57" s="102"/>
      <c r="AR57" s="102"/>
      <c r="AS57" s="102"/>
      <c r="AT57" s="102"/>
      <c r="AU57" s="102"/>
      <c r="AV57" s="102"/>
      <c r="AW57" s="102"/>
      <c r="AX57" s="102"/>
      <c r="AY57" s="102"/>
    </row>
    <row r="58" spans="1:51" x14ac:dyDescent="0.25">
      <c r="A58" s="116">
        <v>57</v>
      </c>
      <c r="B58" s="116">
        <f>IF(ISNUMBER(Data!D58),IF(AND($A58&lt;=Data!$H$3,$A60&gt;=Data!$H$2,Data!E59&lt;&gt;1),VLOOKUP($A58,Data!$A:$D,4,FALSE)))</f>
        <v>42</v>
      </c>
      <c r="C58" s="116">
        <f>IF(AND($A58&lt;=Data!$H$3,$A60&gt;=Data!$H$2,Data!E59&lt;&gt;1),VLOOKUP($A58,Data!$A:$D,3,FALSE))</f>
        <v>0.36</v>
      </c>
      <c r="D58" s="58">
        <f>IF(COUNT(B58:C58)=2,IF(C58&gt;Data!$H$5,5,IF(C58&gt;Data!$H$6,4,IF(C58&gt;Data!$H$7,3,2))))</f>
        <v>2</v>
      </c>
      <c r="E58" s="115">
        <f t="shared" si="3"/>
        <v>0</v>
      </c>
      <c r="F58" s="102" t="str">
        <f t="shared" si="12"/>
        <v>0,0</v>
      </c>
      <c r="G58" s="102" t="str">
        <f t="shared" si="12"/>
        <v>0,0</v>
      </c>
      <c r="H58" s="102" t="str">
        <f t="shared" si="12"/>
        <v>0,0</v>
      </c>
      <c r="I58" s="102" t="str">
        <f t="shared" si="12"/>
        <v>0,0</v>
      </c>
      <c r="J58" s="102" t="str">
        <f t="shared" si="12"/>
        <v>0,0</v>
      </c>
      <c r="K58" s="102" t="str">
        <f t="shared" si="12"/>
        <v>0,0</v>
      </c>
      <c r="L58" s="102" t="str">
        <f t="shared" si="12"/>
        <v>0,0</v>
      </c>
      <c r="M58" s="102" t="str">
        <f t="shared" si="12"/>
        <v>1,0</v>
      </c>
      <c r="N58" s="102" t="str">
        <f t="shared" si="12"/>
        <v>1,0</v>
      </c>
      <c r="O58" s="102" t="str">
        <f t="shared" si="12"/>
        <v>1,0</v>
      </c>
      <c r="P58" s="102" t="str">
        <f t="shared" si="13"/>
        <v>1,0</v>
      </c>
      <c r="Q58" s="102" t="str">
        <f t="shared" si="13"/>
        <v>1,0</v>
      </c>
      <c r="R58" s="102" t="str">
        <f t="shared" si="13"/>
        <v>1,0</v>
      </c>
      <c r="S58" s="102" t="str">
        <f t="shared" si="13"/>
        <v>1,0</v>
      </c>
      <c r="T58" s="102" t="str">
        <f t="shared" si="13"/>
        <v>1,0</v>
      </c>
      <c r="U58" s="102" t="str">
        <f t="shared" si="13"/>
        <v>1,0</v>
      </c>
      <c r="V58" s="102" t="str">
        <f t="shared" si="13"/>
        <v>1,0</v>
      </c>
      <c r="W58" s="102" t="str">
        <f t="shared" si="13"/>
        <v>1,0</v>
      </c>
      <c r="X58" s="102" t="str">
        <f t="shared" si="13"/>
        <v>1,0</v>
      </c>
      <c r="Y58" s="102" t="str">
        <f t="shared" si="13"/>
        <v>1,0</v>
      </c>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c r="AW58" s="102"/>
      <c r="AX58" s="102"/>
      <c r="AY58" s="102"/>
    </row>
    <row r="59" spans="1:51" x14ac:dyDescent="0.25">
      <c r="A59" s="116">
        <v>58</v>
      </c>
      <c r="B59" s="116">
        <f>IF(ISNUMBER(Data!D59),IF(AND($A59&lt;=Data!$H$3,$A61&gt;=Data!$H$2,Data!E60&lt;&gt;1),VLOOKUP($A59,Data!$A:$D,4,FALSE)))</f>
        <v>43</v>
      </c>
      <c r="C59" s="116">
        <f>IF(AND($A59&lt;=Data!$H$3,$A61&gt;=Data!$H$2,Data!E60&lt;&gt;1),VLOOKUP($A59,Data!$A:$D,3,FALSE))</f>
        <v>0.872</v>
      </c>
      <c r="D59" s="58">
        <f>IF(COUNT(B59:C59)=2,IF(C59&gt;Data!$H$5,5,IF(C59&gt;Data!$H$6,4,IF(C59&gt;Data!$H$7,3,2))))</f>
        <v>5</v>
      </c>
      <c r="E59" s="115">
        <f t="shared" si="3"/>
        <v>1</v>
      </c>
      <c r="F59" s="102" t="str">
        <f t="shared" si="12"/>
        <v>0,1</v>
      </c>
      <c r="G59" s="102" t="str">
        <f t="shared" si="12"/>
        <v>0,1</v>
      </c>
      <c r="H59" s="102" t="str">
        <f t="shared" si="12"/>
        <v>0,1</v>
      </c>
      <c r="I59" s="102" t="str">
        <f t="shared" si="12"/>
        <v>0,1</v>
      </c>
      <c r="J59" s="102" t="str">
        <f t="shared" si="12"/>
        <v>0,1</v>
      </c>
      <c r="K59" s="102" t="str">
        <f t="shared" si="12"/>
        <v>0,1</v>
      </c>
      <c r="L59" s="102" t="str">
        <f t="shared" si="12"/>
        <v>0,1</v>
      </c>
      <c r="M59" s="102" t="str">
        <f t="shared" si="12"/>
        <v>1,1</v>
      </c>
      <c r="N59" s="102" t="str">
        <f t="shared" si="12"/>
        <v>1,1</v>
      </c>
      <c r="O59" s="102" t="str">
        <f t="shared" si="12"/>
        <v>1,1</v>
      </c>
      <c r="P59" s="102" t="str">
        <f t="shared" si="13"/>
        <v>1,1</v>
      </c>
      <c r="Q59" s="102" t="str">
        <f t="shared" si="13"/>
        <v>1,1</v>
      </c>
      <c r="R59" s="102" t="str">
        <f t="shared" si="13"/>
        <v>1,1</v>
      </c>
      <c r="S59" s="102" t="str">
        <f t="shared" si="13"/>
        <v>1,1</v>
      </c>
      <c r="T59" s="102" t="str">
        <f t="shared" si="13"/>
        <v>1,1</v>
      </c>
      <c r="U59" s="102" t="str">
        <f t="shared" si="13"/>
        <v>1,1</v>
      </c>
      <c r="V59" s="102" t="str">
        <f t="shared" si="13"/>
        <v>1,1</v>
      </c>
      <c r="W59" s="102" t="str">
        <f t="shared" si="13"/>
        <v>1,1</v>
      </c>
      <c r="X59" s="102" t="str">
        <f t="shared" si="13"/>
        <v>1,1</v>
      </c>
      <c r="Y59" s="102" t="str">
        <f t="shared" si="13"/>
        <v>1,1</v>
      </c>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02"/>
    </row>
    <row r="60" spans="1:51" x14ac:dyDescent="0.25">
      <c r="A60" s="116">
        <v>59</v>
      </c>
      <c r="B60" s="116">
        <f>IF(ISNUMBER(Data!D60),IF(AND($A60&lt;=Data!$H$3,$A62&gt;=Data!$H$2,Data!E61&lt;&gt;1),VLOOKUP($A60,Data!$A:$D,4,FALSE)))</f>
        <v>43.3</v>
      </c>
      <c r="C60" s="116">
        <f>IF(AND($A60&lt;=Data!$H$3,$A62&gt;=Data!$H$2,Data!E61&lt;&gt;1),VLOOKUP($A60,Data!$A:$D,3,FALSE))</f>
        <v>0.57399999999999995</v>
      </c>
      <c r="D60" s="58">
        <f>IF(COUNT(B60:C60)=2,IF(C60&gt;Data!$H$5,5,IF(C60&gt;Data!$H$6,4,IF(C60&gt;Data!$H$7,3,2))))</f>
        <v>3</v>
      </c>
      <c r="E60" s="115">
        <f t="shared" si="3"/>
        <v>0</v>
      </c>
      <c r="F60" s="102" t="str">
        <f t="shared" si="12"/>
        <v>0,0</v>
      </c>
      <c r="G60" s="102" t="str">
        <f t="shared" si="12"/>
        <v>0,0</v>
      </c>
      <c r="H60" s="102" t="str">
        <f t="shared" si="12"/>
        <v>0,0</v>
      </c>
      <c r="I60" s="102" t="str">
        <f t="shared" si="12"/>
        <v>0,0</v>
      </c>
      <c r="J60" s="102" t="str">
        <f t="shared" si="12"/>
        <v>0,0</v>
      </c>
      <c r="K60" s="102" t="str">
        <f t="shared" si="12"/>
        <v>0,0</v>
      </c>
      <c r="L60" s="102" t="str">
        <f t="shared" si="12"/>
        <v>0,0</v>
      </c>
      <c r="M60" s="102" t="str">
        <f t="shared" si="12"/>
        <v>1,0</v>
      </c>
      <c r="N60" s="102" t="str">
        <f t="shared" si="12"/>
        <v>1,0</v>
      </c>
      <c r="O60" s="102" t="str">
        <f t="shared" si="12"/>
        <v>1,0</v>
      </c>
      <c r="P60" s="102" t="str">
        <f t="shared" si="13"/>
        <v>1,0</v>
      </c>
      <c r="Q60" s="102" t="str">
        <f t="shared" si="13"/>
        <v>1,0</v>
      </c>
      <c r="R60" s="102" t="str">
        <f t="shared" si="13"/>
        <v>1,0</v>
      </c>
      <c r="S60" s="102" t="str">
        <f t="shared" si="13"/>
        <v>1,0</v>
      </c>
      <c r="T60" s="102" t="str">
        <f t="shared" si="13"/>
        <v>1,0</v>
      </c>
      <c r="U60" s="102" t="str">
        <f t="shared" si="13"/>
        <v>1,0</v>
      </c>
      <c r="V60" s="102" t="str">
        <f t="shared" si="13"/>
        <v>1,0</v>
      </c>
      <c r="W60" s="102" t="str">
        <f t="shared" si="13"/>
        <v>1,0</v>
      </c>
      <c r="X60" s="102" t="str">
        <f t="shared" si="13"/>
        <v>1,0</v>
      </c>
      <c r="Y60" s="102" t="str">
        <f t="shared" si="13"/>
        <v>1,0</v>
      </c>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02"/>
      <c r="AY60" s="102"/>
    </row>
    <row r="61" spans="1:51" x14ac:dyDescent="0.25">
      <c r="A61" s="116">
        <v>60</v>
      </c>
      <c r="B61" s="116">
        <f>IF(ISNUMBER(Data!D61),IF(AND($A61&lt;=Data!$H$3,$A63&gt;=Data!$H$2,Data!E62&lt;&gt;1),VLOOKUP($A61,Data!$A:$D,4,FALSE)))</f>
        <v>44.4</v>
      </c>
      <c r="C61" s="116">
        <f>IF(AND($A61&lt;=Data!$H$3,$A63&gt;=Data!$H$2,Data!E62&lt;&gt;1),VLOOKUP($A61,Data!$A:$D,3,FALSE))</f>
        <v>1.0149999999999999</v>
      </c>
      <c r="D61" s="58">
        <f>IF(COUNT(B61:C61)=2,IF(C61&gt;Data!$H$5,5,IF(C61&gt;Data!$H$6,4,IF(C61&gt;Data!$H$7,3,2))))</f>
        <v>5</v>
      </c>
      <c r="E61" s="115">
        <f t="shared" si="3"/>
        <v>1</v>
      </c>
      <c r="F61" s="102" t="str">
        <f t="shared" si="12"/>
        <v>0,1</v>
      </c>
      <c r="G61" s="102" t="str">
        <f t="shared" si="12"/>
        <v>0,1</v>
      </c>
      <c r="H61" s="102" t="str">
        <f t="shared" si="12"/>
        <v>0,1</v>
      </c>
      <c r="I61" s="102" t="str">
        <f t="shared" si="12"/>
        <v>0,1</v>
      </c>
      <c r="J61" s="102" t="str">
        <f t="shared" si="12"/>
        <v>0,1</v>
      </c>
      <c r="K61" s="102" t="str">
        <f t="shared" si="12"/>
        <v>0,1</v>
      </c>
      <c r="L61" s="102" t="str">
        <f t="shared" si="12"/>
        <v>0,1</v>
      </c>
      <c r="M61" s="102" t="str">
        <f t="shared" si="12"/>
        <v>1,1</v>
      </c>
      <c r="N61" s="102" t="str">
        <f t="shared" si="12"/>
        <v>1,1</v>
      </c>
      <c r="O61" s="102" t="str">
        <f t="shared" si="12"/>
        <v>1,1</v>
      </c>
      <c r="P61" s="102" t="str">
        <f t="shared" si="13"/>
        <v>1,1</v>
      </c>
      <c r="Q61" s="102" t="str">
        <f t="shared" si="13"/>
        <v>1,1</v>
      </c>
      <c r="R61" s="102" t="str">
        <f t="shared" si="13"/>
        <v>1,1</v>
      </c>
      <c r="S61" s="102" t="str">
        <f t="shared" si="13"/>
        <v>1,1</v>
      </c>
      <c r="T61" s="102" t="str">
        <f t="shared" si="13"/>
        <v>1,1</v>
      </c>
      <c r="U61" s="102" t="str">
        <f t="shared" si="13"/>
        <v>1,1</v>
      </c>
      <c r="V61" s="102" t="str">
        <f t="shared" si="13"/>
        <v>1,1</v>
      </c>
      <c r="W61" s="102" t="str">
        <f t="shared" si="13"/>
        <v>1,1</v>
      </c>
      <c r="X61" s="102" t="str">
        <f t="shared" si="13"/>
        <v>1,1</v>
      </c>
      <c r="Y61" s="102" t="str">
        <f t="shared" si="13"/>
        <v>1,1</v>
      </c>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row>
    <row r="62" spans="1:51" x14ac:dyDescent="0.25">
      <c r="A62" s="116">
        <v>61</v>
      </c>
      <c r="B62" s="116">
        <f>IF(ISNUMBER(Data!D62),IF(AND($A62&lt;=Data!$H$3,$A64&gt;=Data!$H$2,Data!E63&lt;&gt;1),VLOOKUP($A62,Data!$A:$D,4,FALSE)))</f>
        <v>45.5</v>
      </c>
      <c r="C62" s="116">
        <f>IF(AND($A62&lt;=Data!$H$3,$A64&gt;=Data!$H$2,Data!E63&lt;&gt;1),VLOOKUP($A62,Data!$A:$D,3,FALSE))</f>
        <v>0.64500000000000002</v>
      </c>
      <c r="D62" s="58">
        <f>IF(COUNT(B62:C62)=2,IF(C62&gt;Data!$H$5,5,IF(C62&gt;Data!$H$6,4,IF(C62&gt;Data!$H$7,3,2))))</f>
        <v>4</v>
      </c>
      <c r="E62" s="115">
        <f t="shared" si="3"/>
        <v>1</v>
      </c>
      <c r="F62" s="102" t="str">
        <f t="shared" ref="F62:O71" si="14">IF($B62&lt;F$1,1,0) &amp;","&amp;$E62</f>
        <v>0,1</v>
      </c>
      <c r="G62" s="102" t="str">
        <f t="shared" si="14"/>
        <v>0,1</v>
      </c>
      <c r="H62" s="102" t="str">
        <f t="shared" si="14"/>
        <v>0,1</v>
      </c>
      <c r="I62" s="102" t="str">
        <f t="shared" si="14"/>
        <v>0,1</v>
      </c>
      <c r="J62" s="102" t="str">
        <f t="shared" si="14"/>
        <v>0,1</v>
      </c>
      <c r="K62" s="102" t="str">
        <f t="shared" si="14"/>
        <v>0,1</v>
      </c>
      <c r="L62" s="102" t="str">
        <f t="shared" si="14"/>
        <v>0,1</v>
      </c>
      <c r="M62" s="102" t="str">
        <f t="shared" si="14"/>
        <v>0,1</v>
      </c>
      <c r="N62" s="102" t="str">
        <f t="shared" si="14"/>
        <v>1,1</v>
      </c>
      <c r="O62" s="102" t="str">
        <f t="shared" si="14"/>
        <v>1,1</v>
      </c>
      <c r="P62" s="102" t="str">
        <f t="shared" ref="P62:Y71" si="15">IF($B62&lt;P$1,1,0) &amp;","&amp;$E62</f>
        <v>1,1</v>
      </c>
      <c r="Q62" s="102" t="str">
        <f t="shared" si="15"/>
        <v>1,1</v>
      </c>
      <c r="R62" s="102" t="str">
        <f t="shared" si="15"/>
        <v>1,1</v>
      </c>
      <c r="S62" s="102" t="str">
        <f t="shared" si="15"/>
        <v>1,1</v>
      </c>
      <c r="T62" s="102" t="str">
        <f t="shared" si="15"/>
        <v>1,1</v>
      </c>
      <c r="U62" s="102" t="str">
        <f t="shared" si="15"/>
        <v>1,1</v>
      </c>
      <c r="V62" s="102" t="str">
        <f t="shared" si="15"/>
        <v>1,1</v>
      </c>
      <c r="W62" s="102" t="str">
        <f t="shared" si="15"/>
        <v>1,1</v>
      </c>
      <c r="X62" s="102" t="str">
        <f t="shared" si="15"/>
        <v>1,1</v>
      </c>
      <c r="Y62" s="102" t="str">
        <f t="shared" si="15"/>
        <v>1,1</v>
      </c>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02"/>
    </row>
    <row r="63" spans="1:51" x14ac:dyDescent="0.25">
      <c r="A63" s="116">
        <v>62</v>
      </c>
      <c r="B63" s="116">
        <f>IF(ISNUMBER(Data!D63),IF(AND($A63&lt;=Data!$H$3,$A65&gt;=Data!$H$2,Data!E64&lt;&gt;1),VLOOKUP($A63,Data!$A:$D,4,FALSE)))</f>
        <v>45.5</v>
      </c>
      <c r="C63" s="116">
        <f>IF(AND($A63&lt;=Data!$H$3,$A65&gt;=Data!$H$2,Data!E64&lt;&gt;1),VLOOKUP($A63,Data!$A:$D,3,FALSE))</f>
        <v>0.61</v>
      </c>
      <c r="D63" s="58">
        <f>IF(COUNT(B63:C63)=2,IF(C63&gt;Data!$H$5,5,IF(C63&gt;Data!$H$6,4,IF(C63&gt;Data!$H$7,3,2))))</f>
        <v>4</v>
      </c>
      <c r="E63" s="115">
        <f t="shared" si="3"/>
        <v>1</v>
      </c>
      <c r="F63" s="102" t="str">
        <f t="shared" si="14"/>
        <v>0,1</v>
      </c>
      <c r="G63" s="102" t="str">
        <f t="shared" si="14"/>
        <v>0,1</v>
      </c>
      <c r="H63" s="102" t="str">
        <f t="shared" si="14"/>
        <v>0,1</v>
      </c>
      <c r="I63" s="102" t="str">
        <f t="shared" si="14"/>
        <v>0,1</v>
      </c>
      <c r="J63" s="102" t="str">
        <f t="shared" si="14"/>
        <v>0,1</v>
      </c>
      <c r="K63" s="102" t="str">
        <f t="shared" si="14"/>
        <v>0,1</v>
      </c>
      <c r="L63" s="102" t="str">
        <f t="shared" si="14"/>
        <v>0,1</v>
      </c>
      <c r="M63" s="102" t="str">
        <f t="shared" si="14"/>
        <v>0,1</v>
      </c>
      <c r="N63" s="102" t="str">
        <f t="shared" si="14"/>
        <v>1,1</v>
      </c>
      <c r="O63" s="102" t="str">
        <f t="shared" si="14"/>
        <v>1,1</v>
      </c>
      <c r="P63" s="102" t="str">
        <f t="shared" si="15"/>
        <v>1,1</v>
      </c>
      <c r="Q63" s="102" t="str">
        <f t="shared" si="15"/>
        <v>1,1</v>
      </c>
      <c r="R63" s="102" t="str">
        <f t="shared" si="15"/>
        <v>1,1</v>
      </c>
      <c r="S63" s="102" t="str">
        <f t="shared" si="15"/>
        <v>1,1</v>
      </c>
      <c r="T63" s="102" t="str">
        <f t="shared" si="15"/>
        <v>1,1</v>
      </c>
      <c r="U63" s="102" t="str">
        <f t="shared" si="15"/>
        <v>1,1</v>
      </c>
      <c r="V63" s="102" t="str">
        <f t="shared" si="15"/>
        <v>1,1</v>
      </c>
      <c r="W63" s="102" t="str">
        <f t="shared" si="15"/>
        <v>1,1</v>
      </c>
      <c r="X63" s="102" t="str">
        <f t="shared" si="15"/>
        <v>1,1</v>
      </c>
      <c r="Y63" s="102" t="str">
        <f t="shared" si="15"/>
        <v>1,1</v>
      </c>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row>
    <row r="64" spans="1:51" x14ac:dyDescent="0.25">
      <c r="A64" s="116">
        <v>63</v>
      </c>
      <c r="B64" s="116">
        <f>IF(ISNUMBER(Data!D64),IF(AND($A64&lt;=Data!$H$3,$A66&gt;=Data!$H$2,Data!E65&lt;&gt;1),VLOOKUP($A64,Data!$A:$D,4,FALSE)))</f>
        <v>45.6</v>
      </c>
      <c r="C64" s="116">
        <f>IF(AND($A64&lt;=Data!$H$3,$A66&gt;=Data!$H$2,Data!E65&lt;&gt;1),VLOOKUP($A64,Data!$A:$D,3,FALSE))</f>
        <v>0.71399999999999997</v>
      </c>
      <c r="D64" s="58">
        <f>IF(COUNT(B64:C64)=2,IF(C64&gt;Data!$H$5,5,IF(C64&gt;Data!$H$6,4,IF(C64&gt;Data!$H$7,3,2))))</f>
        <v>4</v>
      </c>
      <c r="E64" s="115">
        <f t="shared" si="3"/>
        <v>1</v>
      </c>
      <c r="F64" s="102" t="str">
        <f t="shared" si="14"/>
        <v>0,1</v>
      </c>
      <c r="G64" s="102" t="str">
        <f t="shared" si="14"/>
        <v>0,1</v>
      </c>
      <c r="H64" s="102" t="str">
        <f t="shared" si="14"/>
        <v>0,1</v>
      </c>
      <c r="I64" s="102" t="str">
        <f t="shared" si="14"/>
        <v>0,1</v>
      </c>
      <c r="J64" s="102" t="str">
        <f t="shared" si="14"/>
        <v>0,1</v>
      </c>
      <c r="K64" s="102" t="str">
        <f t="shared" si="14"/>
        <v>0,1</v>
      </c>
      <c r="L64" s="102" t="str">
        <f t="shared" si="14"/>
        <v>0,1</v>
      </c>
      <c r="M64" s="102" t="str">
        <f t="shared" si="14"/>
        <v>0,1</v>
      </c>
      <c r="N64" s="102" t="str">
        <f t="shared" si="14"/>
        <v>1,1</v>
      </c>
      <c r="O64" s="102" t="str">
        <f t="shared" si="14"/>
        <v>1,1</v>
      </c>
      <c r="P64" s="102" t="str">
        <f t="shared" si="15"/>
        <v>1,1</v>
      </c>
      <c r="Q64" s="102" t="str">
        <f t="shared" si="15"/>
        <v>1,1</v>
      </c>
      <c r="R64" s="102" t="str">
        <f t="shared" si="15"/>
        <v>1,1</v>
      </c>
      <c r="S64" s="102" t="str">
        <f t="shared" si="15"/>
        <v>1,1</v>
      </c>
      <c r="T64" s="102" t="str">
        <f t="shared" si="15"/>
        <v>1,1</v>
      </c>
      <c r="U64" s="102" t="str">
        <f t="shared" si="15"/>
        <v>1,1</v>
      </c>
      <c r="V64" s="102" t="str">
        <f t="shared" si="15"/>
        <v>1,1</v>
      </c>
      <c r="W64" s="102" t="str">
        <f t="shared" si="15"/>
        <v>1,1</v>
      </c>
      <c r="X64" s="102" t="str">
        <f t="shared" si="15"/>
        <v>1,1</v>
      </c>
      <c r="Y64" s="102" t="str">
        <f t="shared" si="15"/>
        <v>1,1</v>
      </c>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row>
    <row r="65" spans="1:51" x14ac:dyDescent="0.25">
      <c r="A65" s="116">
        <v>64</v>
      </c>
      <c r="B65" s="116">
        <f>IF(ISNUMBER(Data!D65),IF(AND($A65&lt;=Data!$H$3,$A67&gt;=Data!$H$2,Data!E66&lt;&gt;1),VLOOKUP($A65,Data!$A:$D,4,FALSE)))</f>
        <v>48.5</v>
      </c>
      <c r="C65" s="116">
        <f>IF(AND($A65&lt;=Data!$H$3,$A67&gt;=Data!$H$2,Data!E66&lt;&gt;1),VLOOKUP($A65,Data!$A:$D,3,FALSE))</f>
        <v>0.69199999999999995</v>
      </c>
      <c r="D65" s="58">
        <f>IF(COUNT(B65:C65)=2,IF(C65&gt;Data!$H$5,5,IF(C65&gt;Data!$H$6,4,IF(C65&gt;Data!$H$7,3,2))))</f>
        <v>4</v>
      </c>
      <c r="E65" s="115">
        <f t="shared" si="3"/>
        <v>1</v>
      </c>
      <c r="F65" s="102" t="str">
        <f t="shared" si="14"/>
        <v>0,1</v>
      </c>
      <c r="G65" s="102" t="str">
        <f t="shared" si="14"/>
        <v>0,1</v>
      </c>
      <c r="H65" s="102" t="str">
        <f t="shared" si="14"/>
        <v>0,1</v>
      </c>
      <c r="I65" s="102" t="str">
        <f t="shared" si="14"/>
        <v>0,1</v>
      </c>
      <c r="J65" s="102" t="str">
        <f t="shared" si="14"/>
        <v>0,1</v>
      </c>
      <c r="K65" s="102" t="str">
        <f t="shared" si="14"/>
        <v>0,1</v>
      </c>
      <c r="L65" s="102" t="str">
        <f t="shared" si="14"/>
        <v>0,1</v>
      </c>
      <c r="M65" s="102" t="str">
        <f t="shared" si="14"/>
        <v>0,1</v>
      </c>
      <c r="N65" s="102" t="str">
        <f t="shared" si="14"/>
        <v>1,1</v>
      </c>
      <c r="O65" s="102" t="str">
        <f t="shared" si="14"/>
        <v>1,1</v>
      </c>
      <c r="P65" s="102" t="str">
        <f t="shared" si="15"/>
        <v>1,1</v>
      </c>
      <c r="Q65" s="102" t="str">
        <f t="shared" si="15"/>
        <v>1,1</v>
      </c>
      <c r="R65" s="102" t="str">
        <f t="shared" si="15"/>
        <v>1,1</v>
      </c>
      <c r="S65" s="102" t="str">
        <f t="shared" si="15"/>
        <v>1,1</v>
      </c>
      <c r="T65" s="102" t="str">
        <f t="shared" si="15"/>
        <v>1,1</v>
      </c>
      <c r="U65" s="102" t="str">
        <f t="shared" si="15"/>
        <v>1,1</v>
      </c>
      <c r="V65" s="102" t="str">
        <f t="shared" si="15"/>
        <v>1,1</v>
      </c>
      <c r="W65" s="102" t="str">
        <f t="shared" si="15"/>
        <v>1,1</v>
      </c>
      <c r="X65" s="102" t="str">
        <f t="shared" si="15"/>
        <v>1,1</v>
      </c>
      <c r="Y65" s="102" t="str">
        <f t="shared" si="15"/>
        <v>1,1</v>
      </c>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row>
    <row r="66" spans="1:51" x14ac:dyDescent="0.25">
      <c r="A66" s="116">
        <v>65</v>
      </c>
      <c r="B66" s="116">
        <f>IF(ISNUMBER(Data!D66),IF(AND($A66&lt;=Data!$H$3,$A68&gt;=Data!$H$2,Data!E67&lt;&gt;1),VLOOKUP($A66,Data!$A:$D,4,FALSE)))</f>
        <v>48.5</v>
      </c>
      <c r="C66" s="116">
        <f>IF(AND($A66&lt;=Data!$H$3,$A68&gt;=Data!$H$2,Data!E67&lt;&gt;1),VLOOKUP($A66,Data!$A:$D,3,FALSE))</f>
        <v>0.53100000000000003</v>
      </c>
      <c r="D66" s="58">
        <f>IF(COUNT(B66:C66)=2,IF(C66&gt;Data!$H$5,5,IF(C66&gt;Data!$H$6,4,IF(C66&gt;Data!$H$7,3,2))))</f>
        <v>3</v>
      </c>
      <c r="E66" s="115">
        <f t="shared" si="3"/>
        <v>0</v>
      </c>
      <c r="F66" s="102" t="str">
        <f t="shared" si="14"/>
        <v>0,0</v>
      </c>
      <c r="G66" s="102" t="str">
        <f t="shared" si="14"/>
        <v>0,0</v>
      </c>
      <c r="H66" s="102" t="str">
        <f t="shared" si="14"/>
        <v>0,0</v>
      </c>
      <c r="I66" s="102" t="str">
        <f t="shared" si="14"/>
        <v>0,0</v>
      </c>
      <c r="J66" s="102" t="str">
        <f t="shared" si="14"/>
        <v>0,0</v>
      </c>
      <c r="K66" s="102" t="str">
        <f t="shared" si="14"/>
        <v>0,0</v>
      </c>
      <c r="L66" s="102" t="str">
        <f t="shared" si="14"/>
        <v>0,0</v>
      </c>
      <c r="M66" s="102" t="str">
        <f t="shared" si="14"/>
        <v>0,0</v>
      </c>
      <c r="N66" s="102" t="str">
        <f t="shared" si="14"/>
        <v>1,0</v>
      </c>
      <c r="O66" s="102" t="str">
        <f t="shared" si="14"/>
        <v>1,0</v>
      </c>
      <c r="P66" s="102" t="str">
        <f t="shared" si="15"/>
        <v>1,0</v>
      </c>
      <c r="Q66" s="102" t="str">
        <f t="shared" si="15"/>
        <v>1,0</v>
      </c>
      <c r="R66" s="102" t="str">
        <f t="shared" si="15"/>
        <v>1,0</v>
      </c>
      <c r="S66" s="102" t="str">
        <f t="shared" si="15"/>
        <v>1,0</v>
      </c>
      <c r="T66" s="102" t="str">
        <f t="shared" si="15"/>
        <v>1,0</v>
      </c>
      <c r="U66" s="102" t="str">
        <f t="shared" si="15"/>
        <v>1,0</v>
      </c>
      <c r="V66" s="102" t="str">
        <f t="shared" si="15"/>
        <v>1,0</v>
      </c>
      <c r="W66" s="102" t="str">
        <f t="shared" si="15"/>
        <v>1,0</v>
      </c>
      <c r="X66" s="102" t="str">
        <f t="shared" si="15"/>
        <v>1,0</v>
      </c>
      <c r="Y66" s="102" t="str">
        <f t="shared" si="15"/>
        <v>1,0</v>
      </c>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row>
    <row r="67" spans="1:51" x14ac:dyDescent="0.25">
      <c r="A67" s="116">
        <v>66</v>
      </c>
      <c r="B67" s="116">
        <f>IF(ISNUMBER(Data!D67),IF(AND($A67&lt;=Data!$H$3,$A69&gt;=Data!$H$2,Data!E68&lt;&gt;1),VLOOKUP($A67,Data!$A:$D,4,FALSE)))</f>
        <v>50.4</v>
      </c>
      <c r="C67" s="116">
        <f>IF(AND($A67&lt;=Data!$H$3,$A69&gt;=Data!$H$2,Data!E68&lt;&gt;1),VLOOKUP($A67,Data!$A:$D,3,FALSE))</f>
        <v>0.48499999999999999</v>
      </c>
      <c r="D67" s="58">
        <f>IF(COUNT(B67:C67)=2,IF(C67&gt;Data!$H$5,5,IF(C67&gt;Data!$H$6,4,IF(C67&gt;Data!$H$7,3,2))))</f>
        <v>3</v>
      </c>
      <c r="E67" s="115">
        <f t="shared" ref="E67:E130" si="16">IF(ISNUMBER(D67),IF(D67&gt;=4,1,0),"")</f>
        <v>0</v>
      </c>
      <c r="F67" s="102" t="str">
        <f t="shared" si="14"/>
        <v>0,0</v>
      </c>
      <c r="G67" s="102" t="str">
        <f t="shared" si="14"/>
        <v>0,0</v>
      </c>
      <c r="H67" s="102" t="str">
        <f t="shared" si="14"/>
        <v>0,0</v>
      </c>
      <c r="I67" s="102" t="str">
        <f t="shared" si="14"/>
        <v>0,0</v>
      </c>
      <c r="J67" s="102" t="str">
        <f t="shared" si="14"/>
        <v>0,0</v>
      </c>
      <c r="K67" s="102" t="str">
        <f t="shared" si="14"/>
        <v>0,0</v>
      </c>
      <c r="L67" s="102" t="str">
        <f t="shared" si="14"/>
        <v>0,0</v>
      </c>
      <c r="M67" s="102" t="str">
        <f t="shared" si="14"/>
        <v>0,0</v>
      </c>
      <c r="N67" s="102" t="str">
        <f t="shared" si="14"/>
        <v>1,0</v>
      </c>
      <c r="O67" s="102" t="str">
        <f t="shared" si="14"/>
        <v>1,0</v>
      </c>
      <c r="P67" s="102" t="str">
        <f t="shared" si="15"/>
        <v>1,0</v>
      </c>
      <c r="Q67" s="102" t="str">
        <f t="shared" si="15"/>
        <v>1,0</v>
      </c>
      <c r="R67" s="102" t="str">
        <f t="shared" si="15"/>
        <v>1,0</v>
      </c>
      <c r="S67" s="102" t="str">
        <f t="shared" si="15"/>
        <v>1,0</v>
      </c>
      <c r="T67" s="102" t="str">
        <f t="shared" si="15"/>
        <v>1,0</v>
      </c>
      <c r="U67" s="102" t="str">
        <f t="shared" si="15"/>
        <v>1,0</v>
      </c>
      <c r="V67" s="102" t="str">
        <f t="shared" si="15"/>
        <v>1,0</v>
      </c>
      <c r="W67" s="102" t="str">
        <f t="shared" si="15"/>
        <v>1,0</v>
      </c>
      <c r="X67" s="102" t="str">
        <f t="shared" si="15"/>
        <v>1,0</v>
      </c>
      <c r="Y67" s="102" t="str">
        <f t="shared" si="15"/>
        <v>1,0</v>
      </c>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row>
    <row r="68" spans="1:51" x14ac:dyDescent="0.25">
      <c r="A68" s="116">
        <v>67</v>
      </c>
      <c r="B68" s="116">
        <f>IF(ISNUMBER(Data!D68),IF(AND($A68&lt;=Data!$H$3,$A70&gt;=Data!$H$2,Data!E69&lt;&gt;1),VLOOKUP($A68,Data!$A:$D,4,FALSE)))</f>
        <v>51.8</v>
      </c>
      <c r="C68" s="116">
        <f>IF(AND($A68&lt;=Data!$H$3,$A70&gt;=Data!$H$2,Data!E69&lt;&gt;1),VLOOKUP($A68,Data!$A:$D,3,FALSE))</f>
        <v>0.52200000000000002</v>
      </c>
      <c r="D68" s="58">
        <f>IF(COUNT(B68:C68)=2,IF(C68&gt;Data!$H$5,5,IF(C68&gt;Data!$H$6,4,IF(C68&gt;Data!$H$7,3,2))))</f>
        <v>3</v>
      </c>
      <c r="E68" s="115">
        <f t="shared" si="16"/>
        <v>0</v>
      </c>
      <c r="F68" s="102" t="str">
        <f t="shared" si="14"/>
        <v>0,0</v>
      </c>
      <c r="G68" s="102" t="str">
        <f t="shared" si="14"/>
        <v>0,0</v>
      </c>
      <c r="H68" s="102" t="str">
        <f t="shared" si="14"/>
        <v>0,0</v>
      </c>
      <c r="I68" s="102" t="str">
        <f t="shared" si="14"/>
        <v>0,0</v>
      </c>
      <c r="J68" s="102" t="str">
        <f t="shared" si="14"/>
        <v>0,0</v>
      </c>
      <c r="K68" s="102" t="str">
        <f t="shared" si="14"/>
        <v>0,0</v>
      </c>
      <c r="L68" s="102" t="str">
        <f t="shared" si="14"/>
        <v>0,0</v>
      </c>
      <c r="M68" s="102" t="str">
        <f t="shared" si="14"/>
        <v>0,0</v>
      </c>
      <c r="N68" s="102" t="str">
        <f t="shared" si="14"/>
        <v>1,0</v>
      </c>
      <c r="O68" s="102" t="str">
        <f t="shared" si="14"/>
        <v>1,0</v>
      </c>
      <c r="P68" s="102" t="str">
        <f t="shared" si="15"/>
        <v>1,0</v>
      </c>
      <c r="Q68" s="102" t="str">
        <f t="shared" si="15"/>
        <v>1,0</v>
      </c>
      <c r="R68" s="102" t="str">
        <f t="shared" si="15"/>
        <v>1,0</v>
      </c>
      <c r="S68" s="102" t="str">
        <f t="shared" si="15"/>
        <v>1,0</v>
      </c>
      <c r="T68" s="102" t="str">
        <f t="shared" si="15"/>
        <v>1,0</v>
      </c>
      <c r="U68" s="102" t="str">
        <f t="shared" si="15"/>
        <v>1,0</v>
      </c>
      <c r="V68" s="102" t="str">
        <f t="shared" si="15"/>
        <v>1,0</v>
      </c>
      <c r="W68" s="102" t="str">
        <f t="shared" si="15"/>
        <v>1,0</v>
      </c>
      <c r="X68" s="102" t="str">
        <f t="shared" si="15"/>
        <v>1,0</v>
      </c>
      <c r="Y68" s="102" t="str">
        <f t="shared" si="15"/>
        <v>1,0</v>
      </c>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row>
    <row r="69" spans="1:51" x14ac:dyDescent="0.25">
      <c r="A69" s="116">
        <v>68</v>
      </c>
      <c r="B69" s="116">
        <f>IF(ISNUMBER(Data!D69),IF(AND($A69&lt;=Data!$H$3,$A71&gt;=Data!$H$2,Data!E70&lt;&gt;1),VLOOKUP($A69,Data!$A:$D,4,FALSE)))</f>
        <v>52.2</v>
      </c>
      <c r="C69" s="116">
        <f>IF(AND($A69&lt;=Data!$H$3,$A71&gt;=Data!$H$2,Data!E70&lt;&gt;1),VLOOKUP($A69,Data!$A:$D,3,FALSE))</f>
        <v>0.53400000000000003</v>
      </c>
      <c r="D69" s="58">
        <f>IF(COUNT(B69:C69)=2,IF(C69&gt;Data!$H$5,5,IF(C69&gt;Data!$H$6,4,IF(C69&gt;Data!$H$7,3,2))))</f>
        <v>3</v>
      </c>
      <c r="E69" s="115">
        <f t="shared" si="16"/>
        <v>0</v>
      </c>
      <c r="F69" s="102" t="str">
        <f t="shared" si="14"/>
        <v>0,0</v>
      </c>
      <c r="G69" s="102" t="str">
        <f t="shared" si="14"/>
        <v>0,0</v>
      </c>
      <c r="H69" s="102" t="str">
        <f t="shared" si="14"/>
        <v>0,0</v>
      </c>
      <c r="I69" s="102" t="str">
        <f t="shared" si="14"/>
        <v>0,0</v>
      </c>
      <c r="J69" s="102" t="str">
        <f t="shared" si="14"/>
        <v>0,0</v>
      </c>
      <c r="K69" s="102" t="str">
        <f t="shared" si="14"/>
        <v>0,0</v>
      </c>
      <c r="L69" s="102" t="str">
        <f t="shared" si="14"/>
        <v>0,0</v>
      </c>
      <c r="M69" s="102" t="str">
        <f t="shared" si="14"/>
        <v>0,0</v>
      </c>
      <c r="N69" s="102" t="str">
        <f t="shared" si="14"/>
        <v>1,0</v>
      </c>
      <c r="O69" s="102" t="str">
        <f t="shared" si="14"/>
        <v>1,0</v>
      </c>
      <c r="P69" s="102" t="str">
        <f t="shared" si="15"/>
        <v>1,0</v>
      </c>
      <c r="Q69" s="102" t="str">
        <f t="shared" si="15"/>
        <v>1,0</v>
      </c>
      <c r="R69" s="102" t="str">
        <f t="shared" si="15"/>
        <v>1,0</v>
      </c>
      <c r="S69" s="102" t="str">
        <f t="shared" si="15"/>
        <v>1,0</v>
      </c>
      <c r="T69" s="102" t="str">
        <f t="shared" si="15"/>
        <v>1,0</v>
      </c>
      <c r="U69" s="102" t="str">
        <f t="shared" si="15"/>
        <v>1,0</v>
      </c>
      <c r="V69" s="102" t="str">
        <f t="shared" si="15"/>
        <v>1,0</v>
      </c>
      <c r="W69" s="102" t="str">
        <f t="shared" si="15"/>
        <v>1,0</v>
      </c>
      <c r="X69" s="102" t="str">
        <f t="shared" si="15"/>
        <v>1,0</v>
      </c>
      <c r="Y69" s="102" t="str">
        <f t="shared" si="15"/>
        <v>1,0</v>
      </c>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row>
    <row r="70" spans="1:51" x14ac:dyDescent="0.25">
      <c r="A70" s="116">
        <v>69</v>
      </c>
      <c r="B70" s="116">
        <f>IF(ISNUMBER(Data!D70),IF(AND($A70&lt;=Data!$H$3,$A72&gt;=Data!$H$2,Data!E71&lt;&gt;1),VLOOKUP($A70,Data!$A:$D,4,FALSE)))</f>
        <v>52.5</v>
      </c>
      <c r="C70" s="116">
        <f>IF(AND($A70&lt;=Data!$H$3,$A72&gt;=Data!$H$2,Data!E71&lt;&gt;1),VLOOKUP($A70,Data!$A:$D,3,FALSE))</f>
        <v>0.60299999999999998</v>
      </c>
      <c r="D70" s="58">
        <f>IF(COUNT(B70:C70)=2,IF(C70&gt;Data!$H$5,5,IF(C70&gt;Data!$H$6,4,IF(C70&gt;Data!$H$7,3,2))))</f>
        <v>4</v>
      </c>
      <c r="E70" s="115">
        <f t="shared" si="16"/>
        <v>1</v>
      </c>
      <c r="F70" s="102" t="str">
        <f t="shared" si="14"/>
        <v>0,1</v>
      </c>
      <c r="G70" s="102" t="str">
        <f t="shared" si="14"/>
        <v>0,1</v>
      </c>
      <c r="H70" s="102" t="str">
        <f t="shared" si="14"/>
        <v>0,1</v>
      </c>
      <c r="I70" s="102" t="str">
        <f t="shared" si="14"/>
        <v>0,1</v>
      </c>
      <c r="J70" s="102" t="str">
        <f t="shared" si="14"/>
        <v>0,1</v>
      </c>
      <c r="K70" s="102" t="str">
        <f t="shared" si="14"/>
        <v>0,1</v>
      </c>
      <c r="L70" s="102" t="str">
        <f t="shared" si="14"/>
        <v>0,1</v>
      </c>
      <c r="M70" s="102" t="str">
        <f t="shared" si="14"/>
        <v>0,1</v>
      </c>
      <c r="N70" s="102" t="str">
        <f t="shared" si="14"/>
        <v>1,1</v>
      </c>
      <c r="O70" s="102" t="str">
        <f t="shared" si="14"/>
        <v>1,1</v>
      </c>
      <c r="P70" s="102" t="str">
        <f t="shared" si="15"/>
        <v>1,1</v>
      </c>
      <c r="Q70" s="102" t="str">
        <f t="shared" si="15"/>
        <v>1,1</v>
      </c>
      <c r="R70" s="102" t="str">
        <f t="shared" si="15"/>
        <v>1,1</v>
      </c>
      <c r="S70" s="102" t="str">
        <f t="shared" si="15"/>
        <v>1,1</v>
      </c>
      <c r="T70" s="102" t="str">
        <f t="shared" si="15"/>
        <v>1,1</v>
      </c>
      <c r="U70" s="102" t="str">
        <f t="shared" si="15"/>
        <v>1,1</v>
      </c>
      <c r="V70" s="102" t="str">
        <f t="shared" si="15"/>
        <v>1,1</v>
      </c>
      <c r="W70" s="102" t="str">
        <f t="shared" si="15"/>
        <v>1,1</v>
      </c>
      <c r="X70" s="102" t="str">
        <f t="shared" si="15"/>
        <v>1,1</v>
      </c>
      <c r="Y70" s="102" t="str">
        <f t="shared" si="15"/>
        <v>1,1</v>
      </c>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row>
    <row r="71" spans="1:51" x14ac:dyDescent="0.25">
      <c r="A71" s="116">
        <v>70</v>
      </c>
      <c r="B71" s="116" t="b">
        <f>IF(ISNUMBER(Data!D71),IF(AND($A71&lt;=Data!$H$3,$A73&gt;=Data!$H$2,Data!E72&lt;&gt;1),VLOOKUP($A71,Data!$A:$D,4,FALSE)))</f>
        <v>0</v>
      </c>
      <c r="C71" s="116" t="b">
        <f>IF(AND($A71&lt;=Data!$H$3,$A73&gt;=Data!$H$2,Data!E72&lt;&gt;1),VLOOKUP($A71,Data!$A:$D,3,FALSE))</f>
        <v>0</v>
      </c>
      <c r="D71" s="58" t="b">
        <f>IF(COUNT(B71:C71)=2,IF(C71&gt;Data!$H$5,5,IF(C71&gt;Data!$H$6,4,IF(C71&gt;Data!$H$7,3,2))))</f>
        <v>0</v>
      </c>
      <c r="E71" s="115" t="str">
        <f t="shared" si="16"/>
        <v/>
      </c>
      <c r="F71" s="102" t="str">
        <f t="shared" si="14"/>
        <v>0,</v>
      </c>
      <c r="G71" s="102" t="str">
        <f t="shared" si="14"/>
        <v>0,</v>
      </c>
      <c r="H71" s="102" t="str">
        <f t="shared" si="14"/>
        <v>0,</v>
      </c>
      <c r="I71" s="102" t="str">
        <f t="shared" si="14"/>
        <v>0,</v>
      </c>
      <c r="J71" s="102" t="str">
        <f t="shared" si="14"/>
        <v>0,</v>
      </c>
      <c r="K71" s="102" t="str">
        <f t="shared" si="14"/>
        <v>0,</v>
      </c>
      <c r="L71" s="102" t="str">
        <f t="shared" si="14"/>
        <v>0,</v>
      </c>
      <c r="M71" s="102" t="str">
        <f t="shared" si="14"/>
        <v>0,</v>
      </c>
      <c r="N71" s="102" t="str">
        <f t="shared" si="14"/>
        <v>0,</v>
      </c>
      <c r="O71" s="102" t="str">
        <f t="shared" si="14"/>
        <v>0,</v>
      </c>
      <c r="P71" s="102" t="str">
        <f t="shared" si="15"/>
        <v>0,</v>
      </c>
      <c r="Q71" s="102" t="str">
        <f t="shared" si="15"/>
        <v>0,</v>
      </c>
      <c r="R71" s="102" t="str">
        <f t="shared" si="15"/>
        <v>0,</v>
      </c>
      <c r="S71" s="102" t="str">
        <f t="shared" si="15"/>
        <v>0,</v>
      </c>
      <c r="T71" s="102" t="str">
        <f t="shared" si="15"/>
        <v>0,</v>
      </c>
      <c r="U71" s="102" t="str">
        <f t="shared" si="15"/>
        <v>0,</v>
      </c>
      <c r="V71" s="102" t="str">
        <f t="shared" si="15"/>
        <v>0,</v>
      </c>
      <c r="W71" s="102" t="str">
        <f t="shared" si="15"/>
        <v>0,</v>
      </c>
      <c r="X71" s="102" t="str">
        <f t="shared" si="15"/>
        <v>0,</v>
      </c>
      <c r="Y71" s="102" t="str">
        <f t="shared" si="15"/>
        <v>0,</v>
      </c>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row>
    <row r="72" spans="1:51" x14ac:dyDescent="0.25">
      <c r="A72" s="116">
        <v>71</v>
      </c>
      <c r="B72" s="116">
        <f>IF(ISNUMBER(Data!D72),IF(AND($A72&lt;=Data!$H$3,$A74&gt;=Data!$H$2,Data!E73&lt;&gt;1),VLOOKUP($A72,Data!$A:$D,4,FALSE)))</f>
        <v>54</v>
      </c>
      <c r="C72" s="116">
        <f>IF(AND($A72&lt;=Data!$H$3,$A74&gt;=Data!$H$2,Data!E73&lt;&gt;1),VLOOKUP($A72,Data!$A:$D,3,FALSE))</f>
        <v>1.099</v>
      </c>
      <c r="D72" s="58">
        <f>IF(COUNT(B72:C72)=2,IF(C72&gt;Data!$H$5,5,IF(C72&gt;Data!$H$6,4,IF(C72&gt;Data!$H$7,3,2))))</f>
        <v>5</v>
      </c>
      <c r="E72" s="115">
        <f t="shared" si="16"/>
        <v>1</v>
      </c>
      <c r="F72" s="102" t="str">
        <f t="shared" ref="F72:O81" si="17">IF($B72&lt;F$1,1,0) &amp;","&amp;$E72</f>
        <v>0,1</v>
      </c>
      <c r="G72" s="102" t="str">
        <f t="shared" si="17"/>
        <v>0,1</v>
      </c>
      <c r="H72" s="102" t="str">
        <f t="shared" si="17"/>
        <v>0,1</v>
      </c>
      <c r="I72" s="102" t="str">
        <f t="shared" si="17"/>
        <v>0,1</v>
      </c>
      <c r="J72" s="102" t="str">
        <f t="shared" si="17"/>
        <v>0,1</v>
      </c>
      <c r="K72" s="102" t="str">
        <f t="shared" si="17"/>
        <v>0,1</v>
      </c>
      <c r="L72" s="102" t="str">
        <f t="shared" si="17"/>
        <v>0,1</v>
      </c>
      <c r="M72" s="102" t="str">
        <f t="shared" si="17"/>
        <v>0,1</v>
      </c>
      <c r="N72" s="102" t="str">
        <f t="shared" si="17"/>
        <v>1,1</v>
      </c>
      <c r="O72" s="102" t="str">
        <f t="shared" si="17"/>
        <v>1,1</v>
      </c>
      <c r="P72" s="102" t="str">
        <f t="shared" ref="P72:Y81" si="18">IF($B72&lt;P$1,1,0) &amp;","&amp;$E72</f>
        <v>1,1</v>
      </c>
      <c r="Q72" s="102" t="str">
        <f t="shared" si="18"/>
        <v>1,1</v>
      </c>
      <c r="R72" s="102" t="str">
        <f t="shared" si="18"/>
        <v>1,1</v>
      </c>
      <c r="S72" s="102" t="str">
        <f t="shared" si="18"/>
        <v>1,1</v>
      </c>
      <c r="T72" s="102" t="str">
        <f t="shared" si="18"/>
        <v>1,1</v>
      </c>
      <c r="U72" s="102" t="str">
        <f t="shared" si="18"/>
        <v>1,1</v>
      </c>
      <c r="V72" s="102" t="str">
        <f t="shared" si="18"/>
        <v>1,1</v>
      </c>
      <c r="W72" s="102" t="str">
        <f t="shared" si="18"/>
        <v>1,1</v>
      </c>
      <c r="X72" s="102" t="str">
        <f t="shared" si="18"/>
        <v>1,1</v>
      </c>
      <c r="Y72" s="102" t="str">
        <f t="shared" si="18"/>
        <v>1,1</v>
      </c>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row>
    <row r="73" spans="1:51" x14ac:dyDescent="0.25">
      <c r="A73" s="116">
        <v>72</v>
      </c>
      <c r="B73" s="116">
        <f>IF(ISNUMBER(Data!D73),IF(AND($A73&lt;=Data!$H$3,$A75&gt;=Data!$H$2,Data!E74&lt;&gt;1),VLOOKUP($A73,Data!$A:$D,4,FALSE)))</f>
        <v>55.3</v>
      </c>
      <c r="C73" s="116">
        <f>IF(AND($A73&lt;=Data!$H$3,$A75&gt;=Data!$H$2,Data!E74&lt;&gt;1),VLOOKUP($A73,Data!$A:$D,3,FALSE))</f>
        <v>0.78100000000000003</v>
      </c>
      <c r="D73" s="58">
        <f>IF(COUNT(B73:C73)=2,IF(C73&gt;Data!$H$5,5,IF(C73&gt;Data!$H$6,4,IF(C73&gt;Data!$H$7,3,2))))</f>
        <v>4</v>
      </c>
      <c r="E73" s="115">
        <f t="shared" si="16"/>
        <v>1</v>
      </c>
      <c r="F73" s="102" t="str">
        <f t="shared" si="17"/>
        <v>0,1</v>
      </c>
      <c r="G73" s="102" t="str">
        <f t="shared" si="17"/>
        <v>0,1</v>
      </c>
      <c r="H73" s="102" t="str">
        <f t="shared" si="17"/>
        <v>0,1</v>
      </c>
      <c r="I73" s="102" t="str">
        <f t="shared" si="17"/>
        <v>0,1</v>
      </c>
      <c r="J73" s="102" t="str">
        <f t="shared" si="17"/>
        <v>0,1</v>
      </c>
      <c r="K73" s="102" t="str">
        <f t="shared" si="17"/>
        <v>0,1</v>
      </c>
      <c r="L73" s="102" t="str">
        <f t="shared" si="17"/>
        <v>0,1</v>
      </c>
      <c r="M73" s="102" t="str">
        <f t="shared" si="17"/>
        <v>0,1</v>
      </c>
      <c r="N73" s="102" t="str">
        <f t="shared" si="17"/>
        <v>1,1</v>
      </c>
      <c r="O73" s="102" t="str">
        <f t="shared" si="17"/>
        <v>1,1</v>
      </c>
      <c r="P73" s="102" t="str">
        <f t="shared" si="18"/>
        <v>1,1</v>
      </c>
      <c r="Q73" s="102" t="str">
        <f t="shared" si="18"/>
        <v>1,1</v>
      </c>
      <c r="R73" s="102" t="str">
        <f t="shared" si="18"/>
        <v>1,1</v>
      </c>
      <c r="S73" s="102" t="str">
        <f t="shared" si="18"/>
        <v>1,1</v>
      </c>
      <c r="T73" s="102" t="str">
        <f t="shared" si="18"/>
        <v>1,1</v>
      </c>
      <c r="U73" s="102" t="str">
        <f t="shared" si="18"/>
        <v>1,1</v>
      </c>
      <c r="V73" s="102" t="str">
        <f t="shared" si="18"/>
        <v>1,1</v>
      </c>
      <c r="W73" s="102" t="str">
        <f t="shared" si="18"/>
        <v>1,1</v>
      </c>
      <c r="X73" s="102" t="str">
        <f t="shared" si="18"/>
        <v>1,1</v>
      </c>
      <c r="Y73" s="102" t="str">
        <f t="shared" si="18"/>
        <v>1,1</v>
      </c>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row>
    <row r="74" spans="1:51" x14ac:dyDescent="0.25">
      <c r="A74" s="116">
        <v>73</v>
      </c>
      <c r="B74" s="116">
        <f>IF(ISNUMBER(Data!D74),IF(AND($A74&lt;=Data!$H$3,$A76&gt;=Data!$H$2,Data!E75&lt;&gt;1),VLOOKUP($A74,Data!$A:$D,4,FALSE)))</f>
        <v>56</v>
      </c>
      <c r="C74" s="116">
        <f>IF(AND($A74&lt;=Data!$H$3,$A76&gt;=Data!$H$2,Data!E75&lt;&gt;1),VLOOKUP($A74,Data!$A:$D,3,FALSE))</f>
        <v>0.43099999999999999</v>
      </c>
      <c r="D74" s="58">
        <f>IF(COUNT(B74:C74)=2,IF(C74&gt;Data!$H$5,5,IF(C74&gt;Data!$H$6,4,IF(C74&gt;Data!$H$7,3,2))))</f>
        <v>3</v>
      </c>
      <c r="E74" s="115">
        <f t="shared" si="16"/>
        <v>0</v>
      </c>
      <c r="F74" s="102" t="str">
        <f t="shared" si="17"/>
        <v>0,0</v>
      </c>
      <c r="G74" s="102" t="str">
        <f t="shared" si="17"/>
        <v>0,0</v>
      </c>
      <c r="H74" s="102" t="str">
        <f t="shared" si="17"/>
        <v>0,0</v>
      </c>
      <c r="I74" s="102" t="str">
        <f t="shared" si="17"/>
        <v>0,0</v>
      </c>
      <c r="J74" s="102" t="str">
        <f t="shared" si="17"/>
        <v>0,0</v>
      </c>
      <c r="K74" s="102" t="str">
        <f t="shared" si="17"/>
        <v>0,0</v>
      </c>
      <c r="L74" s="102" t="str">
        <f t="shared" si="17"/>
        <v>0,0</v>
      </c>
      <c r="M74" s="102" t="str">
        <f t="shared" si="17"/>
        <v>0,0</v>
      </c>
      <c r="N74" s="102" t="str">
        <f t="shared" si="17"/>
        <v>1,0</v>
      </c>
      <c r="O74" s="102" t="str">
        <f t="shared" si="17"/>
        <v>1,0</v>
      </c>
      <c r="P74" s="102" t="str">
        <f t="shared" si="18"/>
        <v>1,0</v>
      </c>
      <c r="Q74" s="102" t="str">
        <f t="shared" si="18"/>
        <v>1,0</v>
      </c>
      <c r="R74" s="102" t="str">
        <f t="shared" si="18"/>
        <v>1,0</v>
      </c>
      <c r="S74" s="102" t="str">
        <f t="shared" si="18"/>
        <v>1,0</v>
      </c>
      <c r="T74" s="102" t="str">
        <f t="shared" si="18"/>
        <v>1,0</v>
      </c>
      <c r="U74" s="102" t="str">
        <f t="shared" si="18"/>
        <v>1,0</v>
      </c>
      <c r="V74" s="102" t="str">
        <f t="shared" si="18"/>
        <v>1,0</v>
      </c>
      <c r="W74" s="102" t="str">
        <f t="shared" si="18"/>
        <v>1,0</v>
      </c>
      <c r="X74" s="102" t="str">
        <f t="shared" si="18"/>
        <v>1,0</v>
      </c>
      <c r="Y74" s="102" t="str">
        <f t="shared" si="18"/>
        <v>1,0</v>
      </c>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row>
    <row r="75" spans="1:51" x14ac:dyDescent="0.25">
      <c r="A75" s="116">
        <v>74</v>
      </c>
      <c r="B75" s="116">
        <f>IF(ISNUMBER(Data!D75),IF(AND($A75&lt;=Data!$H$3,$A77&gt;=Data!$H$2,Data!E76&lt;&gt;1),VLOOKUP($A75,Data!$A:$D,4,FALSE)))</f>
        <v>56</v>
      </c>
      <c r="C75" s="116">
        <f>IF(AND($A75&lt;=Data!$H$3,$A77&gt;=Data!$H$2,Data!E76&lt;&gt;1),VLOOKUP($A75,Data!$A:$D,3,FALSE))</f>
        <v>0.57199999999999995</v>
      </c>
      <c r="D75" s="58">
        <f>IF(COUNT(B75:C75)=2,IF(C75&gt;Data!$H$5,5,IF(C75&gt;Data!$H$6,4,IF(C75&gt;Data!$H$7,3,2))))</f>
        <v>3</v>
      </c>
      <c r="E75" s="115">
        <f t="shared" si="16"/>
        <v>0</v>
      </c>
      <c r="F75" s="102" t="str">
        <f t="shared" si="17"/>
        <v>0,0</v>
      </c>
      <c r="G75" s="102" t="str">
        <f t="shared" si="17"/>
        <v>0,0</v>
      </c>
      <c r="H75" s="102" t="str">
        <f t="shared" si="17"/>
        <v>0,0</v>
      </c>
      <c r="I75" s="102" t="str">
        <f t="shared" si="17"/>
        <v>0,0</v>
      </c>
      <c r="J75" s="102" t="str">
        <f t="shared" si="17"/>
        <v>0,0</v>
      </c>
      <c r="K75" s="102" t="str">
        <f t="shared" si="17"/>
        <v>0,0</v>
      </c>
      <c r="L75" s="102" t="str">
        <f t="shared" si="17"/>
        <v>0,0</v>
      </c>
      <c r="M75" s="102" t="str">
        <f t="shared" si="17"/>
        <v>0,0</v>
      </c>
      <c r="N75" s="102" t="str">
        <f t="shared" si="17"/>
        <v>1,0</v>
      </c>
      <c r="O75" s="102" t="str">
        <f t="shared" si="17"/>
        <v>1,0</v>
      </c>
      <c r="P75" s="102" t="str">
        <f t="shared" si="18"/>
        <v>1,0</v>
      </c>
      <c r="Q75" s="102" t="str">
        <f t="shared" si="18"/>
        <v>1,0</v>
      </c>
      <c r="R75" s="102" t="str">
        <f t="shared" si="18"/>
        <v>1,0</v>
      </c>
      <c r="S75" s="102" t="str">
        <f t="shared" si="18"/>
        <v>1,0</v>
      </c>
      <c r="T75" s="102" t="str">
        <f t="shared" si="18"/>
        <v>1,0</v>
      </c>
      <c r="U75" s="102" t="str">
        <f t="shared" si="18"/>
        <v>1,0</v>
      </c>
      <c r="V75" s="102" t="str">
        <f t="shared" si="18"/>
        <v>1,0</v>
      </c>
      <c r="W75" s="102" t="str">
        <f t="shared" si="18"/>
        <v>1,0</v>
      </c>
      <c r="X75" s="102" t="str">
        <f t="shared" si="18"/>
        <v>1,0</v>
      </c>
      <c r="Y75" s="102" t="str">
        <f t="shared" si="18"/>
        <v>1,0</v>
      </c>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row>
    <row r="76" spans="1:51" x14ac:dyDescent="0.25">
      <c r="A76" s="116">
        <v>75</v>
      </c>
      <c r="B76" s="116">
        <f>IF(ISNUMBER(Data!D76),IF(AND($A76&lt;=Data!$H$3,$A78&gt;=Data!$H$2,Data!E77&lt;&gt;1),VLOOKUP($A76,Data!$A:$D,4,FALSE)))</f>
        <v>57</v>
      </c>
      <c r="C76" s="116">
        <f>IF(AND($A76&lt;=Data!$H$3,$A78&gt;=Data!$H$2,Data!E77&lt;&gt;1),VLOOKUP($A76,Data!$A:$D,3,FALSE))</f>
        <v>0.72899999999999998</v>
      </c>
      <c r="D76" s="58">
        <f>IF(COUNT(B76:C76)=2,IF(C76&gt;Data!$H$5,5,IF(C76&gt;Data!$H$6,4,IF(C76&gt;Data!$H$7,3,2))))</f>
        <v>4</v>
      </c>
      <c r="E76" s="115">
        <f t="shared" si="16"/>
        <v>1</v>
      </c>
      <c r="F76" s="102" t="str">
        <f t="shared" si="17"/>
        <v>0,1</v>
      </c>
      <c r="G76" s="102" t="str">
        <f t="shared" si="17"/>
        <v>0,1</v>
      </c>
      <c r="H76" s="102" t="str">
        <f t="shared" si="17"/>
        <v>0,1</v>
      </c>
      <c r="I76" s="102" t="str">
        <f t="shared" si="17"/>
        <v>0,1</v>
      </c>
      <c r="J76" s="102" t="str">
        <f t="shared" si="17"/>
        <v>0,1</v>
      </c>
      <c r="K76" s="102" t="str">
        <f t="shared" si="17"/>
        <v>0,1</v>
      </c>
      <c r="L76" s="102" t="str">
        <f t="shared" si="17"/>
        <v>0,1</v>
      </c>
      <c r="M76" s="102" t="str">
        <f t="shared" si="17"/>
        <v>0,1</v>
      </c>
      <c r="N76" s="102" t="str">
        <f t="shared" si="17"/>
        <v>0,1</v>
      </c>
      <c r="O76" s="102" t="str">
        <f t="shared" si="17"/>
        <v>1,1</v>
      </c>
      <c r="P76" s="102" t="str">
        <f t="shared" si="18"/>
        <v>1,1</v>
      </c>
      <c r="Q76" s="102" t="str">
        <f t="shared" si="18"/>
        <v>1,1</v>
      </c>
      <c r="R76" s="102" t="str">
        <f t="shared" si="18"/>
        <v>1,1</v>
      </c>
      <c r="S76" s="102" t="str">
        <f t="shared" si="18"/>
        <v>1,1</v>
      </c>
      <c r="T76" s="102" t="str">
        <f t="shared" si="18"/>
        <v>1,1</v>
      </c>
      <c r="U76" s="102" t="str">
        <f t="shared" si="18"/>
        <v>1,1</v>
      </c>
      <c r="V76" s="102" t="str">
        <f t="shared" si="18"/>
        <v>1,1</v>
      </c>
      <c r="W76" s="102" t="str">
        <f t="shared" si="18"/>
        <v>1,1</v>
      </c>
      <c r="X76" s="102" t="str">
        <f t="shared" si="18"/>
        <v>1,1</v>
      </c>
      <c r="Y76" s="102" t="str">
        <f t="shared" si="18"/>
        <v>1,1</v>
      </c>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row>
    <row r="77" spans="1:51" x14ac:dyDescent="0.25">
      <c r="A77" s="116">
        <v>76</v>
      </c>
      <c r="B77" s="116">
        <f>IF(ISNUMBER(Data!D77),IF(AND($A77&lt;=Data!$H$3,$A79&gt;=Data!$H$2,Data!E78&lt;&gt;1),VLOOKUP($A77,Data!$A:$D,4,FALSE)))</f>
        <v>57.2</v>
      </c>
      <c r="C77" s="116">
        <f>IF(AND($A77&lt;=Data!$H$3,$A79&gt;=Data!$H$2,Data!E78&lt;&gt;1),VLOOKUP($A77,Data!$A:$D,3,FALSE))</f>
        <v>0.505</v>
      </c>
      <c r="D77" s="58">
        <f>IF(COUNT(B77:C77)=2,IF(C77&gt;Data!$H$5,5,IF(C77&gt;Data!$H$6,4,IF(C77&gt;Data!$H$7,3,2))))</f>
        <v>3</v>
      </c>
      <c r="E77" s="115">
        <f t="shared" si="16"/>
        <v>0</v>
      </c>
      <c r="F77" s="102" t="str">
        <f t="shared" si="17"/>
        <v>0,0</v>
      </c>
      <c r="G77" s="102" t="str">
        <f t="shared" si="17"/>
        <v>0,0</v>
      </c>
      <c r="H77" s="102" t="str">
        <f t="shared" si="17"/>
        <v>0,0</v>
      </c>
      <c r="I77" s="102" t="str">
        <f t="shared" si="17"/>
        <v>0,0</v>
      </c>
      <c r="J77" s="102" t="str">
        <f t="shared" si="17"/>
        <v>0,0</v>
      </c>
      <c r="K77" s="102" t="str">
        <f t="shared" si="17"/>
        <v>0,0</v>
      </c>
      <c r="L77" s="102" t="str">
        <f t="shared" si="17"/>
        <v>0,0</v>
      </c>
      <c r="M77" s="102" t="str">
        <f t="shared" si="17"/>
        <v>0,0</v>
      </c>
      <c r="N77" s="102" t="str">
        <f t="shared" si="17"/>
        <v>0,0</v>
      </c>
      <c r="O77" s="102" t="str">
        <f t="shared" si="17"/>
        <v>1,0</v>
      </c>
      <c r="P77" s="102" t="str">
        <f t="shared" si="18"/>
        <v>1,0</v>
      </c>
      <c r="Q77" s="102" t="str">
        <f t="shared" si="18"/>
        <v>1,0</v>
      </c>
      <c r="R77" s="102" t="str">
        <f t="shared" si="18"/>
        <v>1,0</v>
      </c>
      <c r="S77" s="102" t="str">
        <f t="shared" si="18"/>
        <v>1,0</v>
      </c>
      <c r="T77" s="102" t="str">
        <f t="shared" si="18"/>
        <v>1,0</v>
      </c>
      <c r="U77" s="102" t="str">
        <f t="shared" si="18"/>
        <v>1,0</v>
      </c>
      <c r="V77" s="102" t="str">
        <f t="shared" si="18"/>
        <v>1,0</v>
      </c>
      <c r="W77" s="102" t="str">
        <f t="shared" si="18"/>
        <v>1,0</v>
      </c>
      <c r="X77" s="102" t="str">
        <f t="shared" si="18"/>
        <v>1,0</v>
      </c>
      <c r="Y77" s="102" t="str">
        <f t="shared" si="18"/>
        <v>1,0</v>
      </c>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row>
    <row r="78" spans="1:51" x14ac:dyDescent="0.25">
      <c r="A78" s="116">
        <v>77</v>
      </c>
      <c r="B78" s="116">
        <f>IF(ISNUMBER(Data!D78),IF(AND($A78&lt;=Data!$H$3,$A80&gt;=Data!$H$2,Data!E79&lt;&gt;1),VLOOKUP($A78,Data!$A:$D,4,FALSE)))</f>
        <v>62</v>
      </c>
      <c r="C78" s="116">
        <f>IF(AND($A78&lt;=Data!$H$3,$A80&gt;=Data!$H$2,Data!E79&lt;&gt;1),VLOOKUP($A78,Data!$A:$D,3,FALSE))</f>
        <v>0.55300000000000005</v>
      </c>
      <c r="D78" s="58">
        <f>IF(COUNT(B78:C78)=2,IF(C78&gt;Data!$H$5,5,IF(C78&gt;Data!$H$6,4,IF(C78&gt;Data!$H$7,3,2))))</f>
        <v>3</v>
      </c>
      <c r="E78" s="115">
        <f t="shared" si="16"/>
        <v>0</v>
      </c>
      <c r="F78" s="102" t="str">
        <f t="shared" si="17"/>
        <v>0,0</v>
      </c>
      <c r="G78" s="102" t="str">
        <f t="shared" si="17"/>
        <v>0,0</v>
      </c>
      <c r="H78" s="102" t="str">
        <f t="shared" si="17"/>
        <v>0,0</v>
      </c>
      <c r="I78" s="102" t="str">
        <f t="shared" si="17"/>
        <v>0,0</v>
      </c>
      <c r="J78" s="102" t="str">
        <f t="shared" si="17"/>
        <v>0,0</v>
      </c>
      <c r="K78" s="102" t="str">
        <f t="shared" si="17"/>
        <v>0,0</v>
      </c>
      <c r="L78" s="102" t="str">
        <f t="shared" si="17"/>
        <v>0,0</v>
      </c>
      <c r="M78" s="102" t="str">
        <f t="shared" si="17"/>
        <v>0,0</v>
      </c>
      <c r="N78" s="102" t="str">
        <f t="shared" si="17"/>
        <v>0,0</v>
      </c>
      <c r="O78" s="102" t="str">
        <f t="shared" si="17"/>
        <v>1,0</v>
      </c>
      <c r="P78" s="102" t="str">
        <f t="shared" si="18"/>
        <v>1,0</v>
      </c>
      <c r="Q78" s="102" t="str">
        <f t="shared" si="18"/>
        <v>1,0</v>
      </c>
      <c r="R78" s="102" t="str">
        <f t="shared" si="18"/>
        <v>1,0</v>
      </c>
      <c r="S78" s="102" t="str">
        <f t="shared" si="18"/>
        <v>1,0</v>
      </c>
      <c r="T78" s="102" t="str">
        <f t="shared" si="18"/>
        <v>1,0</v>
      </c>
      <c r="U78" s="102" t="str">
        <f t="shared" si="18"/>
        <v>1,0</v>
      </c>
      <c r="V78" s="102" t="str">
        <f t="shared" si="18"/>
        <v>1,0</v>
      </c>
      <c r="W78" s="102" t="str">
        <f t="shared" si="18"/>
        <v>1,0</v>
      </c>
      <c r="X78" s="102" t="str">
        <f t="shared" si="18"/>
        <v>1,0</v>
      </c>
      <c r="Y78" s="102" t="str">
        <f t="shared" si="18"/>
        <v>1,0</v>
      </c>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row>
    <row r="79" spans="1:51" x14ac:dyDescent="0.25">
      <c r="A79" s="116">
        <v>78</v>
      </c>
      <c r="B79" s="116">
        <f>IF(ISNUMBER(Data!D79),IF(AND($A79&lt;=Data!$H$3,$A81&gt;=Data!$H$2,Data!E80&lt;&gt;1),VLOOKUP($A79,Data!$A:$D,4,FALSE)))</f>
        <v>62.5</v>
      </c>
      <c r="C79" s="116">
        <f>IF(AND($A79&lt;=Data!$H$3,$A81&gt;=Data!$H$2,Data!E80&lt;&gt;1),VLOOKUP($A79,Data!$A:$D,3,FALSE))</f>
        <v>0.58399999999999996</v>
      </c>
      <c r="D79" s="58">
        <f>IF(COUNT(B79:C79)=2,IF(C79&gt;Data!$H$5,5,IF(C79&gt;Data!$H$6,4,IF(C79&gt;Data!$H$7,3,2))))</f>
        <v>3</v>
      </c>
      <c r="E79" s="115">
        <f t="shared" si="16"/>
        <v>0</v>
      </c>
      <c r="F79" s="102" t="str">
        <f t="shared" si="17"/>
        <v>0,0</v>
      </c>
      <c r="G79" s="102" t="str">
        <f t="shared" si="17"/>
        <v>0,0</v>
      </c>
      <c r="H79" s="102" t="str">
        <f t="shared" si="17"/>
        <v>0,0</v>
      </c>
      <c r="I79" s="102" t="str">
        <f t="shared" si="17"/>
        <v>0,0</v>
      </c>
      <c r="J79" s="102" t="str">
        <f t="shared" si="17"/>
        <v>0,0</v>
      </c>
      <c r="K79" s="102" t="str">
        <f t="shared" si="17"/>
        <v>0,0</v>
      </c>
      <c r="L79" s="102" t="str">
        <f t="shared" si="17"/>
        <v>0,0</v>
      </c>
      <c r="M79" s="102" t="str">
        <f t="shared" si="17"/>
        <v>0,0</v>
      </c>
      <c r="N79" s="102" t="str">
        <f t="shared" si="17"/>
        <v>0,0</v>
      </c>
      <c r="O79" s="102" t="str">
        <f t="shared" si="17"/>
        <v>1,0</v>
      </c>
      <c r="P79" s="102" t="str">
        <f t="shared" si="18"/>
        <v>1,0</v>
      </c>
      <c r="Q79" s="102" t="str">
        <f t="shared" si="18"/>
        <v>1,0</v>
      </c>
      <c r="R79" s="102" t="str">
        <f t="shared" si="18"/>
        <v>1,0</v>
      </c>
      <c r="S79" s="102" t="str">
        <f t="shared" si="18"/>
        <v>1,0</v>
      </c>
      <c r="T79" s="102" t="str">
        <f t="shared" si="18"/>
        <v>1,0</v>
      </c>
      <c r="U79" s="102" t="str">
        <f t="shared" si="18"/>
        <v>1,0</v>
      </c>
      <c r="V79" s="102" t="str">
        <f t="shared" si="18"/>
        <v>1,0</v>
      </c>
      <c r="W79" s="102" t="str">
        <f t="shared" si="18"/>
        <v>1,0</v>
      </c>
      <c r="X79" s="102" t="str">
        <f t="shared" si="18"/>
        <v>1,0</v>
      </c>
      <c r="Y79" s="102" t="str">
        <f t="shared" si="18"/>
        <v>1,0</v>
      </c>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row>
    <row r="80" spans="1:51" x14ac:dyDescent="0.25">
      <c r="A80" s="116">
        <v>79</v>
      </c>
      <c r="B80" s="116">
        <f>IF(ISNUMBER(Data!D80),IF(AND($A80&lt;=Data!$H$3,$A82&gt;=Data!$H$2,Data!E81&lt;&gt;1),VLOOKUP($A80,Data!$A:$D,4,FALSE)))</f>
        <v>63.8</v>
      </c>
      <c r="C80" s="116">
        <f>IF(AND($A80&lt;=Data!$H$3,$A82&gt;=Data!$H$2,Data!E81&lt;&gt;1),VLOOKUP($A80,Data!$A:$D,3,FALSE))</f>
        <v>0.40500000000000003</v>
      </c>
      <c r="D80" s="58">
        <f>IF(COUNT(B80:C80)=2,IF(C80&gt;Data!$H$5,5,IF(C80&gt;Data!$H$6,4,IF(C80&gt;Data!$H$7,3,2))))</f>
        <v>3</v>
      </c>
      <c r="E80" s="115">
        <f t="shared" si="16"/>
        <v>0</v>
      </c>
      <c r="F80" s="102" t="str">
        <f t="shared" si="17"/>
        <v>0,0</v>
      </c>
      <c r="G80" s="102" t="str">
        <f t="shared" si="17"/>
        <v>0,0</v>
      </c>
      <c r="H80" s="102" t="str">
        <f t="shared" si="17"/>
        <v>0,0</v>
      </c>
      <c r="I80" s="102" t="str">
        <f t="shared" si="17"/>
        <v>0,0</v>
      </c>
      <c r="J80" s="102" t="str">
        <f t="shared" si="17"/>
        <v>0,0</v>
      </c>
      <c r="K80" s="102" t="str">
        <f t="shared" si="17"/>
        <v>0,0</v>
      </c>
      <c r="L80" s="102" t="str">
        <f t="shared" si="17"/>
        <v>0,0</v>
      </c>
      <c r="M80" s="102" t="str">
        <f t="shared" si="17"/>
        <v>0,0</v>
      </c>
      <c r="N80" s="102" t="str">
        <f t="shared" si="17"/>
        <v>0,0</v>
      </c>
      <c r="O80" s="102" t="str">
        <f t="shared" si="17"/>
        <v>1,0</v>
      </c>
      <c r="P80" s="102" t="str">
        <f t="shared" si="18"/>
        <v>1,0</v>
      </c>
      <c r="Q80" s="102" t="str">
        <f t="shared" si="18"/>
        <v>1,0</v>
      </c>
      <c r="R80" s="102" t="str">
        <f t="shared" si="18"/>
        <v>1,0</v>
      </c>
      <c r="S80" s="102" t="str">
        <f t="shared" si="18"/>
        <v>1,0</v>
      </c>
      <c r="T80" s="102" t="str">
        <f t="shared" si="18"/>
        <v>1,0</v>
      </c>
      <c r="U80" s="102" t="str">
        <f t="shared" si="18"/>
        <v>1,0</v>
      </c>
      <c r="V80" s="102" t="str">
        <f t="shared" si="18"/>
        <v>1,0</v>
      </c>
      <c r="W80" s="102" t="str">
        <f t="shared" si="18"/>
        <v>1,0</v>
      </c>
      <c r="X80" s="102" t="str">
        <f t="shared" si="18"/>
        <v>1,0</v>
      </c>
      <c r="Y80" s="102" t="str">
        <f t="shared" si="18"/>
        <v>1,0</v>
      </c>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row>
    <row r="81" spans="1:51" x14ac:dyDescent="0.25">
      <c r="A81" s="116">
        <v>80</v>
      </c>
      <c r="B81" s="116">
        <f>IF(ISNUMBER(Data!D81),IF(AND($A81&lt;=Data!$H$3,$A83&gt;=Data!$H$2,Data!E82&lt;&gt;1),VLOOKUP($A81,Data!$A:$D,4,FALSE)))</f>
        <v>65</v>
      </c>
      <c r="C81" s="116">
        <f>IF(AND($A81&lt;=Data!$H$3,$A83&gt;=Data!$H$2,Data!E82&lt;&gt;1),VLOOKUP($A81,Data!$A:$D,3,FALSE))</f>
        <v>0.65100000000000002</v>
      </c>
      <c r="D81" s="58">
        <f>IF(COUNT(B81:C81)=2,IF(C81&gt;Data!$H$5,5,IF(C81&gt;Data!$H$6,4,IF(C81&gt;Data!$H$7,3,2))))</f>
        <v>4</v>
      </c>
      <c r="E81" s="115">
        <f t="shared" si="16"/>
        <v>1</v>
      </c>
      <c r="F81" s="102" t="str">
        <f t="shared" si="17"/>
        <v>0,1</v>
      </c>
      <c r="G81" s="102" t="str">
        <f t="shared" si="17"/>
        <v>0,1</v>
      </c>
      <c r="H81" s="102" t="str">
        <f t="shared" si="17"/>
        <v>0,1</v>
      </c>
      <c r="I81" s="102" t="str">
        <f t="shared" si="17"/>
        <v>0,1</v>
      </c>
      <c r="J81" s="102" t="str">
        <f t="shared" si="17"/>
        <v>0,1</v>
      </c>
      <c r="K81" s="102" t="str">
        <f t="shared" si="17"/>
        <v>0,1</v>
      </c>
      <c r="L81" s="102" t="str">
        <f t="shared" si="17"/>
        <v>0,1</v>
      </c>
      <c r="M81" s="102" t="str">
        <f t="shared" si="17"/>
        <v>0,1</v>
      </c>
      <c r="N81" s="102" t="str">
        <f t="shared" si="17"/>
        <v>0,1</v>
      </c>
      <c r="O81" s="102" t="str">
        <f t="shared" si="17"/>
        <v>1,1</v>
      </c>
      <c r="P81" s="102" t="str">
        <f t="shared" si="18"/>
        <v>1,1</v>
      </c>
      <c r="Q81" s="102" t="str">
        <f t="shared" si="18"/>
        <v>1,1</v>
      </c>
      <c r="R81" s="102" t="str">
        <f t="shared" si="18"/>
        <v>1,1</v>
      </c>
      <c r="S81" s="102" t="str">
        <f t="shared" si="18"/>
        <v>1,1</v>
      </c>
      <c r="T81" s="102" t="str">
        <f t="shared" si="18"/>
        <v>1,1</v>
      </c>
      <c r="U81" s="102" t="str">
        <f t="shared" si="18"/>
        <v>1,1</v>
      </c>
      <c r="V81" s="102" t="str">
        <f t="shared" si="18"/>
        <v>1,1</v>
      </c>
      <c r="W81" s="102" t="str">
        <f t="shared" si="18"/>
        <v>1,1</v>
      </c>
      <c r="X81" s="102" t="str">
        <f t="shared" si="18"/>
        <v>1,1</v>
      </c>
      <c r="Y81" s="102" t="str">
        <f t="shared" si="18"/>
        <v>1,1</v>
      </c>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row>
    <row r="82" spans="1:51" x14ac:dyDescent="0.25">
      <c r="A82" s="116">
        <v>81</v>
      </c>
      <c r="B82" s="116">
        <f>IF(ISNUMBER(Data!D82),IF(AND($A82&lt;=Data!$H$3,$A84&gt;=Data!$H$2,Data!E83&lt;&gt;1),VLOOKUP($A82,Data!$A:$D,4,FALSE)))</f>
        <v>69.5</v>
      </c>
      <c r="C82" s="116">
        <f>IF(AND($A82&lt;=Data!$H$3,$A84&gt;=Data!$H$2,Data!E83&lt;&gt;1),VLOOKUP($A82,Data!$A:$D,3,FALSE))</f>
        <v>0.48799999999999999</v>
      </c>
      <c r="D82" s="58">
        <f>IF(COUNT(B82:C82)=2,IF(C82&gt;Data!$H$5,5,IF(C82&gt;Data!$H$6,4,IF(C82&gt;Data!$H$7,3,2))))</f>
        <v>3</v>
      </c>
      <c r="E82" s="115">
        <f t="shared" si="16"/>
        <v>0</v>
      </c>
      <c r="F82" s="102" t="str">
        <f t="shared" ref="F82:O91" si="19">IF($B82&lt;F$1,1,0) &amp;","&amp;$E82</f>
        <v>0,0</v>
      </c>
      <c r="G82" s="102" t="str">
        <f t="shared" si="19"/>
        <v>0,0</v>
      </c>
      <c r="H82" s="102" t="str">
        <f t="shared" si="19"/>
        <v>0,0</v>
      </c>
      <c r="I82" s="102" t="str">
        <f t="shared" si="19"/>
        <v>0,0</v>
      </c>
      <c r="J82" s="102" t="str">
        <f t="shared" si="19"/>
        <v>0,0</v>
      </c>
      <c r="K82" s="102" t="str">
        <f t="shared" si="19"/>
        <v>0,0</v>
      </c>
      <c r="L82" s="102" t="str">
        <f t="shared" si="19"/>
        <v>0,0</v>
      </c>
      <c r="M82" s="102" t="str">
        <f t="shared" si="19"/>
        <v>0,0</v>
      </c>
      <c r="N82" s="102" t="str">
        <f t="shared" si="19"/>
        <v>0,0</v>
      </c>
      <c r="O82" s="102" t="str">
        <f t="shared" si="19"/>
        <v>1,0</v>
      </c>
      <c r="P82" s="102" t="str">
        <f t="shared" ref="P82:Y91" si="20">IF($B82&lt;P$1,1,0) &amp;","&amp;$E82</f>
        <v>1,0</v>
      </c>
      <c r="Q82" s="102" t="str">
        <f t="shared" si="20"/>
        <v>1,0</v>
      </c>
      <c r="R82" s="102" t="str">
        <f t="shared" si="20"/>
        <v>1,0</v>
      </c>
      <c r="S82" s="102" t="str">
        <f t="shared" si="20"/>
        <v>1,0</v>
      </c>
      <c r="T82" s="102" t="str">
        <f t="shared" si="20"/>
        <v>1,0</v>
      </c>
      <c r="U82" s="102" t="str">
        <f t="shared" si="20"/>
        <v>1,0</v>
      </c>
      <c r="V82" s="102" t="str">
        <f t="shared" si="20"/>
        <v>1,0</v>
      </c>
      <c r="W82" s="102" t="str">
        <f t="shared" si="20"/>
        <v>1,0</v>
      </c>
      <c r="X82" s="102" t="str">
        <f t="shared" si="20"/>
        <v>1,0</v>
      </c>
      <c r="Y82" s="102" t="str">
        <f t="shared" si="20"/>
        <v>1,0</v>
      </c>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row>
    <row r="83" spans="1:51" x14ac:dyDescent="0.25">
      <c r="A83" s="116">
        <v>82</v>
      </c>
      <c r="B83" s="116">
        <f>IF(ISNUMBER(Data!D83),IF(AND($A83&lt;=Data!$H$3,$A85&gt;=Data!$H$2,Data!E84&lt;&gt;1),VLOOKUP($A83,Data!$A:$D,4,FALSE)))</f>
        <v>71.5</v>
      </c>
      <c r="C83" s="116">
        <f>IF(AND($A83&lt;=Data!$H$3,$A85&gt;=Data!$H$2,Data!E84&lt;&gt;1),VLOOKUP($A83,Data!$A:$D,3,FALSE))</f>
        <v>0.375</v>
      </c>
      <c r="D83" s="58">
        <f>IF(COUNT(B83:C83)=2,IF(C83&gt;Data!$H$5,5,IF(C83&gt;Data!$H$6,4,IF(C83&gt;Data!$H$7,3,2))))</f>
        <v>2</v>
      </c>
      <c r="E83" s="115">
        <f t="shared" si="16"/>
        <v>0</v>
      </c>
      <c r="F83" s="102" t="str">
        <f t="shared" si="19"/>
        <v>0,0</v>
      </c>
      <c r="G83" s="102" t="str">
        <f t="shared" si="19"/>
        <v>0,0</v>
      </c>
      <c r="H83" s="102" t="str">
        <f t="shared" si="19"/>
        <v>0,0</v>
      </c>
      <c r="I83" s="102" t="str">
        <f t="shared" si="19"/>
        <v>0,0</v>
      </c>
      <c r="J83" s="102" t="str">
        <f t="shared" si="19"/>
        <v>0,0</v>
      </c>
      <c r="K83" s="102" t="str">
        <f t="shared" si="19"/>
        <v>0,0</v>
      </c>
      <c r="L83" s="102" t="str">
        <f t="shared" si="19"/>
        <v>0,0</v>
      </c>
      <c r="M83" s="102" t="str">
        <f t="shared" si="19"/>
        <v>0,0</v>
      </c>
      <c r="N83" s="102" t="str">
        <f t="shared" si="19"/>
        <v>0,0</v>
      </c>
      <c r="O83" s="102" t="str">
        <f t="shared" si="19"/>
        <v>0,0</v>
      </c>
      <c r="P83" s="102" t="str">
        <f t="shared" si="20"/>
        <v>1,0</v>
      </c>
      <c r="Q83" s="102" t="str">
        <f t="shared" si="20"/>
        <v>1,0</v>
      </c>
      <c r="R83" s="102" t="str">
        <f t="shared" si="20"/>
        <v>1,0</v>
      </c>
      <c r="S83" s="102" t="str">
        <f t="shared" si="20"/>
        <v>1,0</v>
      </c>
      <c r="T83" s="102" t="str">
        <f t="shared" si="20"/>
        <v>1,0</v>
      </c>
      <c r="U83" s="102" t="str">
        <f t="shared" si="20"/>
        <v>1,0</v>
      </c>
      <c r="V83" s="102" t="str">
        <f t="shared" si="20"/>
        <v>1,0</v>
      </c>
      <c r="W83" s="102" t="str">
        <f t="shared" si="20"/>
        <v>1,0</v>
      </c>
      <c r="X83" s="102" t="str">
        <f t="shared" si="20"/>
        <v>1,0</v>
      </c>
      <c r="Y83" s="102" t="str">
        <f t="shared" si="20"/>
        <v>1,0</v>
      </c>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row>
    <row r="84" spans="1:51" x14ac:dyDescent="0.25">
      <c r="A84" s="116">
        <v>83</v>
      </c>
      <c r="B84" s="116">
        <f>IF(ISNUMBER(Data!D84),IF(AND($A84&lt;=Data!$H$3,$A86&gt;=Data!$H$2,Data!E85&lt;&gt;1),VLOOKUP($A84,Data!$A:$D,4,FALSE)))</f>
        <v>76</v>
      </c>
      <c r="C84" s="116">
        <f>IF(AND($A84&lt;=Data!$H$3,$A86&gt;=Data!$H$2,Data!E85&lt;&gt;1),VLOOKUP($A84,Data!$A:$D,3,FALSE))</f>
        <v>0.77100000000000002</v>
      </c>
      <c r="D84" s="58">
        <f>IF(COUNT(B84:C84)=2,IF(C84&gt;Data!$H$5,5,IF(C84&gt;Data!$H$6,4,IF(C84&gt;Data!$H$7,3,2))))</f>
        <v>4</v>
      </c>
      <c r="E84" s="115">
        <f t="shared" si="16"/>
        <v>1</v>
      </c>
      <c r="F84" s="102" t="str">
        <f t="shared" si="19"/>
        <v>0,1</v>
      </c>
      <c r="G84" s="102" t="str">
        <f t="shared" si="19"/>
        <v>0,1</v>
      </c>
      <c r="H84" s="102" t="str">
        <f t="shared" si="19"/>
        <v>0,1</v>
      </c>
      <c r="I84" s="102" t="str">
        <f t="shared" si="19"/>
        <v>0,1</v>
      </c>
      <c r="J84" s="102" t="str">
        <f t="shared" si="19"/>
        <v>0,1</v>
      </c>
      <c r="K84" s="102" t="str">
        <f t="shared" si="19"/>
        <v>0,1</v>
      </c>
      <c r="L84" s="102" t="str">
        <f t="shared" si="19"/>
        <v>0,1</v>
      </c>
      <c r="M84" s="102" t="str">
        <f t="shared" si="19"/>
        <v>0,1</v>
      </c>
      <c r="N84" s="102" t="str">
        <f t="shared" si="19"/>
        <v>0,1</v>
      </c>
      <c r="O84" s="102" t="str">
        <f t="shared" si="19"/>
        <v>0,1</v>
      </c>
      <c r="P84" s="102" t="str">
        <f t="shared" si="20"/>
        <v>1,1</v>
      </c>
      <c r="Q84" s="102" t="str">
        <f t="shared" si="20"/>
        <v>1,1</v>
      </c>
      <c r="R84" s="102" t="str">
        <f t="shared" si="20"/>
        <v>1,1</v>
      </c>
      <c r="S84" s="102" t="str">
        <f t="shared" si="20"/>
        <v>1,1</v>
      </c>
      <c r="T84" s="102" t="str">
        <f t="shared" si="20"/>
        <v>1,1</v>
      </c>
      <c r="U84" s="102" t="str">
        <f t="shared" si="20"/>
        <v>1,1</v>
      </c>
      <c r="V84" s="102" t="str">
        <f t="shared" si="20"/>
        <v>1,1</v>
      </c>
      <c r="W84" s="102" t="str">
        <f t="shared" si="20"/>
        <v>1,1</v>
      </c>
      <c r="X84" s="102" t="str">
        <f t="shared" si="20"/>
        <v>1,1</v>
      </c>
      <c r="Y84" s="102" t="str">
        <f t="shared" si="20"/>
        <v>1,1</v>
      </c>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row>
    <row r="85" spans="1:51" x14ac:dyDescent="0.25">
      <c r="A85" s="116">
        <v>84</v>
      </c>
      <c r="B85" s="116">
        <f>IF(ISNUMBER(Data!D85),IF(AND($A85&lt;=Data!$H$3,$A87&gt;=Data!$H$2,Data!E86&lt;&gt;1),VLOOKUP($A85,Data!$A:$D,4,FALSE)))</f>
        <v>79.8</v>
      </c>
      <c r="C85" s="116">
        <f>IF(AND($A85&lt;=Data!$H$3,$A87&gt;=Data!$H$2,Data!E86&lt;&gt;1),VLOOKUP($A85,Data!$A:$D,3,FALSE))</f>
        <v>0.51300000000000001</v>
      </c>
      <c r="D85" s="58">
        <f>IF(COUNT(B85:C85)=2,IF(C85&gt;Data!$H$5,5,IF(C85&gt;Data!$H$6,4,IF(C85&gt;Data!$H$7,3,2))))</f>
        <v>3</v>
      </c>
      <c r="E85" s="115">
        <f t="shared" si="16"/>
        <v>0</v>
      </c>
      <c r="F85" s="102" t="str">
        <f t="shared" si="19"/>
        <v>0,0</v>
      </c>
      <c r="G85" s="102" t="str">
        <f t="shared" si="19"/>
        <v>0,0</v>
      </c>
      <c r="H85" s="102" t="str">
        <f t="shared" si="19"/>
        <v>0,0</v>
      </c>
      <c r="I85" s="102" t="str">
        <f t="shared" si="19"/>
        <v>0,0</v>
      </c>
      <c r="J85" s="102" t="str">
        <f t="shared" si="19"/>
        <v>0,0</v>
      </c>
      <c r="K85" s="102" t="str">
        <f t="shared" si="19"/>
        <v>0,0</v>
      </c>
      <c r="L85" s="102" t="str">
        <f t="shared" si="19"/>
        <v>0,0</v>
      </c>
      <c r="M85" s="102" t="str">
        <f t="shared" si="19"/>
        <v>0,0</v>
      </c>
      <c r="N85" s="102" t="str">
        <f t="shared" si="19"/>
        <v>0,0</v>
      </c>
      <c r="O85" s="102" t="str">
        <f t="shared" si="19"/>
        <v>0,0</v>
      </c>
      <c r="P85" s="102" t="str">
        <f t="shared" si="20"/>
        <v>1,0</v>
      </c>
      <c r="Q85" s="102" t="str">
        <f t="shared" si="20"/>
        <v>1,0</v>
      </c>
      <c r="R85" s="102" t="str">
        <f t="shared" si="20"/>
        <v>1,0</v>
      </c>
      <c r="S85" s="102" t="str">
        <f t="shared" si="20"/>
        <v>1,0</v>
      </c>
      <c r="T85" s="102" t="str">
        <f t="shared" si="20"/>
        <v>1,0</v>
      </c>
      <c r="U85" s="102" t="str">
        <f t="shared" si="20"/>
        <v>1,0</v>
      </c>
      <c r="V85" s="102" t="str">
        <f t="shared" si="20"/>
        <v>1,0</v>
      </c>
      <c r="W85" s="102" t="str">
        <f t="shared" si="20"/>
        <v>1,0</v>
      </c>
      <c r="X85" s="102" t="str">
        <f t="shared" si="20"/>
        <v>1,0</v>
      </c>
      <c r="Y85" s="102" t="str">
        <f t="shared" si="20"/>
        <v>1,0</v>
      </c>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row>
    <row r="86" spans="1:51" x14ac:dyDescent="0.25">
      <c r="A86" s="116">
        <v>85</v>
      </c>
      <c r="B86" s="116">
        <f>IF(ISNUMBER(Data!D86),IF(AND($A86&lt;=Data!$H$3,$A88&gt;=Data!$H$2,Data!E87&lt;&gt;1),VLOOKUP($A86,Data!$A:$D,4,FALSE)))</f>
        <v>80.7</v>
      </c>
      <c r="C86" s="116">
        <f>IF(AND($A86&lt;=Data!$H$3,$A88&gt;=Data!$H$2,Data!E87&lt;&gt;1),VLOOKUP($A86,Data!$A:$D,3,FALSE))</f>
        <v>0.44600000000000001</v>
      </c>
      <c r="D86" s="58">
        <f>IF(COUNT(B86:C86)=2,IF(C86&gt;Data!$H$5,5,IF(C86&gt;Data!$H$6,4,IF(C86&gt;Data!$H$7,3,2))))</f>
        <v>3</v>
      </c>
      <c r="E86" s="115">
        <f t="shared" si="16"/>
        <v>0</v>
      </c>
      <c r="F86" s="102" t="str">
        <f t="shared" si="19"/>
        <v>0,0</v>
      </c>
      <c r="G86" s="102" t="str">
        <f t="shared" si="19"/>
        <v>0,0</v>
      </c>
      <c r="H86" s="102" t="str">
        <f t="shared" si="19"/>
        <v>0,0</v>
      </c>
      <c r="I86" s="102" t="str">
        <f t="shared" si="19"/>
        <v>0,0</v>
      </c>
      <c r="J86" s="102" t="str">
        <f t="shared" si="19"/>
        <v>0,0</v>
      </c>
      <c r="K86" s="102" t="str">
        <f t="shared" si="19"/>
        <v>0,0</v>
      </c>
      <c r="L86" s="102" t="str">
        <f t="shared" si="19"/>
        <v>0,0</v>
      </c>
      <c r="M86" s="102" t="str">
        <f t="shared" si="19"/>
        <v>0,0</v>
      </c>
      <c r="N86" s="102" t="str">
        <f t="shared" si="19"/>
        <v>0,0</v>
      </c>
      <c r="O86" s="102" t="str">
        <f t="shared" si="19"/>
        <v>0,0</v>
      </c>
      <c r="P86" s="102" t="str">
        <f t="shared" si="20"/>
        <v>1,0</v>
      </c>
      <c r="Q86" s="102" t="str">
        <f t="shared" si="20"/>
        <v>1,0</v>
      </c>
      <c r="R86" s="102" t="str">
        <f t="shared" si="20"/>
        <v>1,0</v>
      </c>
      <c r="S86" s="102" t="str">
        <f t="shared" si="20"/>
        <v>1,0</v>
      </c>
      <c r="T86" s="102" t="str">
        <f t="shared" si="20"/>
        <v>1,0</v>
      </c>
      <c r="U86" s="102" t="str">
        <f t="shared" si="20"/>
        <v>1,0</v>
      </c>
      <c r="V86" s="102" t="str">
        <f t="shared" si="20"/>
        <v>1,0</v>
      </c>
      <c r="W86" s="102" t="str">
        <f t="shared" si="20"/>
        <v>1,0</v>
      </c>
      <c r="X86" s="102" t="str">
        <f t="shared" si="20"/>
        <v>1,0</v>
      </c>
      <c r="Y86" s="102" t="str">
        <f t="shared" si="20"/>
        <v>1,0</v>
      </c>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row>
    <row r="87" spans="1:51" x14ac:dyDescent="0.25">
      <c r="A87" s="116">
        <v>86</v>
      </c>
      <c r="B87" s="116">
        <f>IF(ISNUMBER(Data!D87),IF(AND($A87&lt;=Data!$H$3,$A89&gt;=Data!$H$2,Data!E88&lt;&gt;1),VLOOKUP($A87,Data!$A:$D,4,FALSE)))</f>
        <v>91</v>
      </c>
      <c r="C87" s="116">
        <f>IF(AND($A87&lt;=Data!$H$3,$A89&gt;=Data!$H$2,Data!E88&lt;&gt;1),VLOOKUP($A87,Data!$A:$D,3,FALSE))</f>
        <v>0.49299999999999999</v>
      </c>
      <c r="D87" s="58">
        <f>IF(COUNT(B87:C87)=2,IF(C87&gt;Data!$H$5,5,IF(C87&gt;Data!$H$6,4,IF(C87&gt;Data!$H$7,3,2))))</f>
        <v>3</v>
      </c>
      <c r="E87" s="115">
        <f t="shared" si="16"/>
        <v>0</v>
      </c>
      <c r="F87" s="102" t="str">
        <f t="shared" si="19"/>
        <v>0,0</v>
      </c>
      <c r="G87" s="102" t="str">
        <f t="shared" si="19"/>
        <v>0,0</v>
      </c>
      <c r="H87" s="102" t="str">
        <f t="shared" si="19"/>
        <v>0,0</v>
      </c>
      <c r="I87" s="102" t="str">
        <f t="shared" si="19"/>
        <v>0,0</v>
      </c>
      <c r="J87" s="102" t="str">
        <f t="shared" si="19"/>
        <v>0,0</v>
      </c>
      <c r="K87" s="102" t="str">
        <f t="shared" si="19"/>
        <v>0,0</v>
      </c>
      <c r="L87" s="102" t="str">
        <f t="shared" si="19"/>
        <v>0,0</v>
      </c>
      <c r="M87" s="102" t="str">
        <f t="shared" si="19"/>
        <v>0,0</v>
      </c>
      <c r="N87" s="102" t="str">
        <f t="shared" si="19"/>
        <v>0,0</v>
      </c>
      <c r="O87" s="102" t="str">
        <f t="shared" si="19"/>
        <v>0,0</v>
      </c>
      <c r="P87" s="102" t="str">
        <f t="shared" si="20"/>
        <v>0,0</v>
      </c>
      <c r="Q87" s="102" t="str">
        <f t="shared" si="20"/>
        <v>1,0</v>
      </c>
      <c r="R87" s="102" t="str">
        <f t="shared" si="20"/>
        <v>1,0</v>
      </c>
      <c r="S87" s="102" t="str">
        <f t="shared" si="20"/>
        <v>1,0</v>
      </c>
      <c r="T87" s="102" t="str">
        <f t="shared" si="20"/>
        <v>1,0</v>
      </c>
      <c r="U87" s="102" t="str">
        <f t="shared" si="20"/>
        <v>1,0</v>
      </c>
      <c r="V87" s="102" t="str">
        <f t="shared" si="20"/>
        <v>1,0</v>
      </c>
      <c r="W87" s="102" t="str">
        <f t="shared" si="20"/>
        <v>1,0</v>
      </c>
      <c r="X87" s="102" t="str">
        <f t="shared" si="20"/>
        <v>1,0</v>
      </c>
      <c r="Y87" s="102" t="str">
        <f t="shared" si="20"/>
        <v>1,0</v>
      </c>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row>
    <row r="88" spans="1:51" x14ac:dyDescent="0.25">
      <c r="A88" s="116">
        <v>87</v>
      </c>
      <c r="B88" s="116">
        <f>IF(ISNUMBER(Data!D88),IF(AND($A88&lt;=Data!$H$3,$A90&gt;=Data!$H$2,Data!E89&lt;&gt;1),VLOOKUP($A88,Data!$A:$D,4,FALSE)))</f>
        <v>93.3</v>
      </c>
      <c r="C88" s="116">
        <f>IF(AND($A88&lt;=Data!$H$3,$A90&gt;=Data!$H$2,Data!E89&lt;&gt;1),VLOOKUP($A88,Data!$A:$D,3,FALSE))</f>
        <v>0.438</v>
      </c>
      <c r="D88" s="58">
        <f>IF(COUNT(B88:C88)=2,IF(C88&gt;Data!$H$5,5,IF(C88&gt;Data!$H$6,4,IF(C88&gt;Data!$H$7,3,2))))</f>
        <v>3</v>
      </c>
      <c r="E88" s="115">
        <f t="shared" si="16"/>
        <v>0</v>
      </c>
      <c r="F88" s="102" t="str">
        <f t="shared" si="19"/>
        <v>0,0</v>
      </c>
      <c r="G88" s="102" t="str">
        <f t="shared" si="19"/>
        <v>0,0</v>
      </c>
      <c r="H88" s="102" t="str">
        <f t="shared" si="19"/>
        <v>0,0</v>
      </c>
      <c r="I88" s="102" t="str">
        <f t="shared" si="19"/>
        <v>0,0</v>
      </c>
      <c r="J88" s="102" t="str">
        <f t="shared" si="19"/>
        <v>0,0</v>
      </c>
      <c r="K88" s="102" t="str">
        <f t="shared" si="19"/>
        <v>0,0</v>
      </c>
      <c r="L88" s="102" t="str">
        <f t="shared" si="19"/>
        <v>0,0</v>
      </c>
      <c r="M88" s="102" t="str">
        <f t="shared" si="19"/>
        <v>0,0</v>
      </c>
      <c r="N88" s="102" t="str">
        <f t="shared" si="19"/>
        <v>0,0</v>
      </c>
      <c r="O88" s="102" t="str">
        <f t="shared" si="19"/>
        <v>0,0</v>
      </c>
      <c r="P88" s="102" t="str">
        <f t="shared" si="20"/>
        <v>0,0</v>
      </c>
      <c r="Q88" s="102" t="str">
        <f t="shared" si="20"/>
        <v>1,0</v>
      </c>
      <c r="R88" s="102" t="str">
        <f t="shared" si="20"/>
        <v>1,0</v>
      </c>
      <c r="S88" s="102" t="str">
        <f t="shared" si="20"/>
        <v>1,0</v>
      </c>
      <c r="T88" s="102" t="str">
        <f t="shared" si="20"/>
        <v>1,0</v>
      </c>
      <c r="U88" s="102" t="str">
        <f t="shared" si="20"/>
        <v>1,0</v>
      </c>
      <c r="V88" s="102" t="str">
        <f t="shared" si="20"/>
        <v>1,0</v>
      </c>
      <c r="W88" s="102" t="str">
        <f t="shared" si="20"/>
        <v>1,0</v>
      </c>
      <c r="X88" s="102" t="str">
        <f t="shared" si="20"/>
        <v>1,0</v>
      </c>
      <c r="Y88" s="102" t="str">
        <f t="shared" si="20"/>
        <v>1,0</v>
      </c>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row>
    <row r="89" spans="1:51" x14ac:dyDescent="0.25">
      <c r="A89" s="116">
        <v>88</v>
      </c>
      <c r="B89" s="116">
        <f>IF(ISNUMBER(Data!D89),IF(AND($A89&lt;=Data!$H$3,$A91&gt;=Data!$H$2,Data!E90&lt;&gt;1),VLOOKUP($A89,Data!$A:$D,4,FALSE)))</f>
        <v>95</v>
      </c>
      <c r="C89" s="116">
        <f>IF(AND($A89&lt;=Data!$H$3,$A91&gt;=Data!$H$2,Data!E90&lt;&gt;1),VLOOKUP($A89,Data!$A:$D,3,FALSE))</f>
        <v>0.35899999999999999</v>
      </c>
      <c r="D89" s="58">
        <f>IF(COUNT(B89:C89)=2,IF(C89&gt;Data!$H$5,5,IF(C89&gt;Data!$H$6,4,IF(C89&gt;Data!$H$7,3,2))))</f>
        <v>2</v>
      </c>
      <c r="E89" s="115">
        <f t="shared" si="16"/>
        <v>0</v>
      </c>
      <c r="F89" s="102" t="str">
        <f t="shared" si="19"/>
        <v>0,0</v>
      </c>
      <c r="G89" s="102" t="str">
        <f t="shared" si="19"/>
        <v>0,0</v>
      </c>
      <c r="H89" s="102" t="str">
        <f t="shared" si="19"/>
        <v>0,0</v>
      </c>
      <c r="I89" s="102" t="str">
        <f t="shared" si="19"/>
        <v>0,0</v>
      </c>
      <c r="J89" s="102" t="str">
        <f t="shared" si="19"/>
        <v>0,0</v>
      </c>
      <c r="K89" s="102" t="str">
        <f t="shared" si="19"/>
        <v>0,0</v>
      </c>
      <c r="L89" s="102" t="str">
        <f t="shared" si="19"/>
        <v>0,0</v>
      </c>
      <c r="M89" s="102" t="str">
        <f t="shared" si="19"/>
        <v>0,0</v>
      </c>
      <c r="N89" s="102" t="str">
        <f t="shared" si="19"/>
        <v>0,0</v>
      </c>
      <c r="O89" s="102" t="str">
        <f t="shared" si="19"/>
        <v>0,0</v>
      </c>
      <c r="P89" s="102" t="str">
        <f t="shared" si="20"/>
        <v>0,0</v>
      </c>
      <c r="Q89" s="102" t="str">
        <f t="shared" si="20"/>
        <v>1,0</v>
      </c>
      <c r="R89" s="102" t="str">
        <f t="shared" si="20"/>
        <v>1,0</v>
      </c>
      <c r="S89" s="102" t="str">
        <f t="shared" si="20"/>
        <v>1,0</v>
      </c>
      <c r="T89" s="102" t="str">
        <f t="shared" si="20"/>
        <v>1,0</v>
      </c>
      <c r="U89" s="102" t="str">
        <f t="shared" si="20"/>
        <v>1,0</v>
      </c>
      <c r="V89" s="102" t="str">
        <f t="shared" si="20"/>
        <v>1,0</v>
      </c>
      <c r="W89" s="102" t="str">
        <f t="shared" si="20"/>
        <v>1,0</v>
      </c>
      <c r="X89" s="102" t="str">
        <f t="shared" si="20"/>
        <v>1,0</v>
      </c>
      <c r="Y89" s="102" t="str">
        <f t="shared" si="20"/>
        <v>1,0</v>
      </c>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row>
    <row r="90" spans="1:51" x14ac:dyDescent="0.25">
      <c r="A90" s="116">
        <v>89</v>
      </c>
      <c r="B90" s="116">
        <f>IF(ISNUMBER(Data!D90),IF(AND($A90&lt;=Data!$H$3,$A92&gt;=Data!$H$2,Data!E91&lt;&gt;1),VLOOKUP($A90,Data!$A:$D,4,FALSE)))</f>
        <v>96.1</v>
      </c>
      <c r="C90" s="116">
        <f>IF(AND($A90&lt;=Data!$H$3,$A92&gt;=Data!$H$2,Data!E91&lt;&gt;1),VLOOKUP($A90,Data!$A:$D,3,FALSE))</f>
        <v>0.45100000000000001</v>
      </c>
      <c r="D90" s="58">
        <f>IF(COUNT(B90:C90)=2,IF(C90&gt;Data!$H$5,5,IF(C90&gt;Data!$H$6,4,IF(C90&gt;Data!$H$7,3,2))))</f>
        <v>3</v>
      </c>
      <c r="E90" s="115">
        <f t="shared" si="16"/>
        <v>0</v>
      </c>
      <c r="F90" s="102" t="str">
        <f t="shared" si="19"/>
        <v>0,0</v>
      </c>
      <c r="G90" s="102" t="str">
        <f t="shared" si="19"/>
        <v>0,0</v>
      </c>
      <c r="H90" s="102" t="str">
        <f t="shared" si="19"/>
        <v>0,0</v>
      </c>
      <c r="I90" s="102" t="str">
        <f t="shared" si="19"/>
        <v>0,0</v>
      </c>
      <c r="J90" s="102" t="str">
        <f t="shared" si="19"/>
        <v>0,0</v>
      </c>
      <c r="K90" s="102" t="str">
        <f t="shared" si="19"/>
        <v>0,0</v>
      </c>
      <c r="L90" s="102" t="str">
        <f t="shared" si="19"/>
        <v>0,0</v>
      </c>
      <c r="M90" s="102" t="str">
        <f t="shared" si="19"/>
        <v>0,0</v>
      </c>
      <c r="N90" s="102" t="str">
        <f t="shared" si="19"/>
        <v>0,0</v>
      </c>
      <c r="O90" s="102" t="str">
        <f t="shared" si="19"/>
        <v>0,0</v>
      </c>
      <c r="P90" s="102" t="str">
        <f t="shared" si="20"/>
        <v>0,0</v>
      </c>
      <c r="Q90" s="102" t="str">
        <f t="shared" si="20"/>
        <v>1,0</v>
      </c>
      <c r="R90" s="102" t="str">
        <f t="shared" si="20"/>
        <v>1,0</v>
      </c>
      <c r="S90" s="102" t="str">
        <f t="shared" si="20"/>
        <v>1,0</v>
      </c>
      <c r="T90" s="102" t="str">
        <f t="shared" si="20"/>
        <v>1,0</v>
      </c>
      <c r="U90" s="102" t="str">
        <f t="shared" si="20"/>
        <v>1,0</v>
      </c>
      <c r="V90" s="102" t="str">
        <f t="shared" si="20"/>
        <v>1,0</v>
      </c>
      <c r="W90" s="102" t="str">
        <f t="shared" si="20"/>
        <v>1,0</v>
      </c>
      <c r="X90" s="102" t="str">
        <f t="shared" si="20"/>
        <v>1,0</v>
      </c>
      <c r="Y90" s="102" t="str">
        <f t="shared" si="20"/>
        <v>1,0</v>
      </c>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row>
    <row r="91" spans="1:51" x14ac:dyDescent="0.25">
      <c r="A91" s="116">
        <v>90</v>
      </c>
      <c r="B91" s="116">
        <f>IF(ISNUMBER(Data!D91),IF(AND($A91&lt;=Data!$H$3,$A93&gt;=Data!$H$2,Data!E92&lt;&gt;1),VLOOKUP($A91,Data!$A:$D,4,FALSE)))</f>
        <v>103.5</v>
      </c>
      <c r="C91" s="116">
        <f>IF(AND($A91&lt;=Data!$H$3,$A93&gt;=Data!$H$2,Data!E92&lt;&gt;1),VLOOKUP($A91,Data!$A:$D,3,FALSE))</f>
        <v>0.29499999999999998</v>
      </c>
      <c r="D91" s="58">
        <f>IF(COUNT(B91:C91)=2,IF(C91&gt;Data!$H$5,5,IF(C91&gt;Data!$H$6,4,IF(C91&gt;Data!$H$7,3,2))))</f>
        <v>2</v>
      </c>
      <c r="E91" s="115">
        <f t="shared" si="16"/>
        <v>0</v>
      </c>
      <c r="F91" s="102" t="str">
        <f t="shared" si="19"/>
        <v>0,0</v>
      </c>
      <c r="G91" s="102" t="str">
        <f t="shared" si="19"/>
        <v>0,0</v>
      </c>
      <c r="H91" s="102" t="str">
        <f t="shared" si="19"/>
        <v>0,0</v>
      </c>
      <c r="I91" s="102" t="str">
        <f t="shared" si="19"/>
        <v>0,0</v>
      </c>
      <c r="J91" s="102" t="str">
        <f t="shared" si="19"/>
        <v>0,0</v>
      </c>
      <c r="K91" s="102" t="str">
        <f t="shared" si="19"/>
        <v>0,0</v>
      </c>
      <c r="L91" s="102" t="str">
        <f t="shared" si="19"/>
        <v>0,0</v>
      </c>
      <c r="M91" s="102" t="str">
        <f t="shared" si="19"/>
        <v>0,0</v>
      </c>
      <c r="N91" s="102" t="str">
        <f t="shared" si="19"/>
        <v>0,0</v>
      </c>
      <c r="O91" s="102" t="str">
        <f t="shared" si="19"/>
        <v>0,0</v>
      </c>
      <c r="P91" s="102" t="str">
        <f t="shared" si="20"/>
        <v>0,0</v>
      </c>
      <c r="Q91" s="102" t="str">
        <f t="shared" si="20"/>
        <v>1,0</v>
      </c>
      <c r="R91" s="102" t="str">
        <f t="shared" si="20"/>
        <v>1,0</v>
      </c>
      <c r="S91" s="102" t="str">
        <f t="shared" si="20"/>
        <v>1,0</v>
      </c>
      <c r="T91" s="102" t="str">
        <f t="shared" si="20"/>
        <v>1,0</v>
      </c>
      <c r="U91" s="102" t="str">
        <f t="shared" si="20"/>
        <v>1,0</v>
      </c>
      <c r="V91" s="102" t="str">
        <f t="shared" si="20"/>
        <v>1,0</v>
      </c>
      <c r="W91" s="102" t="str">
        <f t="shared" si="20"/>
        <v>1,0</v>
      </c>
      <c r="X91" s="102" t="str">
        <f t="shared" si="20"/>
        <v>1,0</v>
      </c>
      <c r="Y91" s="102" t="str">
        <f t="shared" si="20"/>
        <v>1,0</v>
      </c>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row>
    <row r="92" spans="1:51" x14ac:dyDescent="0.25">
      <c r="A92" s="116">
        <v>91</v>
      </c>
      <c r="B92" s="116">
        <f>IF(ISNUMBER(Data!D92),IF(AND($A92&lt;=Data!$H$3,$A94&gt;=Data!$H$2,Data!E93&lt;&gt;1),VLOOKUP($A92,Data!$A:$D,4,FALSE)))</f>
        <v>103.5</v>
      </c>
      <c r="C92" s="116">
        <f>IF(AND($A92&lt;=Data!$H$3,$A94&gt;=Data!$H$2,Data!E93&lt;&gt;1),VLOOKUP($A92,Data!$A:$D,3,FALSE))</f>
        <v>6.0999999999999999E-2</v>
      </c>
      <c r="D92" s="58">
        <f>IF(COUNT(B92:C92)=2,IF(C92&gt;Data!$H$5,5,IF(C92&gt;Data!$H$6,4,IF(C92&gt;Data!$H$7,3,2))))</f>
        <v>2</v>
      </c>
      <c r="E92" s="115">
        <f t="shared" si="16"/>
        <v>0</v>
      </c>
      <c r="F92" s="102" t="str">
        <f t="shared" ref="F92:O101" si="21">IF($B92&lt;F$1,1,0) &amp;","&amp;$E92</f>
        <v>0,0</v>
      </c>
      <c r="G92" s="102" t="str">
        <f t="shared" si="21"/>
        <v>0,0</v>
      </c>
      <c r="H92" s="102" t="str">
        <f t="shared" si="21"/>
        <v>0,0</v>
      </c>
      <c r="I92" s="102" t="str">
        <f t="shared" si="21"/>
        <v>0,0</v>
      </c>
      <c r="J92" s="102" t="str">
        <f t="shared" si="21"/>
        <v>0,0</v>
      </c>
      <c r="K92" s="102" t="str">
        <f t="shared" si="21"/>
        <v>0,0</v>
      </c>
      <c r="L92" s="102" t="str">
        <f t="shared" si="21"/>
        <v>0,0</v>
      </c>
      <c r="M92" s="102" t="str">
        <f t="shared" si="21"/>
        <v>0,0</v>
      </c>
      <c r="N92" s="102" t="str">
        <f t="shared" si="21"/>
        <v>0,0</v>
      </c>
      <c r="O92" s="102" t="str">
        <f t="shared" si="21"/>
        <v>0,0</v>
      </c>
      <c r="P92" s="102" t="str">
        <f t="shared" ref="P92:Y101" si="22">IF($B92&lt;P$1,1,0) &amp;","&amp;$E92</f>
        <v>0,0</v>
      </c>
      <c r="Q92" s="102" t="str">
        <f t="shared" si="22"/>
        <v>1,0</v>
      </c>
      <c r="R92" s="102" t="str">
        <f t="shared" si="22"/>
        <v>1,0</v>
      </c>
      <c r="S92" s="102" t="str">
        <f t="shared" si="22"/>
        <v>1,0</v>
      </c>
      <c r="T92" s="102" t="str">
        <f t="shared" si="22"/>
        <v>1,0</v>
      </c>
      <c r="U92" s="102" t="str">
        <f t="shared" si="22"/>
        <v>1,0</v>
      </c>
      <c r="V92" s="102" t="str">
        <f t="shared" si="22"/>
        <v>1,0</v>
      </c>
      <c r="W92" s="102" t="str">
        <f t="shared" si="22"/>
        <v>1,0</v>
      </c>
      <c r="X92" s="102" t="str">
        <f t="shared" si="22"/>
        <v>1,0</v>
      </c>
      <c r="Y92" s="102" t="str">
        <f t="shared" si="22"/>
        <v>1,0</v>
      </c>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row>
    <row r="93" spans="1:51" x14ac:dyDescent="0.25">
      <c r="A93" s="116">
        <v>92</v>
      </c>
      <c r="B93" s="116">
        <f>IF(ISNUMBER(Data!D93),IF(AND($A93&lt;=Data!$H$3,$A95&gt;=Data!$H$2,Data!E94&lt;&gt;1),VLOOKUP($A93,Data!$A:$D,4,FALSE)))</f>
        <v>118.5</v>
      </c>
      <c r="C93" s="116">
        <f>IF(AND($A93&lt;=Data!$H$3,$A95&gt;=Data!$H$2,Data!E94&lt;&gt;1),VLOOKUP($A93,Data!$A:$D,3,FALSE))</f>
        <v>0.32100000000000001</v>
      </c>
      <c r="D93" s="58">
        <f>IF(COUNT(B93:C93)=2,IF(C93&gt;Data!$H$5,5,IF(C93&gt;Data!$H$6,4,IF(C93&gt;Data!$H$7,3,2))))</f>
        <v>2</v>
      </c>
      <c r="E93" s="115">
        <f t="shared" si="16"/>
        <v>0</v>
      </c>
      <c r="F93" s="102" t="str">
        <f t="shared" si="21"/>
        <v>0,0</v>
      </c>
      <c r="G93" s="102" t="str">
        <f t="shared" si="21"/>
        <v>0,0</v>
      </c>
      <c r="H93" s="102" t="str">
        <f t="shared" si="21"/>
        <v>0,0</v>
      </c>
      <c r="I93" s="102" t="str">
        <f t="shared" si="21"/>
        <v>0,0</v>
      </c>
      <c r="J93" s="102" t="str">
        <f t="shared" si="21"/>
        <v>0,0</v>
      </c>
      <c r="K93" s="102" t="str">
        <f t="shared" si="21"/>
        <v>0,0</v>
      </c>
      <c r="L93" s="102" t="str">
        <f t="shared" si="21"/>
        <v>0,0</v>
      </c>
      <c r="M93" s="102" t="str">
        <f t="shared" si="21"/>
        <v>0,0</v>
      </c>
      <c r="N93" s="102" t="str">
        <f t="shared" si="21"/>
        <v>0,0</v>
      </c>
      <c r="O93" s="102" t="str">
        <f t="shared" si="21"/>
        <v>0,0</v>
      </c>
      <c r="P93" s="102" t="str">
        <f t="shared" si="22"/>
        <v>0,0</v>
      </c>
      <c r="Q93" s="102" t="str">
        <f t="shared" si="22"/>
        <v>0,0</v>
      </c>
      <c r="R93" s="102" t="str">
        <f t="shared" si="22"/>
        <v>1,0</v>
      </c>
      <c r="S93" s="102" t="str">
        <f t="shared" si="22"/>
        <v>1,0</v>
      </c>
      <c r="T93" s="102" t="str">
        <f t="shared" si="22"/>
        <v>1,0</v>
      </c>
      <c r="U93" s="102" t="str">
        <f t="shared" si="22"/>
        <v>1,0</v>
      </c>
      <c r="V93" s="102" t="str">
        <f t="shared" si="22"/>
        <v>1,0</v>
      </c>
      <c r="W93" s="102" t="str">
        <f t="shared" si="22"/>
        <v>1,0</v>
      </c>
      <c r="X93" s="102" t="str">
        <f t="shared" si="22"/>
        <v>1,0</v>
      </c>
      <c r="Y93" s="102" t="str">
        <f t="shared" si="22"/>
        <v>1,0</v>
      </c>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row>
    <row r="94" spans="1:51" x14ac:dyDescent="0.25">
      <c r="A94" s="116">
        <v>93</v>
      </c>
      <c r="B94" s="116" t="b">
        <f>IF(ISNUMBER(Data!D94),IF(AND($A94&lt;=Data!$H$3,$A96&gt;=Data!$H$2,Data!E95&lt;&gt;1),VLOOKUP($A94,Data!$A:$D,4,FALSE)))</f>
        <v>0</v>
      </c>
      <c r="C94" s="116" t="b">
        <f>IF(AND($A94&lt;=Data!$H$3,$A96&gt;=Data!$H$2,Data!E95&lt;&gt;1),VLOOKUP($A94,Data!$A:$D,3,FALSE))</f>
        <v>0</v>
      </c>
      <c r="D94" s="58" t="b">
        <f>IF(COUNT(B94:C94)=2,IF(C94&gt;Data!$H$5,5,IF(C94&gt;Data!$H$6,4,IF(C94&gt;Data!$H$7,3,2))))</f>
        <v>0</v>
      </c>
      <c r="E94" s="115" t="str">
        <f t="shared" si="16"/>
        <v/>
      </c>
      <c r="F94" s="102" t="str">
        <f t="shared" si="21"/>
        <v>0,</v>
      </c>
      <c r="G94" s="102" t="str">
        <f t="shared" si="21"/>
        <v>0,</v>
      </c>
      <c r="H94" s="102" t="str">
        <f t="shared" si="21"/>
        <v>0,</v>
      </c>
      <c r="I94" s="102" t="str">
        <f t="shared" si="21"/>
        <v>0,</v>
      </c>
      <c r="J94" s="102" t="str">
        <f t="shared" si="21"/>
        <v>0,</v>
      </c>
      <c r="K94" s="102" t="str">
        <f t="shared" si="21"/>
        <v>0,</v>
      </c>
      <c r="L94" s="102" t="str">
        <f t="shared" si="21"/>
        <v>0,</v>
      </c>
      <c r="M94" s="102" t="str">
        <f t="shared" si="21"/>
        <v>0,</v>
      </c>
      <c r="N94" s="102" t="str">
        <f t="shared" si="21"/>
        <v>0,</v>
      </c>
      <c r="O94" s="102" t="str">
        <f t="shared" si="21"/>
        <v>0,</v>
      </c>
      <c r="P94" s="102" t="str">
        <f t="shared" si="22"/>
        <v>0,</v>
      </c>
      <c r="Q94" s="102" t="str">
        <f t="shared" si="22"/>
        <v>0,</v>
      </c>
      <c r="R94" s="102" t="str">
        <f t="shared" si="22"/>
        <v>0,</v>
      </c>
      <c r="S94" s="102" t="str">
        <f t="shared" si="22"/>
        <v>0,</v>
      </c>
      <c r="T94" s="102" t="str">
        <f t="shared" si="22"/>
        <v>0,</v>
      </c>
      <c r="U94" s="102" t="str">
        <f t="shared" si="22"/>
        <v>0,</v>
      </c>
      <c r="V94" s="102" t="str">
        <f t="shared" si="22"/>
        <v>0,</v>
      </c>
      <c r="W94" s="102" t="str">
        <f t="shared" si="22"/>
        <v>0,</v>
      </c>
      <c r="X94" s="102" t="str">
        <f t="shared" si="22"/>
        <v>0,</v>
      </c>
      <c r="Y94" s="102" t="str">
        <f t="shared" si="22"/>
        <v>0,</v>
      </c>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row>
    <row r="95" spans="1:51" x14ac:dyDescent="0.25">
      <c r="A95" s="116">
        <v>94</v>
      </c>
      <c r="B95" s="116" t="b">
        <f>IF(ISNUMBER(Data!D95),IF(AND($A95&lt;=Data!$H$3,$A97&gt;=Data!$H$2,Data!E96&lt;&gt;1),VLOOKUP($A95,Data!$A:$D,4,FALSE)))</f>
        <v>0</v>
      </c>
      <c r="C95" s="116" t="b">
        <f>IF(AND($A95&lt;=Data!$H$3,$A97&gt;=Data!$H$2,Data!E96&lt;&gt;1),VLOOKUP($A95,Data!$A:$D,3,FALSE))</f>
        <v>0</v>
      </c>
      <c r="D95" s="58" t="b">
        <f>IF(COUNT(B95:C95)=2,IF(C95&gt;Data!$H$5,5,IF(C95&gt;Data!$H$6,4,IF(C95&gt;Data!$H$7,3,2))))</f>
        <v>0</v>
      </c>
      <c r="E95" s="115" t="str">
        <f t="shared" si="16"/>
        <v/>
      </c>
      <c r="F95" s="102" t="str">
        <f t="shared" si="21"/>
        <v>0,</v>
      </c>
      <c r="G95" s="102" t="str">
        <f t="shared" si="21"/>
        <v>0,</v>
      </c>
      <c r="H95" s="102" t="str">
        <f t="shared" si="21"/>
        <v>0,</v>
      </c>
      <c r="I95" s="102" t="str">
        <f t="shared" si="21"/>
        <v>0,</v>
      </c>
      <c r="J95" s="102" t="str">
        <f t="shared" si="21"/>
        <v>0,</v>
      </c>
      <c r="K95" s="102" t="str">
        <f t="shared" si="21"/>
        <v>0,</v>
      </c>
      <c r="L95" s="102" t="str">
        <f t="shared" si="21"/>
        <v>0,</v>
      </c>
      <c r="M95" s="102" t="str">
        <f t="shared" si="21"/>
        <v>0,</v>
      </c>
      <c r="N95" s="102" t="str">
        <f t="shared" si="21"/>
        <v>0,</v>
      </c>
      <c r="O95" s="102" t="str">
        <f t="shared" si="21"/>
        <v>0,</v>
      </c>
      <c r="P95" s="102" t="str">
        <f t="shared" si="22"/>
        <v>0,</v>
      </c>
      <c r="Q95" s="102" t="str">
        <f t="shared" si="22"/>
        <v>0,</v>
      </c>
      <c r="R95" s="102" t="str">
        <f t="shared" si="22"/>
        <v>0,</v>
      </c>
      <c r="S95" s="102" t="str">
        <f t="shared" si="22"/>
        <v>0,</v>
      </c>
      <c r="T95" s="102" t="str">
        <f t="shared" si="22"/>
        <v>0,</v>
      </c>
      <c r="U95" s="102" t="str">
        <f t="shared" si="22"/>
        <v>0,</v>
      </c>
      <c r="V95" s="102" t="str">
        <f t="shared" si="22"/>
        <v>0,</v>
      </c>
      <c r="W95" s="102" t="str">
        <f t="shared" si="22"/>
        <v>0,</v>
      </c>
      <c r="X95" s="102" t="str">
        <f t="shared" si="22"/>
        <v>0,</v>
      </c>
      <c r="Y95" s="102" t="str">
        <f t="shared" si="22"/>
        <v>0,</v>
      </c>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row>
    <row r="96" spans="1:51" x14ac:dyDescent="0.25">
      <c r="A96" s="116">
        <v>95</v>
      </c>
      <c r="B96" s="116" t="b">
        <f>IF(ISNUMBER(Data!D96),IF(AND($A96&lt;=Data!$H$3,$A98&gt;=Data!$H$2,Data!E97&lt;&gt;1),VLOOKUP($A96,Data!$A:$D,4,FALSE)))</f>
        <v>0</v>
      </c>
      <c r="C96" s="116" t="b">
        <f>IF(AND($A96&lt;=Data!$H$3,$A98&gt;=Data!$H$2,Data!E97&lt;&gt;1),VLOOKUP($A96,Data!$A:$D,3,FALSE))</f>
        <v>0</v>
      </c>
      <c r="D96" s="58" t="b">
        <f>IF(COUNT(B96:C96)=2,IF(C96&gt;Data!$H$5,5,IF(C96&gt;Data!$H$6,4,IF(C96&gt;Data!$H$7,3,2))))</f>
        <v>0</v>
      </c>
      <c r="E96" s="115" t="str">
        <f t="shared" si="16"/>
        <v/>
      </c>
      <c r="F96" s="102" t="str">
        <f t="shared" si="21"/>
        <v>0,</v>
      </c>
      <c r="G96" s="102" t="str">
        <f t="shared" si="21"/>
        <v>0,</v>
      </c>
      <c r="H96" s="102" t="str">
        <f t="shared" si="21"/>
        <v>0,</v>
      </c>
      <c r="I96" s="102" t="str">
        <f t="shared" si="21"/>
        <v>0,</v>
      </c>
      <c r="J96" s="102" t="str">
        <f t="shared" si="21"/>
        <v>0,</v>
      </c>
      <c r="K96" s="102" t="str">
        <f t="shared" si="21"/>
        <v>0,</v>
      </c>
      <c r="L96" s="102" t="str">
        <f t="shared" si="21"/>
        <v>0,</v>
      </c>
      <c r="M96" s="102" t="str">
        <f t="shared" si="21"/>
        <v>0,</v>
      </c>
      <c r="N96" s="102" t="str">
        <f t="shared" si="21"/>
        <v>0,</v>
      </c>
      <c r="O96" s="102" t="str">
        <f t="shared" si="21"/>
        <v>0,</v>
      </c>
      <c r="P96" s="102" t="str">
        <f t="shared" si="22"/>
        <v>0,</v>
      </c>
      <c r="Q96" s="102" t="str">
        <f t="shared" si="22"/>
        <v>0,</v>
      </c>
      <c r="R96" s="102" t="str">
        <f t="shared" si="22"/>
        <v>0,</v>
      </c>
      <c r="S96" s="102" t="str">
        <f t="shared" si="22"/>
        <v>0,</v>
      </c>
      <c r="T96" s="102" t="str">
        <f t="shared" si="22"/>
        <v>0,</v>
      </c>
      <c r="U96" s="102" t="str">
        <f t="shared" si="22"/>
        <v>0,</v>
      </c>
      <c r="V96" s="102" t="str">
        <f t="shared" si="22"/>
        <v>0,</v>
      </c>
      <c r="W96" s="102" t="str">
        <f t="shared" si="22"/>
        <v>0,</v>
      </c>
      <c r="X96" s="102" t="str">
        <f t="shared" si="22"/>
        <v>0,</v>
      </c>
      <c r="Y96" s="102" t="str">
        <f t="shared" si="22"/>
        <v>0,</v>
      </c>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row>
    <row r="97" spans="1:51" x14ac:dyDescent="0.25">
      <c r="A97" s="116">
        <v>96</v>
      </c>
      <c r="B97" s="116" t="b">
        <f>IF(ISNUMBER(Data!D97),IF(AND($A97&lt;=Data!$H$3,$A99&gt;=Data!$H$2,Data!E98&lt;&gt;1),VLOOKUP($A97,Data!$A:$D,4,FALSE)))</f>
        <v>0</v>
      </c>
      <c r="C97" s="116" t="b">
        <f>IF(AND($A97&lt;=Data!$H$3,$A99&gt;=Data!$H$2,Data!E98&lt;&gt;1),VLOOKUP($A97,Data!$A:$D,3,FALSE))</f>
        <v>0</v>
      </c>
      <c r="D97" s="58" t="b">
        <f>IF(COUNT(B97:C97)=2,IF(C97&gt;Data!$H$5,5,IF(C97&gt;Data!$H$6,4,IF(C97&gt;Data!$H$7,3,2))))</f>
        <v>0</v>
      </c>
      <c r="E97" s="115" t="str">
        <f t="shared" si="16"/>
        <v/>
      </c>
      <c r="F97" s="102" t="str">
        <f t="shared" si="21"/>
        <v>0,</v>
      </c>
      <c r="G97" s="102" t="str">
        <f t="shared" si="21"/>
        <v>0,</v>
      </c>
      <c r="H97" s="102" t="str">
        <f t="shared" si="21"/>
        <v>0,</v>
      </c>
      <c r="I97" s="102" t="str">
        <f t="shared" si="21"/>
        <v>0,</v>
      </c>
      <c r="J97" s="102" t="str">
        <f t="shared" si="21"/>
        <v>0,</v>
      </c>
      <c r="K97" s="102" t="str">
        <f t="shared" si="21"/>
        <v>0,</v>
      </c>
      <c r="L97" s="102" t="str">
        <f t="shared" si="21"/>
        <v>0,</v>
      </c>
      <c r="M97" s="102" t="str">
        <f t="shared" si="21"/>
        <v>0,</v>
      </c>
      <c r="N97" s="102" t="str">
        <f t="shared" si="21"/>
        <v>0,</v>
      </c>
      <c r="O97" s="102" t="str">
        <f t="shared" si="21"/>
        <v>0,</v>
      </c>
      <c r="P97" s="102" t="str">
        <f t="shared" si="22"/>
        <v>0,</v>
      </c>
      <c r="Q97" s="102" t="str">
        <f t="shared" si="22"/>
        <v>0,</v>
      </c>
      <c r="R97" s="102" t="str">
        <f t="shared" si="22"/>
        <v>0,</v>
      </c>
      <c r="S97" s="102" t="str">
        <f t="shared" si="22"/>
        <v>0,</v>
      </c>
      <c r="T97" s="102" t="str">
        <f t="shared" si="22"/>
        <v>0,</v>
      </c>
      <c r="U97" s="102" t="str">
        <f t="shared" si="22"/>
        <v>0,</v>
      </c>
      <c r="V97" s="102" t="str">
        <f t="shared" si="22"/>
        <v>0,</v>
      </c>
      <c r="W97" s="102" t="str">
        <f t="shared" si="22"/>
        <v>0,</v>
      </c>
      <c r="X97" s="102" t="str">
        <f t="shared" si="22"/>
        <v>0,</v>
      </c>
      <c r="Y97" s="102" t="str">
        <f t="shared" si="22"/>
        <v>0,</v>
      </c>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row>
    <row r="98" spans="1:51" x14ac:dyDescent="0.25">
      <c r="A98" s="116">
        <v>97</v>
      </c>
      <c r="B98" s="116" t="b">
        <f>IF(ISNUMBER(Data!D98),IF(AND($A98&lt;=Data!$H$3,$A100&gt;=Data!$H$2,Data!E99&lt;&gt;1),VLOOKUP($A98,Data!$A:$D,4,FALSE)))</f>
        <v>0</v>
      </c>
      <c r="C98" s="116" t="b">
        <f>IF(AND($A98&lt;=Data!$H$3,$A100&gt;=Data!$H$2,Data!E99&lt;&gt;1),VLOOKUP($A98,Data!$A:$D,3,FALSE))</f>
        <v>0</v>
      </c>
      <c r="D98" s="58" t="b">
        <f>IF(COUNT(B98:C98)=2,IF(C98&gt;Data!$H$5,5,IF(C98&gt;Data!$H$6,4,IF(C98&gt;Data!$H$7,3,2))))</f>
        <v>0</v>
      </c>
      <c r="E98" s="115" t="str">
        <f t="shared" si="16"/>
        <v/>
      </c>
      <c r="F98" s="102" t="str">
        <f t="shared" si="21"/>
        <v>0,</v>
      </c>
      <c r="G98" s="102" t="str">
        <f t="shared" si="21"/>
        <v>0,</v>
      </c>
      <c r="H98" s="102" t="str">
        <f t="shared" si="21"/>
        <v>0,</v>
      </c>
      <c r="I98" s="102" t="str">
        <f t="shared" si="21"/>
        <v>0,</v>
      </c>
      <c r="J98" s="102" t="str">
        <f t="shared" si="21"/>
        <v>0,</v>
      </c>
      <c r="K98" s="102" t="str">
        <f t="shared" si="21"/>
        <v>0,</v>
      </c>
      <c r="L98" s="102" t="str">
        <f t="shared" si="21"/>
        <v>0,</v>
      </c>
      <c r="M98" s="102" t="str">
        <f t="shared" si="21"/>
        <v>0,</v>
      </c>
      <c r="N98" s="102" t="str">
        <f t="shared" si="21"/>
        <v>0,</v>
      </c>
      <c r="O98" s="102" t="str">
        <f t="shared" si="21"/>
        <v>0,</v>
      </c>
      <c r="P98" s="102" t="str">
        <f t="shared" si="22"/>
        <v>0,</v>
      </c>
      <c r="Q98" s="102" t="str">
        <f t="shared" si="22"/>
        <v>0,</v>
      </c>
      <c r="R98" s="102" t="str">
        <f t="shared" si="22"/>
        <v>0,</v>
      </c>
      <c r="S98" s="102" t="str">
        <f t="shared" si="22"/>
        <v>0,</v>
      </c>
      <c r="T98" s="102" t="str">
        <f t="shared" si="22"/>
        <v>0,</v>
      </c>
      <c r="U98" s="102" t="str">
        <f t="shared" si="22"/>
        <v>0,</v>
      </c>
      <c r="V98" s="102" t="str">
        <f t="shared" si="22"/>
        <v>0,</v>
      </c>
      <c r="W98" s="102" t="str">
        <f t="shared" si="22"/>
        <v>0,</v>
      </c>
      <c r="X98" s="102" t="str">
        <f t="shared" si="22"/>
        <v>0,</v>
      </c>
      <c r="Y98" s="102" t="str">
        <f t="shared" si="22"/>
        <v>0,</v>
      </c>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row>
    <row r="99" spans="1:51" x14ac:dyDescent="0.25">
      <c r="A99" s="116">
        <v>98</v>
      </c>
      <c r="B99" s="116" t="b">
        <f>IF(ISNUMBER(Data!D99),IF(AND($A99&lt;=Data!$H$3,$A101&gt;=Data!$H$2,Data!E100&lt;&gt;1),VLOOKUP($A99,Data!$A:$D,4,FALSE)))</f>
        <v>0</v>
      </c>
      <c r="C99" s="116" t="b">
        <f>IF(AND($A99&lt;=Data!$H$3,$A101&gt;=Data!$H$2,Data!E100&lt;&gt;1),VLOOKUP($A99,Data!$A:$D,3,FALSE))</f>
        <v>0</v>
      </c>
      <c r="D99" s="58" t="b">
        <f>IF(COUNT(B99:C99)=2,IF(C99&gt;Data!$H$5,5,IF(C99&gt;Data!$H$6,4,IF(C99&gt;Data!$H$7,3,2))))</f>
        <v>0</v>
      </c>
      <c r="E99" s="115" t="str">
        <f t="shared" si="16"/>
        <v/>
      </c>
      <c r="F99" s="102" t="str">
        <f t="shared" si="21"/>
        <v>0,</v>
      </c>
      <c r="G99" s="102" t="str">
        <f t="shared" si="21"/>
        <v>0,</v>
      </c>
      <c r="H99" s="102" t="str">
        <f t="shared" si="21"/>
        <v>0,</v>
      </c>
      <c r="I99" s="102" t="str">
        <f t="shared" si="21"/>
        <v>0,</v>
      </c>
      <c r="J99" s="102" t="str">
        <f t="shared" si="21"/>
        <v>0,</v>
      </c>
      <c r="K99" s="102" t="str">
        <f t="shared" si="21"/>
        <v>0,</v>
      </c>
      <c r="L99" s="102" t="str">
        <f t="shared" si="21"/>
        <v>0,</v>
      </c>
      <c r="M99" s="102" t="str">
        <f t="shared" si="21"/>
        <v>0,</v>
      </c>
      <c r="N99" s="102" t="str">
        <f t="shared" si="21"/>
        <v>0,</v>
      </c>
      <c r="O99" s="102" t="str">
        <f t="shared" si="21"/>
        <v>0,</v>
      </c>
      <c r="P99" s="102" t="str">
        <f t="shared" si="22"/>
        <v>0,</v>
      </c>
      <c r="Q99" s="102" t="str">
        <f t="shared" si="22"/>
        <v>0,</v>
      </c>
      <c r="R99" s="102" t="str">
        <f t="shared" si="22"/>
        <v>0,</v>
      </c>
      <c r="S99" s="102" t="str">
        <f t="shared" si="22"/>
        <v>0,</v>
      </c>
      <c r="T99" s="102" t="str">
        <f t="shared" si="22"/>
        <v>0,</v>
      </c>
      <c r="U99" s="102" t="str">
        <f t="shared" si="22"/>
        <v>0,</v>
      </c>
      <c r="V99" s="102" t="str">
        <f t="shared" si="22"/>
        <v>0,</v>
      </c>
      <c r="W99" s="102" t="str">
        <f t="shared" si="22"/>
        <v>0,</v>
      </c>
      <c r="X99" s="102" t="str">
        <f t="shared" si="22"/>
        <v>0,</v>
      </c>
      <c r="Y99" s="102" t="str">
        <f t="shared" si="22"/>
        <v>0,</v>
      </c>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row>
    <row r="100" spans="1:51" x14ac:dyDescent="0.25">
      <c r="A100" s="116">
        <v>99</v>
      </c>
      <c r="B100" s="116" t="b">
        <f>IF(ISNUMBER(Data!D100),IF(AND($A100&lt;=Data!$H$3,$A102&gt;=Data!$H$2,Data!E101&lt;&gt;1),VLOOKUP($A100,Data!$A:$D,4,FALSE)))</f>
        <v>0</v>
      </c>
      <c r="C100" s="116" t="b">
        <f>IF(AND($A100&lt;=Data!$H$3,$A102&gt;=Data!$H$2,Data!E101&lt;&gt;1),VLOOKUP($A100,Data!$A:$D,3,FALSE))</f>
        <v>0</v>
      </c>
      <c r="D100" s="58" t="b">
        <f>IF(COUNT(B100:C100)=2,IF(C100&gt;Data!$H$5,5,IF(C100&gt;Data!$H$6,4,IF(C100&gt;Data!$H$7,3,2))))</f>
        <v>0</v>
      </c>
      <c r="E100" s="115" t="str">
        <f t="shared" si="16"/>
        <v/>
      </c>
      <c r="F100" s="102" t="str">
        <f t="shared" si="21"/>
        <v>0,</v>
      </c>
      <c r="G100" s="102" t="str">
        <f t="shared" si="21"/>
        <v>0,</v>
      </c>
      <c r="H100" s="102" t="str">
        <f t="shared" si="21"/>
        <v>0,</v>
      </c>
      <c r="I100" s="102" t="str">
        <f t="shared" si="21"/>
        <v>0,</v>
      </c>
      <c r="J100" s="102" t="str">
        <f t="shared" si="21"/>
        <v>0,</v>
      </c>
      <c r="K100" s="102" t="str">
        <f t="shared" si="21"/>
        <v>0,</v>
      </c>
      <c r="L100" s="102" t="str">
        <f t="shared" si="21"/>
        <v>0,</v>
      </c>
      <c r="M100" s="102" t="str">
        <f t="shared" si="21"/>
        <v>0,</v>
      </c>
      <c r="N100" s="102" t="str">
        <f t="shared" si="21"/>
        <v>0,</v>
      </c>
      <c r="O100" s="102" t="str">
        <f t="shared" si="21"/>
        <v>0,</v>
      </c>
      <c r="P100" s="102" t="str">
        <f t="shared" si="22"/>
        <v>0,</v>
      </c>
      <c r="Q100" s="102" t="str">
        <f t="shared" si="22"/>
        <v>0,</v>
      </c>
      <c r="R100" s="102" t="str">
        <f t="shared" si="22"/>
        <v>0,</v>
      </c>
      <c r="S100" s="102" t="str">
        <f t="shared" si="22"/>
        <v>0,</v>
      </c>
      <c r="T100" s="102" t="str">
        <f t="shared" si="22"/>
        <v>0,</v>
      </c>
      <c r="U100" s="102" t="str">
        <f t="shared" si="22"/>
        <v>0,</v>
      </c>
      <c r="V100" s="102" t="str">
        <f t="shared" si="22"/>
        <v>0,</v>
      </c>
      <c r="W100" s="102" t="str">
        <f t="shared" si="22"/>
        <v>0,</v>
      </c>
      <c r="X100" s="102" t="str">
        <f t="shared" si="22"/>
        <v>0,</v>
      </c>
      <c r="Y100" s="102" t="str">
        <f t="shared" si="22"/>
        <v>0,</v>
      </c>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row>
    <row r="101" spans="1:51" x14ac:dyDescent="0.25">
      <c r="A101" s="116">
        <v>100</v>
      </c>
      <c r="B101" s="116" t="b">
        <f>IF(ISNUMBER(Data!D101),IF(AND($A101&lt;=Data!$H$3,$A103&gt;=Data!$H$2,Data!E102&lt;&gt;1),VLOOKUP($A101,Data!$A:$D,4,FALSE)))</f>
        <v>0</v>
      </c>
      <c r="C101" s="116" t="b">
        <f>IF(AND($A101&lt;=Data!$H$3,$A103&gt;=Data!$H$2,Data!E102&lt;&gt;1),VLOOKUP($A101,Data!$A:$D,3,FALSE))</f>
        <v>0</v>
      </c>
      <c r="D101" s="58" t="b">
        <f>IF(COUNT(B101:C101)=2,IF(C101&gt;Data!$H$5,5,IF(C101&gt;Data!$H$6,4,IF(C101&gt;Data!$H$7,3,2))))</f>
        <v>0</v>
      </c>
      <c r="E101" s="115" t="str">
        <f t="shared" si="16"/>
        <v/>
      </c>
      <c r="F101" s="102" t="str">
        <f t="shared" si="21"/>
        <v>0,</v>
      </c>
      <c r="G101" s="102" t="str">
        <f t="shared" si="21"/>
        <v>0,</v>
      </c>
      <c r="H101" s="102" t="str">
        <f t="shared" si="21"/>
        <v>0,</v>
      </c>
      <c r="I101" s="102" t="str">
        <f t="shared" si="21"/>
        <v>0,</v>
      </c>
      <c r="J101" s="102" t="str">
        <f t="shared" si="21"/>
        <v>0,</v>
      </c>
      <c r="K101" s="102" t="str">
        <f t="shared" si="21"/>
        <v>0,</v>
      </c>
      <c r="L101" s="102" t="str">
        <f t="shared" si="21"/>
        <v>0,</v>
      </c>
      <c r="M101" s="102" t="str">
        <f t="shared" si="21"/>
        <v>0,</v>
      </c>
      <c r="N101" s="102" t="str">
        <f t="shared" si="21"/>
        <v>0,</v>
      </c>
      <c r="O101" s="102" t="str">
        <f t="shared" si="21"/>
        <v>0,</v>
      </c>
      <c r="P101" s="102" t="str">
        <f t="shared" si="22"/>
        <v>0,</v>
      </c>
      <c r="Q101" s="102" t="str">
        <f t="shared" si="22"/>
        <v>0,</v>
      </c>
      <c r="R101" s="102" t="str">
        <f t="shared" si="22"/>
        <v>0,</v>
      </c>
      <c r="S101" s="102" t="str">
        <f t="shared" si="22"/>
        <v>0,</v>
      </c>
      <c r="T101" s="102" t="str">
        <f t="shared" si="22"/>
        <v>0,</v>
      </c>
      <c r="U101" s="102" t="str">
        <f t="shared" si="22"/>
        <v>0,</v>
      </c>
      <c r="V101" s="102" t="str">
        <f t="shared" si="22"/>
        <v>0,</v>
      </c>
      <c r="W101" s="102" t="str">
        <f t="shared" si="22"/>
        <v>0,</v>
      </c>
      <c r="X101" s="102" t="str">
        <f t="shared" si="22"/>
        <v>0,</v>
      </c>
      <c r="Y101" s="102" t="str">
        <f t="shared" si="22"/>
        <v>0,</v>
      </c>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row>
    <row r="102" spans="1:51" x14ac:dyDescent="0.25">
      <c r="A102" s="116">
        <v>101</v>
      </c>
      <c r="B102" s="116" t="b">
        <f>IF(ISNUMBER(Data!D102),IF(AND($A102&lt;=Data!$H$3,$A104&gt;=Data!$H$2,Data!E103&lt;&gt;1),VLOOKUP($A102,Data!$A:$D,4,FALSE)))</f>
        <v>0</v>
      </c>
      <c r="C102" s="116" t="b">
        <f>IF(AND($A102&lt;=Data!$H$3,$A104&gt;=Data!$H$2,Data!E103&lt;&gt;1),VLOOKUP($A102,Data!$A:$D,3,FALSE))</f>
        <v>0</v>
      </c>
      <c r="D102" s="58" t="b">
        <f>IF(COUNT(B102:C102)=2,IF(C102&gt;Data!$H$5,5,IF(C102&gt;Data!$H$6,4,IF(C102&gt;Data!$H$7,3,2))))</f>
        <v>0</v>
      </c>
      <c r="E102" s="115" t="str">
        <f t="shared" si="16"/>
        <v/>
      </c>
      <c r="F102" s="102" t="str">
        <f t="shared" ref="F102:O111" si="23">IF($B102&lt;F$1,1,0) &amp;","&amp;$E102</f>
        <v>0,</v>
      </c>
      <c r="G102" s="102" t="str">
        <f t="shared" si="23"/>
        <v>0,</v>
      </c>
      <c r="H102" s="102" t="str">
        <f t="shared" si="23"/>
        <v>0,</v>
      </c>
      <c r="I102" s="102" t="str">
        <f t="shared" si="23"/>
        <v>0,</v>
      </c>
      <c r="J102" s="102" t="str">
        <f t="shared" si="23"/>
        <v>0,</v>
      </c>
      <c r="K102" s="102" t="str">
        <f t="shared" si="23"/>
        <v>0,</v>
      </c>
      <c r="L102" s="102" t="str">
        <f t="shared" si="23"/>
        <v>0,</v>
      </c>
      <c r="M102" s="102" t="str">
        <f t="shared" si="23"/>
        <v>0,</v>
      </c>
      <c r="N102" s="102" t="str">
        <f t="shared" si="23"/>
        <v>0,</v>
      </c>
      <c r="O102" s="102" t="str">
        <f t="shared" si="23"/>
        <v>0,</v>
      </c>
      <c r="P102" s="102" t="str">
        <f t="shared" ref="P102:Y111" si="24">IF($B102&lt;P$1,1,0) &amp;","&amp;$E102</f>
        <v>0,</v>
      </c>
      <c r="Q102" s="102" t="str">
        <f t="shared" si="24"/>
        <v>0,</v>
      </c>
      <c r="R102" s="102" t="str">
        <f t="shared" si="24"/>
        <v>0,</v>
      </c>
      <c r="S102" s="102" t="str">
        <f t="shared" si="24"/>
        <v>0,</v>
      </c>
      <c r="T102" s="102" t="str">
        <f t="shared" si="24"/>
        <v>0,</v>
      </c>
      <c r="U102" s="102" t="str">
        <f t="shared" si="24"/>
        <v>0,</v>
      </c>
      <c r="V102" s="102" t="str">
        <f t="shared" si="24"/>
        <v>0,</v>
      </c>
      <c r="W102" s="102" t="str">
        <f t="shared" si="24"/>
        <v>0,</v>
      </c>
      <c r="X102" s="102" t="str">
        <f t="shared" si="24"/>
        <v>0,</v>
      </c>
      <c r="Y102" s="102" t="str">
        <f t="shared" si="24"/>
        <v>0,</v>
      </c>
      <c r="Z102" s="102"/>
      <c r="AA102" s="102"/>
      <c r="AB102" s="102"/>
      <c r="AC102" s="102"/>
      <c r="AD102" s="102"/>
      <c r="AE102" s="102"/>
      <c r="AF102" s="102"/>
      <c r="AG102" s="102"/>
      <c r="AH102" s="102"/>
      <c r="AI102" s="102"/>
      <c r="AJ102" s="102"/>
      <c r="AK102" s="102"/>
      <c r="AL102" s="102"/>
      <c r="AM102" s="102"/>
      <c r="AN102" s="102"/>
      <c r="AO102" s="102"/>
      <c r="AP102" s="102"/>
      <c r="AQ102" s="102"/>
      <c r="AR102" s="102"/>
      <c r="AS102" s="102"/>
      <c r="AT102" s="102"/>
      <c r="AU102" s="102"/>
      <c r="AV102" s="102"/>
      <c r="AW102" s="102"/>
      <c r="AX102" s="102"/>
      <c r="AY102" s="102"/>
    </row>
    <row r="103" spans="1:51" x14ac:dyDescent="0.25">
      <c r="A103" s="116">
        <v>102</v>
      </c>
      <c r="B103" s="116" t="b">
        <f>IF(ISNUMBER(Data!D103),IF(AND($A103&lt;=Data!$H$3,$A105&gt;=Data!$H$2,Data!E104&lt;&gt;1),VLOOKUP($A103,Data!$A:$D,4,FALSE)))</f>
        <v>0</v>
      </c>
      <c r="C103" s="116" t="b">
        <f>IF(AND($A103&lt;=Data!$H$3,$A105&gt;=Data!$H$2,Data!E104&lt;&gt;1),VLOOKUP($A103,Data!$A:$D,3,FALSE))</f>
        <v>0</v>
      </c>
      <c r="D103" s="58" t="b">
        <f>IF(COUNT(B103:C103)=2,IF(C103&gt;Data!$H$5,5,IF(C103&gt;Data!$H$6,4,IF(C103&gt;Data!$H$7,3,2))))</f>
        <v>0</v>
      </c>
      <c r="E103" s="115" t="str">
        <f t="shared" si="16"/>
        <v/>
      </c>
      <c r="F103" s="102" t="str">
        <f t="shared" si="23"/>
        <v>0,</v>
      </c>
      <c r="G103" s="102" t="str">
        <f t="shared" si="23"/>
        <v>0,</v>
      </c>
      <c r="H103" s="102" t="str">
        <f t="shared" si="23"/>
        <v>0,</v>
      </c>
      <c r="I103" s="102" t="str">
        <f t="shared" si="23"/>
        <v>0,</v>
      </c>
      <c r="J103" s="102" t="str">
        <f t="shared" si="23"/>
        <v>0,</v>
      </c>
      <c r="K103" s="102" t="str">
        <f t="shared" si="23"/>
        <v>0,</v>
      </c>
      <c r="L103" s="102" t="str">
        <f t="shared" si="23"/>
        <v>0,</v>
      </c>
      <c r="M103" s="102" t="str">
        <f t="shared" si="23"/>
        <v>0,</v>
      </c>
      <c r="N103" s="102" t="str">
        <f t="shared" si="23"/>
        <v>0,</v>
      </c>
      <c r="O103" s="102" t="str">
        <f t="shared" si="23"/>
        <v>0,</v>
      </c>
      <c r="P103" s="102" t="str">
        <f t="shared" si="24"/>
        <v>0,</v>
      </c>
      <c r="Q103" s="102" t="str">
        <f t="shared" si="24"/>
        <v>0,</v>
      </c>
      <c r="R103" s="102" t="str">
        <f t="shared" si="24"/>
        <v>0,</v>
      </c>
      <c r="S103" s="102" t="str">
        <f t="shared" si="24"/>
        <v>0,</v>
      </c>
      <c r="T103" s="102" t="str">
        <f t="shared" si="24"/>
        <v>0,</v>
      </c>
      <c r="U103" s="102" t="str">
        <f t="shared" si="24"/>
        <v>0,</v>
      </c>
      <c r="V103" s="102" t="str">
        <f t="shared" si="24"/>
        <v>0,</v>
      </c>
      <c r="W103" s="102" t="str">
        <f t="shared" si="24"/>
        <v>0,</v>
      </c>
      <c r="X103" s="102" t="str">
        <f t="shared" si="24"/>
        <v>0,</v>
      </c>
      <c r="Y103" s="102" t="str">
        <f t="shared" si="24"/>
        <v>0,</v>
      </c>
      <c r="Z103" s="102"/>
      <c r="AA103" s="102"/>
      <c r="AB103" s="102"/>
      <c r="AC103" s="102"/>
      <c r="AD103" s="102"/>
      <c r="AE103" s="102"/>
      <c r="AF103" s="102"/>
      <c r="AG103" s="102"/>
      <c r="AH103" s="102"/>
      <c r="AI103" s="102"/>
      <c r="AJ103" s="102"/>
      <c r="AK103" s="102"/>
      <c r="AL103" s="102"/>
      <c r="AM103" s="102"/>
      <c r="AN103" s="102"/>
      <c r="AO103" s="102"/>
      <c r="AP103" s="102"/>
      <c r="AQ103" s="102"/>
      <c r="AR103" s="102"/>
      <c r="AS103" s="102"/>
      <c r="AT103" s="102"/>
      <c r="AU103" s="102"/>
      <c r="AV103" s="102"/>
      <c r="AW103" s="102"/>
      <c r="AX103" s="102"/>
      <c r="AY103" s="102"/>
    </row>
    <row r="104" spans="1:51" x14ac:dyDescent="0.25">
      <c r="A104" s="116">
        <v>103</v>
      </c>
      <c r="B104" s="116" t="b">
        <f>IF(ISNUMBER(Data!D104),IF(AND($A104&lt;=Data!$H$3,$A106&gt;=Data!$H$2,Data!E105&lt;&gt;1),VLOOKUP($A104,Data!$A:$D,4,FALSE)))</f>
        <v>0</v>
      </c>
      <c r="C104" s="116" t="b">
        <f>IF(AND($A104&lt;=Data!$H$3,$A106&gt;=Data!$H$2,Data!E105&lt;&gt;1),VLOOKUP($A104,Data!$A:$D,3,FALSE))</f>
        <v>0</v>
      </c>
      <c r="D104" s="58" t="b">
        <f>IF(COUNT(B104:C104)=2,IF(C104&gt;Data!$H$5,5,IF(C104&gt;Data!$H$6,4,IF(C104&gt;Data!$H$7,3,2))))</f>
        <v>0</v>
      </c>
      <c r="E104" s="115" t="str">
        <f t="shared" si="16"/>
        <v/>
      </c>
      <c r="F104" s="102" t="str">
        <f t="shared" si="23"/>
        <v>0,</v>
      </c>
      <c r="G104" s="102" t="str">
        <f t="shared" si="23"/>
        <v>0,</v>
      </c>
      <c r="H104" s="102" t="str">
        <f t="shared" si="23"/>
        <v>0,</v>
      </c>
      <c r="I104" s="102" t="str">
        <f t="shared" si="23"/>
        <v>0,</v>
      </c>
      <c r="J104" s="102" t="str">
        <f t="shared" si="23"/>
        <v>0,</v>
      </c>
      <c r="K104" s="102" t="str">
        <f t="shared" si="23"/>
        <v>0,</v>
      </c>
      <c r="L104" s="102" t="str">
        <f t="shared" si="23"/>
        <v>0,</v>
      </c>
      <c r="M104" s="102" t="str">
        <f t="shared" si="23"/>
        <v>0,</v>
      </c>
      <c r="N104" s="102" t="str">
        <f t="shared" si="23"/>
        <v>0,</v>
      </c>
      <c r="O104" s="102" t="str">
        <f t="shared" si="23"/>
        <v>0,</v>
      </c>
      <c r="P104" s="102" t="str">
        <f t="shared" si="24"/>
        <v>0,</v>
      </c>
      <c r="Q104" s="102" t="str">
        <f t="shared" si="24"/>
        <v>0,</v>
      </c>
      <c r="R104" s="102" t="str">
        <f t="shared" si="24"/>
        <v>0,</v>
      </c>
      <c r="S104" s="102" t="str">
        <f t="shared" si="24"/>
        <v>0,</v>
      </c>
      <c r="T104" s="102" t="str">
        <f t="shared" si="24"/>
        <v>0,</v>
      </c>
      <c r="U104" s="102" t="str">
        <f t="shared" si="24"/>
        <v>0,</v>
      </c>
      <c r="V104" s="102" t="str">
        <f t="shared" si="24"/>
        <v>0,</v>
      </c>
      <c r="W104" s="102" t="str">
        <f t="shared" si="24"/>
        <v>0,</v>
      </c>
      <c r="X104" s="102" t="str">
        <f t="shared" si="24"/>
        <v>0,</v>
      </c>
      <c r="Y104" s="102" t="str">
        <f t="shared" si="24"/>
        <v>0,</v>
      </c>
      <c r="Z104" s="102"/>
      <c r="AA104" s="102"/>
      <c r="AB104" s="102"/>
      <c r="AC104" s="102"/>
      <c r="AD104" s="102"/>
      <c r="AE104" s="102"/>
      <c r="AF104" s="102"/>
      <c r="AG104" s="102"/>
      <c r="AH104" s="102"/>
      <c r="AI104" s="102"/>
      <c r="AJ104" s="102"/>
      <c r="AK104" s="102"/>
      <c r="AL104" s="102"/>
      <c r="AM104" s="102"/>
      <c r="AN104" s="102"/>
      <c r="AO104" s="102"/>
      <c r="AP104" s="102"/>
      <c r="AQ104" s="102"/>
      <c r="AR104" s="102"/>
      <c r="AS104" s="102"/>
      <c r="AT104" s="102"/>
      <c r="AU104" s="102"/>
      <c r="AV104" s="102"/>
      <c r="AW104" s="102"/>
      <c r="AX104" s="102"/>
      <c r="AY104" s="102"/>
    </row>
    <row r="105" spans="1:51" x14ac:dyDescent="0.25">
      <c r="A105" s="116">
        <v>104</v>
      </c>
      <c r="B105" s="116" t="b">
        <f>IF(ISNUMBER(Data!D105),IF(AND($A105&lt;=Data!$H$3,$A107&gt;=Data!$H$2,Data!E106&lt;&gt;1),VLOOKUP($A105,Data!$A:$D,4,FALSE)))</f>
        <v>0</v>
      </c>
      <c r="C105" s="116" t="b">
        <f>IF(AND($A105&lt;=Data!$H$3,$A107&gt;=Data!$H$2,Data!E106&lt;&gt;1),VLOOKUP($A105,Data!$A:$D,3,FALSE))</f>
        <v>0</v>
      </c>
      <c r="D105" s="58" t="b">
        <f>IF(COUNT(B105:C105)=2,IF(C105&gt;Data!$H$5,5,IF(C105&gt;Data!$H$6,4,IF(C105&gt;Data!$H$7,3,2))))</f>
        <v>0</v>
      </c>
      <c r="E105" s="115" t="str">
        <f t="shared" si="16"/>
        <v/>
      </c>
      <c r="F105" s="102" t="str">
        <f t="shared" si="23"/>
        <v>0,</v>
      </c>
      <c r="G105" s="102" t="str">
        <f t="shared" si="23"/>
        <v>0,</v>
      </c>
      <c r="H105" s="102" t="str">
        <f t="shared" si="23"/>
        <v>0,</v>
      </c>
      <c r="I105" s="102" t="str">
        <f t="shared" si="23"/>
        <v>0,</v>
      </c>
      <c r="J105" s="102" t="str">
        <f t="shared" si="23"/>
        <v>0,</v>
      </c>
      <c r="K105" s="102" t="str">
        <f t="shared" si="23"/>
        <v>0,</v>
      </c>
      <c r="L105" s="102" t="str">
        <f t="shared" si="23"/>
        <v>0,</v>
      </c>
      <c r="M105" s="102" t="str">
        <f t="shared" si="23"/>
        <v>0,</v>
      </c>
      <c r="N105" s="102" t="str">
        <f t="shared" si="23"/>
        <v>0,</v>
      </c>
      <c r="O105" s="102" t="str">
        <f t="shared" si="23"/>
        <v>0,</v>
      </c>
      <c r="P105" s="102" t="str">
        <f t="shared" si="24"/>
        <v>0,</v>
      </c>
      <c r="Q105" s="102" t="str">
        <f t="shared" si="24"/>
        <v>0,</v>
      </c>
      <c r="R105" s="102" t="str">
        <f t="shared" si="24"/>
        <v>0,</v>
      </c>
      <c r="S105" s="102" t="str">
        <f t="shared" si="24"/>
        <v>0,</v>
      </c>
      <c r="T105" s="102" t="str">
        <f t="shared" si="24"/>
        <v>0,</v>
      </c>
      <c r="U105" s="102" t="str">
        <f t="shared" si="24"/>
        <v>0,</v>
      </c>
      <c r="V105" s="102" t="str">
        <f t="shared" si="24"/>
        <v>0,</v>
      </c>
      <c r="W105" s="102" t="str">
        <f t="shared" si="24"/>
        <v>0,</v>
      </c>
      <c r="X105" s="102" t="str">
        <f t="shared" si="24"/>
        <v>0,</v>
      </c>
      <c r="Y105" s="102" t="str">
        <f t="shared" si="24"/>
        <v>0,</v>
      </c>
      <c r="Z105" s="102"/>
      <c r="AA105" s="102"/>
      <c r="AB105" s="102"/>
      <c r="AC105" s="102"/>
      <c r="AD105" s="102"/>
      <c r="AE105" s="102"/>
      <c r="AF105" s="102"/>
      <c r="AG105" s="102"/>
      <c r="AH105" s="102"/>
      <c r="AI105" s="102"/>
      <c r="AJ105" s="102"/>
      <c r="AK105" s="102"/>
      <c r="AL105" s="102"/>
      <c r="AM105" s="102"/>
      <c r="AN105" s="102"/>
      <c r="AO105" s="102"/>
      <c r="AP105" s="102"/>
      <c r="AQ105" s="102"/>
      <c r="AR105" s="102"/>
      <c r="AS105" s="102"/>
      <c r="AT105" s="102"/>
      <c r="AU105" s="102"/>
      <c r="AV105" s="102"/>
      <c r="AW105" s="102"/>
      <c r="AX105" s="102"/>
      <c r="AY105" s="102"/>
    </row>
    <row r="106" spans="1:51" x14ac:dyDescent="0.25">
      <c r="A106" s="116">
        <v>105</v>
      </c>
      <c r="B106" s="116" t="b">
        <f>IF(ISNUMBER(Data!D106),IF(AND($A106&lt;=Data!$H$3,$A108&gt;=Data!$H$2,Data!E107&lt;&gt;1),VLOOKUP($A106,Data!$A:$D,4,FALSE)))</f>
        <v>0</v>
      </c>
      <c r="C106" s="116" t="b">
        <f>IF(AND($A106&lt;=Data!$H$3,$A108&gt;=Data!$H$2,Data!E107&lt;&gt;1),VLOOKUP($A106,Data!$A:$D,3,FALSE))</f>
        <v>0</v>
      </c>
      <c r="D106" s="58" t="b">
        <f>IF(COUNT(B106:C106)=2,IF(C106&gt;Data!$H$5,5,IF(C106&gt;Data!$H$6,4,IF(C106&gt;Data!$H$7,3,2))))</f>
        <v>0</v>
      </c>
      <c r="E106" s="115" t="str">
        <f t="shared" si="16"/>
        <v/>
      </c>
      <c r="F106" s="102" t="str">
        <f t="shared" si="23"/>
        <v>0,</v>
      </c>
      <c r="G106" s="102" t="str">
        <f t="shared" si="23"/>
        <v>0,</v>
      </c>
      <c r="H106" s="102" t="str">
        <f t="shared" si="23"/>
        <v>0,</v>
      </c>
      <c r="I106" s="102" t="str">
        <f t="shared" si="23"/>
        <v>0,</v>
      </c>
      <c r="J106" s="102" t="str">
        <f t="shared" si="23"/>
        <v>0,</v>
      </c>
      <c r="K106" s="102" t="str">
        <f t="shared" si="23"/>
        <v>0,</v>
      </c>
      <c r="L106" s="102" t="str">
        <f t="shared" si="23"/>
        <v>0,</v>
      </c>
      <c r="M106" s="102" t="str">
        <f t="shared" si="23"/>
        <v>0,</v>
      </c>
      <c r="N106" s="102" t="str">
        <f t="shared" si="23"/>
        <v>0,</v>
      </c>
      <c r="O106" s="102" t="str">
        <f t="shared" si="23"/>
        <v>0,</v>
      </c>
      <c r="P106" s="102" t="str">
        <f t="shared" si="24"/>
        <v>0,</v>
      </c>
      <c r="Q106" s="102" t="str">
        <f t="shared" si="24"/>
        <v>0,</v>
      </c>
      <c r="R106" s="102" t="str">
        <f t="shared" si="24"/>
        <v>0,</v>
      </c>
      <c r="S106" s="102" t="str">
        <f t="shared" si="24"/>
        <v>0,</v>
      </c>
      <c r="T106" s="102" t="str">
        <f t="shared" si="24"/>
        <v>0,</v>
      </c>
      <c r="U106" s="102" t="str">
        <f t="shared" si="24"/>
        <v>0,</v>
      </c>
      <c r="V106" s="102" t="str">
        <f t="shared" si="24"/>
        <v>0,</v>
      </c>
      <c r="W106" s="102" t="str">
        <f t="shared" si="24"/>
        <v>0,</v>
      </c>
      <c r="X106" s="102" t="str">
        <f t="shared" si="24"/>
        <v>0,</v>
      </c>
      <c r="Y106" s="102" t="str">
        <f t="shared" si="24"/>
        <v>0,</v>
      </c>
      <c r="Z106" s="102"/>
      <c r="AA106" s="102"/>
      <c r="AB106" s="102"/>
      <c r="AC106" s="102"/>
      <c r="AD106" s="102"/>
      <c r="AE106" s="102"/>
      <c r="AF106" s="102"/>
      <c r="AG106" s="102"/>
      <c r="AH106" s="102"/>
      <c r="AI106" s="102"/>
      <c r="AJ106" s="102"/>
      <c r="AK106" s="102"/>
      <c r="AL106" s="102"/>
      <c r="AM106" s="102"/>
      <c r="AN106" s="102"/>
      <c r="AO106" s="102"/>
      <c r="AP106" s="102"/>
      <c r="AQ106" s="102"/>
      <c r="AR106" s="102"/>
      <c r="AS106" s="102"/>
      <c r="AT106" s="102"/>
      <c r="AU106" s="102"/>
      <c r="AV106" s="102"/>
      <c r="AW106" s="102"/>
      <c r="AX106" s="102"/>
      <c r="AY106" s="102"/>
    </row>
    <row r="107" spans="1:51" x14ac:dyDescent="0.25">
      <c r="A107" s="116">
        <v>106</v>
      </c>
      <c r="B107" s="116" t="b">
        <f>IF(ISNUMBER(Data!D107),IF(AND($A107&lt;=Data!$H$3,$A109&gt;=Data!$H$2,Data!E108&lt;&gt;1),VLOOKUP($A107,Data!$A:$D,4,FALSE)))</f>
        <v>0</v>
      </c>
      <c r="C107" s="116" t="b">
        <f>IF(AND($A107&lt;=Data!$H$3,$A109&gt;=Data!$H$2,Data!E108&lt;&gt;1),VLOOKUP($A107,Data!$A:$D,3,FALSE))</f>
        <v>0</v>
      </c>
      <c r="D107" s="58" t="b">
        <f>IF(COUNT(B107:C107)=2,IF(C107&gt;Data!$H$5,5,IF(C107&gt;Data!$H$6,4,IF(C107&gt;Data!$H$7,3,2))))</f>
        <v>0</v>
      </c>
      <c r="E107" s="115" t="str">
        <f t="shared" si="16"/>
        <v/>
      </c>
      <c r="F107" s="102" t="str">
        <f t="shared" si="23"/>
        <v>0,</v>
      </c>
      <c r="G107" s="102" t="str">
        <f t="shared" si="23"/>
        <v>0,</v>
      </c>
      <c r="H107" s="102" t="str">
        <f t="shared" si="23"/>
        <v>0,</v>
      </c>
      <c r="I107" s="102" t="str">
        <f t="shared" si="23"/>
        <v>0,</v>
      </c>
      <c r="J107" s="102" t="str">
        <f t="shared" si="23"/>
        <v>0,</v>
      </c>
      <c r="K107" s="102" t="str">
        <f t="shared" si="23"/>
        <v>0,</v>
      </c>
      <c r="L107" s="102" t="str">
        <f t="shared" si="23"/>
        <v>0,</v>
      </c>
      <c r="M107" s="102" t="str">
        <f t="shared" si="23"/>
        <v>0,</v>
      </c>
      <c r="N107" s="102" t="str">
        <f t="shared" si="23"/>
        <v>0,</v>
      </c>
      <c r="O107" s="102" t="str">
        <f t="shared" si="23"/>
        <v>0,</v>
      </c>
      <c r="P107" s="102" t="str">
        <f t="shared" si="24"/>
        <v>0,</v>
      </c>
      <c r="Q107" s="102" t="str">
        <f t="shared" si="24"/>
        <v>0,</v>
      </c>
      <c r="R107" s="102" t="str">
        <f t="shared" si="24"/>
        <v>0,</v>
      </c>
      <c r="S107" s="102" t="str">
        <f t="shared" si="24"/>
        <v>0,</v>
      </c>
      <c r="T107" s="102" t="str">
        <f t="shared" si="24"/>
        <v>0,</v>
      </c>
      <c r="U107" s="102" t="str">
        <f t="shared" si="24"/>
        <v>0,</v>
      </c>
      <c r="V107" s="102" t="str">
        <f t="shared" si="24"/>
        <v>0,</v>
      </c>
      <c r="W107" s="102" t="str">
        <f t="shared" si="24"/>
        <v>0,</v>
      </c>
      <c r="X107" s="102" t="str">
        <f t="shared" si="24"/>
        <v>0,</v>
      </c>
      <c r="Y107" s="102" t="str">
        <f t="shared" si="24"/>
        <v>0,</v>
      </c>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row>
    <row r="108" spans="1:51" x14ac:dyDescent="0.25">
      <c r="A108" s="116">
        <v>107</v>
      </c>
      <c r="B108" s="116" t="b">
        <f>IF(ISNUMBER(Data!D108),IF(AND($A108&lt;=Data!$H$3,$A110&gt;=Data!$H$2,Data!E109&lt;&gt;1),VLOOKUP($A108,Data!$A:$D,4,FALSE)))</f>
        <v>0</v>
      </c>
      <c r="C108" s="116" t="b">
        <f>IF(AND($A108&lt;=Data!$H$3,$A110&gt;=Data!$H$2,Data!E109&lt;&gt;1),VLOOKUP($A108,Data!$A:$D,3,FALSE))</f>
        <v>0</v>
      </c>
      <c r="D108" s="58" t="b">
        <f>IF(COUNT(B108:C108)=2,IF(C108&gt;Data!$H$5,5,IF(C108&gt;Data!$H$6,4,IF(C108&gt;Data!$H$7,3,2))))</f>
        <v>0</v>
      </c>
      <c r="E108" s="115" t="str">
        <f t="shared" si="16"/>
        <v/>
      </c>
      <c r="F108" s="102" t="str">
        <f t="shared" si="23"/>
        <v>0,</v>
      </c>
      <c r="G108" s="102" t="str">
        <f t="shared" si="23"/>
        <v>0,</v>
      </c>
      <c r="H108" s="102" t="str">
        <f t="shared" si="23"/>
        <v>0,</v>
      </c>
      <c r="I108" s="102" t="str">
        <f t="shared" si="23"/>
        <v>0,</v>
      </c>
      <c r="J108" s="102" t="str">
        <f t="shared" si="23"/>
        <v>0,</v>
      </c>
      <c r="K108" s="102" t="str">
        <f t="shared" si="23"/>
        <v>0,</v>
      </c>
      <c r="L108" s="102" t="str">
        <f t="shared" si="23"/>
        <v>0,</v>
      </c>
      <c r="M108" s="102" t="str">
        <f t="shared" si="23"/>
        <v>0,</v>
      </c>
      <c r="N108" s="102" t="str">
        <f t="shared" si="23"/>
        <v>0,</v>
      </c>
      <c r="O108" s="102" t="str">
        <f t="shared" si="23"/>
        <v>0,</v>
      </c>
      <c r="P108" s="102" t="str">
        <f t="shared" si="24"/>
        <v>0,</v>
      </c>
      <c r="Q108" s="102" t="str">
        <f t="shared" si="24"/>
        <v>0,</v>
      </c>
      <c r="R108" s="102" t="str">
        <f t="shared" si="24"/>
        <v>0,</v>
      </c>
      <c r="S108" s="102" t="str">
        <f t="shared" si="24"/>
        <v>0,</v>
      </c>
      <c r="T108" s="102" t="str">
        <f t="shared" si="24"/>
        <v>0,</v>
      </c>
      <c r="U108" s="102" t="str">
        <f t="shared" si="24"/>
        <v>0,</v>
      </c>
      <c r="V108" s="102" t="str">
        <f t="shared" si="24"/>
        <v>0,</v>
      </c>
      <c r="W108" s="102" t="str">
        <f t="shared" si="24"/>
        <v>0,</v>
      </c>
      <c r="X108" s="102" t="str">
        <f t="shared" si="24"/>
        <v>0,</v>
      </c>
      <c r="Y108" s="102" t="str">
        <f t="shared" si="24"/>
        <v>0,</v>
      </c>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row>
    <row r="109" spans="1:51" x14ac:dyDescent="0.25">
      <c r="A109" s="116">
        <v>108</v>
      </c>
      <c r="B109" s="116" t="b">
        <f>IF(ISNUMBER(Data!D109),IF(AND($A109&lt;=Data!$H$3,$A111&gt;=Data!$H$2,Data!E110&lt;&gt;1),VLOOKUP($A109,Data!$A:$D,4,FALSE)))</f>
        <v>0</v>
      </c>
      <c r="C109" s="116" t="b">
        <f>IF(AND($A109&lt;=Data!$H$3,$A111&gt;=Data!$H$2,Data!E110&lt;&gt;1),VLOOKUP($A109,Data!$A:$D,3,FALSE))</f>
        <v>0</v>
      </c>
      <c r="D109" s="58" t="b">
        <f>IF(COUNT(B109:C109)=2,IF(C109&gt;Data!$H$5,5,IF(C109&gt;Data!$H$6,4,IF(C109&gt;Data!$H$7,3,2))))</f>
        <v>0</v>
      </c>
      <c r="E109" s="115" t="str">
        <f t="shared" si="16"/>
        <v/>
      </c>
      <c r="F109" s="102" t="str">
        <f t="shared" si="23"/>
        <v>0,</v>
      </c>
      <c r="G109" s="102" t="str">
        <f t="shared" si="23"/>
        <v>0,</v>
      </c>
      <c r="H109" s="102" t="str">
        <f t="shared" si="23"/>
        <v>0,</v>
      </c>
      <c r="I109" s="102" t="str">
        <f t="shared" si="23"/>
        <v>0,</v>
      </c>
      <c r="J109" s="102" t="str">
        <f t="shared" si="23"/>
        <v>0,</v>
      </c>
      <c r="K109" s="102" t="str">
        <f t="shared" si="23"/>
        <v>0,</v>
      </c>
      <c r="L109" s="102" t="str">
        <f t="shared" si="23"/>
        <v>0,</v>
      </c>
      <c r="M109" s="102" t="str">
        <f t="shared" si="23"/>
        <v>0,</v>
      </c>
      <c r="N109" s="102" t="str">
        <f t="shared" si="23"/>
        <v>0,</v>
      </c>
      <c r="O109" s="102" t="str">
        <f t="shared" si="23"/>
        <v>0,</v>
      </c>
      <c r="P109" s="102" t="str">
        <f t="shared" si="24"/>
        <v>0,</v>
      </c>
      <c r="Q109" s="102" t="str">
        <f t="shared" si="24"/>
        <v>0,</v>
      </c>
      <c r="R109" s="102" t="str">
        <f t="shared" si="24"/>
        <v>0,</v>
      </c>
      <c r="S109" s="102" t="str">
        <f t="shared" si="24"/>
        <v>0,</v>
      </c>
      <c r="T109" s="102" t="str">
        <f t="shared" si="24"/>
        <v>0,</v>
      </c>
      <c r="U109" s="102" t="str">
        <f t="shared" si="24"/>
        <v>0,</v>
      </c>
      <c r="V109" s="102" t="str">
        <f t="shared" si="24"/>
        <v>0,</v>
      </c>
      <c r="W109" s="102" t="str">
        <f t="shared" si="24"/>
        <v>0,</v>
      </c>
      <c r="X109" s="102" t="str">
        <f t="shared" si="24"/>
        <v>0,</v>
      </c>
      <c r="Y109" s="102" t="str">
        <f t="shared" si="24"/>
        <v>0,</v>
      </c>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row>
    <row r="110" spans="1:51" x14ac:dyDescent="0.25">
      <c r="A110" s="116">
        <v>109</v>
      </c>
      <c r="B110" s="116" t="b">
        <f>IF(ISNUMBER(Data!D110),IF(AND($A110&lt;=Data!$H$3,$A112&gt;=Data!$H$2,Data!E111&lt;&gt;1),VLOOKUP($A110,Data!$A:$D,4,FALSE)))</f>
        <v>0</v>
      </c>
      <c r="C110" s="116" t="b">
        <f>IF(AND($A110&lt;=Data!$H$3,$A112&gt;=Data!$H$2,Data!E111&lt;&gt;1),VLOOKUP($A110,Data!$A:$D,3,FALSE))</f>
        <v>0</v>
      </c>
      <c r="D110" s="58" t="b">
        <f>IF(COUNT(B110:C110)=2,IF(C110&gt;Data!$H$5,5,IF(C110&gt;Data!$H$6,4,IF(C110&gt;Data!$H$7,3,2))))</f>
        <v>0</v>
      </c>
      <c r="E110" s="115" t="str">
        <f t="shared" si="16"/>
        <v/>
      </c>
      <c r="F110" s="102" t="str">
        <f t="shared" si="23"/>
        <v>0,</v>
      </c>
      <c r="G110" s="102" t="str">
        <f t="shared" si="23"/>
        <v>0,</v>
      </c>
      <c r="H110" s="102" t="str">
        <f t="shared" si="23"/>
        <v>0,</v>
      </c>
      <c r="I110" s="102" t="str">
        <f t="shared" si="23"/>
        <v>0,</v>
      </c>
      <c r="J110" s="102" t="str">
        <f t="shared" si="23"/>
        <v>0,</v>
      </c>
      <c r="K110" s="102" t="str">
        <f t="shared" si="23"/>
        <v>0,</v>
      </c>
      <c r="L110" s="102" t="str">
        <f t="shared" si="23"/>
        <v>0,</v>
      </c>
      <c r="M110" s="102" t="str">
        <f t="shared" si="23"/>
        <v>0,</v>
      </c>
      <c r="N110" s="102" t="str">
        <f t="shared" si="23"/>
        <v>0,</v>
      </c>
      <c r="O110" s="102" t="str">
        <f t="shared" si="23"/>
        <v>0,</v>
      </c>
      <c r="P110" s="102" t="str">
        <f t="shared" si="24"/>
        <v>0,</v>
      </c>
      <c r="Q110" s="102" t="str">
        <f t="shared" si="24"/>
        <v>0,</v>
      </c>
      <c r="R110" s="102" t="str">
        <f t="shared" si="24"/>
        <v>0,</v>
      </c>
      <c r="S110" s="102" t="str">
        <f t="shared" si="24"/>
        <v>0,</v>
      </c>
      <c r="T110" s="102" t="str">
        <f t="shared" si="24"/>
        <v>0,</v>
      </c>
      <c r="U110" s="102" t="str">
        <f t="shared" si="24"/>
        <v>0,</v>
      </c>
      <c r="V110" s="102" t="str">
        <f t="shared" si="24"/>
        <v>0,</v>
      </c>
      <c r="W110" s="102" t="str">
        <f t="shared" si="24"/>
        <v>0,</v>
      </c>
      <c r="X110" s="102" t="str">
        <f t="shared" si="24"/>
        <v>0,</v>
      </c>
      <c r="Y110" s="102" t="str">
        <f t="shared" si="24"/>
        <v>0,</v>
      </c>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row>
    <row r="111" spans="1:51" x14ac:dyDescent="0.25">
      <c r="A111" s="116">
        <v>110</v>
      </c>
      <c r="B111" s="116" t="b">
        <f>IF(ISNUMBER(Data!D111),IF(AND($A111&lt;=Data!$H$3,$A113&gt;=Data!$H$2,Data!E112&lt;&gt;1),VLOOKUP($A111,Data!$A:$D,4,FALSE)))</f>
        <v>0</v>
      </c>
      <c r="C111" s="116" t="b">
        <f>IF(AND($A111&lt;=Data!$H$3,$A113&gt;=Data!$H$2,Data!E112&lt;&gt;1),VLOOKUP($A111,Data!$A:$D,3,FALSE))</f>
        <v>0</v>
      </c>
      <c r="D111" s="58" t="b">
        <f>IF(COUNT(B111:C111)=2,IF(C111&gt;Data!$H$5,5,IF(C111&gt;Data!$H$6,4,IF(C111&gt;Data!$H$7,3,2))))</f>
        <v>0</v>
      </c>
      <c r="E111" s="115" t="str">
        <f t="shared" si="16"/>
        <v/>
      </c>
      <c r="F111" s="102" t="str">
        <f t="shared" si="23"/>
        <v>0,</v>
      </c>
      <c r="G111" s="102" t="str">
        <f t="shared" si="23"/>
        <v>0,</v>
      </c>
      <c r="H111" s="102" t="str">
        <f t="shared" si="23"/>
        <v>0,</v>
      </c>
      <c r="I111" s="102" t="str">
        <f t="shared" si="23"/>
        <v>0,</v>
      </c>
      <c r="J111" s="102" t="str">
        <f t="shared" si="23"/>
        <v>0,</v>
      </c>
      <c r="K111" s="102" t="str">
        <f t="shared" si="23"/>
        <v>0,</v>
      </c>
      <c r="L111" s="102" t="str">
        <f t="shared" si="23"/>
        <v>0,</v>
      </c>
      <c r="M111" s="102" t="str">
        <f t="shared" si="23"/>
        <v>0,</v>
      </c>
      <c r="N111" s="102" t="str">
        <f t="shared" si="23"/>
        <v>0,</v>
      </c>
      <c r="O111" s="102" t="str">
        <f t="shared" si="23"/>
        <v>0,</v>
      </c>
      <c r="P111" s="102" t="str">
        <f t="shared" si="24"/>
        <v>0,</v>
      </c>
      <c r="Q111" s="102" t="str">
        <f t="shared" si="24"/>
        <v>0,</v>
      </c>
      <c r="R111" s="102" t="str">
        <f t="shared" si="24"/>
        <v>0,</v>
      </c>
      <c r="S111" s="102" t="str">
        <f t="shared" si="24"/>
        <v>0,</v>
      </c>
      <c r="T111" s="102" t="str">
        <f t="shared" si="24"/>
        <v>0,</v>
      </c>
      <c r="U111" s="102" t="str">
        <f t="shared" si="24"/>
        <v>0,</v>
      </c>
      <c r="V111" s="102" t="str">
        <f t="shared" si="24"/>
        <v>0,</v>
      </c>
      <c r="W111" s="102" t="str">
        <f t="shared" si="24"/>
        <v>0,</v>
      </c>
      <c r="X111" s="102" t="str">
        <f t="shared" si="24"/>
        <v>0,</v>
      </c>
      <c r="Y111" s="102" t="str">
        <f t="shared" si="24"/>
        <v>0,</v>
      </c>
      <c r="Z111" s="102"/>
      <c r="AA111" s="102"/>
      <c r="AB111" s="102"/>
      <c r="AC111" s="102"/>
      <c r="AD111" s="102"/>
      <c r="AE111" s="102"/>
      <c r="AF111" s="102"/>
      <c r="AG111" s="102"/>
      <c r="AH111" s="102"/>
      <c r="AI111" s="102"/>
      <c r="AJ111" s="102"/>
      <c r="AK111" s="102"/>
      <c r="AL111" s="102"/>
      <c r="AM111" s="102"/>
      <c r="AN111" s="102"/>
      <c r="AO111" s="102"/>
      <c r="AP111" s="102"/>
      <c r="AQ111" s="102"/>
      <c r="AR111" s="102"/>
      <c r="AS111" s="102"/>
      <c r="AT111" s="102"/>
      <c r="AU111" s="102"/>
      <c r="AV111" s="102"/>
      <c r="AW111" s="102"/>
      <c r="AX111" s="102"/>
      <c r="AY111" s="102"/>
    </row>
    <row r="112" spans="1:51" x14ac:dyDescent="0.25">
      <c r="A112" s="116">
        <v>111</v>
      </c>
      <c r="B112" s="116" t="b">
        <f>IF(ISNUMBER(Data!D112),IF(AND($A112&lt;=Data!$H$3,$A114&gt;=Data!$H$2,Data!E113&lt;&gt;1),VLOOKUP($A112,Data!$A:$D,4,FALSE)))</f>
        <v>0</v>
      </c>
      <c r="C112" s="116" t="b">
        <f>IF(AND($A112&lt;=Data!$H$3,$A114&gt;=Data!$H$2,Data!E113&lt;&gt;1),VLOOKUP($A112,Data!$A:$D,3,FALSE))</f>
        <v>0</v>
      </c>
      <c r="D112" s="58" t="b">
        <f>IF(COUNT(B112:C112)=2,IF(C112&gt;Data!$H$5,5,IF(C112&gt;Data!$H$6,4,IF(C112&gt;Data!$H$7,3,2))))</f>
        <v>0</v>
      </c>
      <c r="E112" s="115" t="str">
        <f t="shared" si="16"/>
        <v/>
      </c>
      <c r="F112" s="102" t="str">
        <f t="shared" ref="F112:O121" si="25">IF($B112&lt;F$1,1,0) &amp;","&amp;$E112</f>
        <v>0,</v>
      </c>
      <c r="G112" s="102" t="str">
        <f t="shared" si="25"/>
        <v>0,</v>
      </c>
      <c r="H112" s="102" t="str">
        <f t="shared" si="25"/>
        <v>0,</v>
      </c>
      <c r="I112" s="102" t="str">
        <f t="shared" si="25"/>
        <v>0,</v>
      </c>
      <c r="J112" s="102" t="str">
        <f t="shared" si="25"/>
        <v>0,</v>
      </c>
      <c r="K112" s="102" t="str">
        <f t="shared" si="25"/>
        <v>0,</v>
      </c>
      <c r="L112" s="102" t="str">
        <f t="shared" si="25"/>
        <v>0,</v>
      </c>
      <c r="M112" s="102" t="str">
        <f t="shared" si="25"/>
        <v>0,</v>
      </c>
      <c r="N112" s="102" t="str">
        <f t="shared" si="25"/>
        <v>0,</v>
      </c>
      <c r="O112" s="102" t="str">
        <f t="shared" si="25"/>
        <v>0,</v>
      </c>
      <c r="P112" s="102" t="str">
        <f t="shared" ref="P112:Y121" si="26">IF($B112&lt;P$1,1,0) &amp;","&amp;$E112</f>
        <v>0,</v>
      </c>
      <c r="Q112" s="102" t="str">
        <f t="shared" si="26"/>
        <v>0,</v>
      </c>
      <c r="R112" s="102" t="str">
        <f t="shared" si="26"/>
        <v>0,</v>
      </c>
      <c r="S112" s="102" t="str">
        <f t="shared" si="26"/>
        <v>0,</v>
      </c>
      <c r="T112" s="102" t="str">
        <f t="shared" si="26"/>
        <v>0,</v>
      </c>
      <c r="U112" s="102" t="str">
        <f t="shared" si="26"/>
        <v>0,</v>
      </c>
      <c r="V112" s="102" t="str">
        <f t="shared" si="26"/>
        <v>0,</v>
      </c>
      <c r="W112" s="102" t="str">
        <f t="shared" si="26"/>
        <v>0,</v>
      </c>
      <c r="X112" s="102" t="str">
        <f t="shared" si="26"/>
        <v>0,</v>
      </c>
      <c r="Y112" s="102" t="str">
        <f t="shared" si="26"/>
        <v>0,</v>
      </c>
      <c r="Z112" s="102"/>
      <c r="AA112" s="102"/>
      <c r="AB112" s="102"/>
      <c r="AC112" s="102"/>
      <c r="AD112" s="102"/>
      <c r="AE112" s="102"/>
      <c r="AF112" s="102"/>
      <c r="AG112" s="102"/>
      <c r="AH112" s="102"/>
      <c r="AI112" s="102"/>
      <c r="AJ112" s="102"/>
      <c r="AK112" s="102"/>
      <c r="AL112" s="102"/>
      <c r="AM112" s="102"/>
      <c r="AN112" s="102"/>
      <c r="AO112" s="102"/>
      <c r="AP112" s="102"/>
      <c r="AQ112" s="102"/>
      <c r="AR112" s="102"/>
      <c r="AS112" s="102"/>
      <c r="AT112" s="102"/>
      <c r="AU112" s="102"/>
      <c r="AV112" s="102"/>
      <c r="AW112" s="102"/>
      <c r="AX112" s="102"/>
      <c r="AY112" s="102"/>
    </row>
    <row r="113" spans="1:51" x14ac:dyDescent="0.25">
      <c r="A113" s="116">
        <v>112</v>
      </c>
      <c r="B113" s="116" t="b">
        <f>IF(ISNUMBER(Data!D113),IF(AND($A113&lt;=Data!$H$3,$A115&gt;=Data!$H$2,Data!E114&lt;&gt;1),VLOOKUP($A113,Data!$A:$D,4,FALSE)))</f>
        <v>0</v>
      </c>
      <c r="C113" s="116" t="b">
        <f>IF(AND($A113&lt;=Data!$H$3,$A115&gt;=Data!$H$2,Data!E114&lt;&gt;1),VLOOKUP($A113,Data!$A:$D,3,FALSE))</f>
        <v>0</v>
      </c>
      <c r="D113" s="58" t="b">
        <f>IF(COUNT(B113:C113)=2,IF(C113&gt;Data!$H$5,5,IF(C113&gt;Data!$H$6,4,IF(C113&gt;Data!$H$7,3,2))))</f>
        <v>0</v>
      </c>
      <c r="E113" s="115" t="str">
        <f t="shared" si="16"/>
        <v/>
      </c>
      <c r="F113" s="102" t="str">
        <f t="shared" si="25"/>
        <v>0,</v>
      </c>
      <c r="G113" s="102" t="str">
        <f t="shared" si="25"/>
        <v>0,</v>
      </c>
      <c r="H113" s="102" t="str">
        <f t="shared" si="25"/>
        <v>0,</v>
      </c>
      <c r="I113" s="102" t="str">
        <f t="shared" si="25"/>
        <v>0,</v>
      </c>
      <c r="J113" s="102" t="str">
        <f t="shared" si="25"/>
        <v>0,</v>
      </c>
      <c r="K113" s="102" t="str">
        <f t="shared" si="25"/>
        <v>0,</v>
      </c>
      <c r="L113" s="102" t="str">
        <f t="shared" si="25"/>
        <v>0,</v>
      </c>
      <c r="M113" s="102" t="str">
        <f t="shared" si="25"/>
        <v>0,</v>
      </c>
      <c r="N113" s="102" t="str">
        <f t="shared" si="25"/>
        <v>0,</v>
      </c>
      <c r="O113" s="102" t="str">
        <f t="shared" si="25"/>
        <v>0,</v>
      </c>
      <c r="P113" s="102" t="str">
        <f t="shared" si="26"/>
        <v>0,</v>
      </c>
      <c r="Q113" s="102" t="str">
        <f t="shared" si="26"/>
        <v>0,</v>
      </c>
      <c r="R113" s="102" t="str">
        <f t="shared" si="26"/>
        <v>0,</v>
      </c>
      <c r="S113" s="102" t="str">
        <f t="shared" si="26"/>
        <v>0,</v>
      </c>
      <c r="T113" s="102" t="str">
        <f t="shared" si="26"/>
        <v>0,</v>
      </c>
      <c r="U113" s="102" t="str">
        <f t="shared" si="26"/>
        <v>0,</v>
      </c>
      <c r="V113" s="102" t="str">
        <f t="shared" si="26"/>
        <v>0,</v>
      </c>
      <c r="W113" s="102" t="str">
        <f t="shared" si="26"/>
        <v>0,</v>
      </c>
      <c r="X113" s="102" t="str">
        <f t="shared" si="26"/>
        <v>0,</v>
      </c>
      <c r="Y113" s="102" t="str">
        <f t="shared" si="26"/>
        <v>0,</v>
      </c>
      <c r="Z113" s="102"/>
      <c r="AA113" s="102"/>
      <c r="AB113" s="102"/>
      <c r="AC113" s="102"/>
      <c r="AD113" s="102"/>
      <c r="AE113" s="102"/>
      <c r="AF113" s="102"/>
      <c r="AG113" s="102"/>
      <c r="AH113" s="102"/>
      <c r="AI113" s="102"/>
      <c r="AJ113" s="102"/>
      <c r="AK113" s="102"/>
      <c r="AL113" s="102"/>
      <c r="AM113" s="102"/>
      <c r="AN113" s="102"/>
      <c r="AO113" s="102"/>
      <c r="AP113" s="102"/>
      <c r="AQ113" s="102"/>
      <c r="AR113" s="102"/>
      <c r="AS113" s="102"/>
      <c r="AT113" s="102"/>
      <c r="AU113" s="102"/>
      <c r="AV113" s="102"/>
      <c r="AW113" s="102"/>
      <c r="AX113" s="102"/>
      <c r="AY113" s="102"/>
    </row>
    <row r="114" spans="1:51" x14ac:dyDescent="0.25">
      <c r="A114" s="116">
        <v>113</v>
      </c>
      <c r="B114" s="116" t="b">
        <f>IF(ISNUMBER(Data!D114),IF(AND($A114&lt;=Data!$H$3,$A116&gt;=Data!$H$2,Data!E115&lt;&gt;1),VLOOKUP($A114,Data!$A:$D,4,FALSE)))</f>
        <v>0</v>
      </c>
      <c r="C114" s="116" t="b">
        <f>IF(AND($A114&lt;=Data!$H$3,$A116&gt;=Data!$H$2,Data!E115&lt;&gt;1),VLOOKUP($A114,Data!$A:$D,3,FALSE))</f>
        <v>0</v>
      </c>
      <c r="D114" s="58" t="b">
        <f>IF(COUNT(B114:C114)=2,IF(C114&gt;Data!$H$5,5,IF(C114&gt;Data!$H$6,4,IF(C114&gt;Data!$H$7,3,2))))</f>
        <v>0</v>
      </c>
      <c r="E114" s="115" t="str">
        <f t="shared" si="16"/>
        <v/>
      </c>
      <c r="F114" s="102" t="str">
        <f t="shared" si="25"/>
        <v>0,</v>
      </c>
      <c r="G114" s="102" t="str">
        <f t="shared" si="25"/>
        <v>0,</v>
      </c>
      <c r="H114" s="102" t="str">
        <f t="shared" si="25"/>
        <v>0,</v>
      </c>
      <c r="I114" s="102" t="str">
        <f t="shared" si="25"/>
        <v>0,</v>
      </c>
      <c r="J114" s="102" t="str">
        <f t="shared" si="25"/>
        <v>0,</v>
      </c>
      <c r="K114" s="102" t="str">
        <f t="shared" si="25"/>
        <v>0,</v>
      </c>
      <c r="L114" s="102" t="str">
        <f t="shared" si="25"/>
        <v>0,</v>
      </c>
      <c r="M114" s="102" t="str">
        <f t="shared" si="25"/>
        <v>0,</v>
      </c>
      <c r="N114" s="102" t="str">
        <f t="shared" si="25"/>
        <v>0,</v>
      </c>
      <c r="O114" s="102" t="str">
        <f t="shared" si="25"/>
        <v>0,</v>
      </c>
      <c r="P114" s="102" t="str">
        <f t="shared" si="26"/>
        <v>0,</v>
      </c>
      <c r="Q114" s="102" t="str">
        <f t="shared" si="26"/>
        <v>0,</v>
      </c>
      <c r="R114" s="102" t="str">
        <f t="shared" si="26"/>
        <v>0,</v>
      </c>
      <c r="S114" s="102" t="str">
        <f t="shared" si="26"/>
        <v>0,</v>
      </c>
      <c r="T114" s="102" t="str">
        <f t="shared" si="26"/>
        <v>0,</v>
      </c>
      <c r="U114" s="102" t="str">
        <f t="shared" si="26"/>
        <v>0,</v>
      </c>
      <c r="V114" s="102" t="str">
        <f t="shared" si="26"/>
        <v>0,</v>
      </c>
      <c r="W114" s="102" t="str">
        <f t="shared" si="26"/>
        <v>0,</v>
      </c>
      <c r="X114" s="102" t="str">
        <f t="shared" si="26"/>
        <v>0,</v>
      </c>
      <c r="Y114" s="102" t="str">
        <f t="shared" si="26"/>
        <v>0,</v>
      </c>
      <c r="Z114" s="102"/>
      <c r="AA114" s="102"/>
      <c r="AB114" s="102"/>
      <c r="AC114" s="102"/>
      <c r="AD114" s="102"/>
      <c r="AE114" s="102"/>
      <c r="AF114" s="102"/>
      <c r="AG114" s="102"/>
      <c r="AH114" s="102"/>
      <c r="AI114" s="102"/>
      <c r="AJ114" s="102"/>
      <c r="AK114" s="102"/>
      <c r="AL114" s="102"/>
      <c r="AM114" s="102"/>
      <c r="AN114" s="102"/>
      <c r="AO114" s="102"/>
      <c r="AP114" s="102"/>
      <c r="AQ114" s="102"/>
      <c r="AR114" s="102"/>
      <c r="AS114" s="102"/>
      <c r="AT114" s="102"/>
      <c r="AU114" s="102"/>
      <c r="AV114" s="102"/>
      <c r="AW114" s="102"/>
      <c r="AX114" s="102"/>
      <c r="AY114" s="102"/>
    </row>
    <row r="115" spans="1:51" x14ac:dyDescent="0.25">
      <c r="A115" s="116">
        <v>114</v>
      </c>
      <c r="B115" s="116" t="b">
        <f>IF(ISNUMBER(Data!D115),IF(AND($A115&lt;=Data!$H$3,$A117&gt;=Data!$H$2,Data!E116&lt;&gt;1),VLOOKUP($A115,Data!$A:$D,4,FALSE)))</f>
        <v>0</v>
      </c>
      <c r="C115" s="116" t="b">
        <f>IF(AND($A115&lt;=Data!$H$3,$A117&gt;=Data!$H$2,Data!E116&lt;&gt;1),VLOOKUP($A115,Data!$A:$D,3,FALSE))</f>
        <v>0</v>
      </c>
      <c r="D115" s="58" t="b">
        <f>IF(COUNT(B115:C115)=2,IF(C115&gt;Data!$H$5,5,IF(C115&gt;Data!$H$6,4,IF(C115&gt;Data!$H$7,3,2))))</f>
        <v>0</v>
      </c>
      <c r="E115" s="115" t="str">
        <f t="shared" si="16"/>
        <v/>
      </c>
      <c r="F115" s="102" t="str">
        <f t="shared" si="25"/>
        <v>0,</v>
      </c>
      <c r="G115" s="102" t="str">
        <f t="shared" si="25"/>
        <v>0,</v>
      </c>
      <c r="H115" s="102" t="str">
        <f t="shared" si="25"/>
        <v>0,</v>
      </c>
      <c r="I115" s="102" t="str">
        <f t="shared" si="25"/>
        <v>0,</v>
      </c>
      <c r="J115" s="102" t="str">
        <f t="shared" si="25"/>
        <v>0,</v>
      </c>
      <c r="K115" s="102" t="str">
        <f t="shared" si="25"/>
        <v>0,</v>
      </c>
      <c r="L115" s="102" t="str">
        <f t="shared" si="25"/>
        <v>0,</v>
      </c>
      <c r="M115" s="102" t="str">
        <f t="shared" si="25"/>
        <v>0,</v>
      </c>
      <c r="N115" s="102" t="str">
        <f t="shared" si="25"/>
        <v>0,</v>
      </c>
      <c r="O115" s="102" t="str">
        <f t="shared" si="25"/>
        <v>0,</v>
      </c>
      <c r="P115" s="102" t="str">
        <f t="shared" si="26"/>
        <v>0,</v>
      </c>
      <c r="Q115" s="102" t="str">
        <f t="shared" si="26"/>
        <v>0,</v>
      </c>
      <c r="R115" s="102" t="str">
        <f t="shared" si="26"/>
        <v>0,</v>
      </c>
      <c r="S115" s="102" t="str">
        <f t="shared" si="26"/>
        <v>0,</v>
      </c>
      <c r="T115" s="102" t="str">
        <f t="shared" si="26"/>
        <v>0,</v>
      </c>
      <c r="U115" s="102" t="str">
        <f t="shared" si="26"/>
        <v>0,</v>
      </c>
      <c r="V115" s="102" t="str">
        <f t="shared" si="26"/>
        <v>0,</v>
      </c>
      <c r="W115" s="102" t="str">
        <f t="shared" si="26"/>
        <v>0,</v>
      </c>
      <c r="X115" s="102" t="str">
        <f t="shared" si="26"/>
        <v>0,</v>
      </c>
      <c r="Y115" s="102" t="str">
        <f t="shared" si="26"/>
        <v>0,</v>
      </c>
      <c r="Z115" s="102"/>
      <c r="AA115" s="102"/>
      <c r="AB115" s="102"/>
      <c r="AC115" s="102"/>
      <c r="AD115" s="102"/>
      <c r="AE115" s="102"/>
      <c r="AF115" s="102"/>
      <c r="AG115" s="102"/>
      <c r="AH115" s="102"/>
      <c r="AI115" s="102"/>
      <c r="AJ115" s="102"/>
      <c r="AK115" s="102"/>
      <c r="AL115" s="102"/>
      <c r="AM115" s="102"/>
      <c r="AN115" s="102"/>
      <c r="AO115" s="102"/>
      <c r="AP115" s="102"/>
      <c r="AQ115" s="102"/>
      <c r="AR115" s="102"/>
      <c r="AS115" s="102"/>
      <c r="AT115" s="102"/>
      <c r="AU115" s="102"/>
      <c r="AV115" s="102"/>
      <c r="AW115" s="102"/>
      <c r="AX115" s="102"/>
      <c r="AY115" s="102"/>
    </row>
    <row r="116" spans="1:51" x14ac:dyDescent="0.25">
      <c r="A116" s="116">
        <v>115</v>
      </c>
      <c r="B116" s="116" t="b">
        <f>IF(ISNUMBER(Data!D116),IF(AND($A116&lt;=Data!$H$3,$A118&gt;=Data!$H$2,Data!E117&lt;&gt;1),VLOOKUP($A116,Data!$A:$D,4,FALSE)))</f>
        <v>0</v>
      </c>
      <c r="C116" s="116" t="b">
        <f>IF(AND($A116&lt;=Data!$H$3,$A118&gt;=Data!$H$2,Data!E117&lt;&gt;1),VLOOKUP($A116,Data!$A:$D,3,FALSE))</f>
        <v>0</v>
      </c>
      <c r="D116" s="58" t="b">
        <f>IF(COUNT(B116:C116)=2,IF(C116&gt;Data!$H$5,5,IF(C116&gt;Data!$H$6,4,IF(C116&gt;Data!$H$7,3,2))))</f>
        <v>0</v>
      </c>
      <c r="E116" s="115" t="str">
        <f t="shared" si="16"/>
        <v/>
      </c>
      <c r="F116" s="102" t="str">
        <f t="shared" si="25"/>
        <v>0,</v>
      </c>
      <c r="G116" s="102" t="str">
        <f t="shared" si="25"/>
        <v>0,</v>
      </c>
      <c r="H116" s="102" t="str">
        <f t="shared" si="25"/>
        <v>0,</v>
      </c>
      <c r="I116" s="102" t="str">
        <f t="shared" si="25"/>
        <v>0,</v>
      </c>
      <c r="J116" s="102" t="str">
        <f t="shared" si="25"/>
        <v>0,</v>
      </c>
      <c r="K116" s="102" t="str">
        <f t="shared" si="25"/>
        <v>0,</v>
      </c>
      <c r="L116" s="102" t="str">
        <f t="shared" si="25"/>
        <v>0,</v>
      </c>
      <c r="M116" s="102" t="str">
        <f t="shared" si="25"/>
        <v>0,</v>
      </c>
      <c r="N116" s="102" t="str">
        <f t="shared" si="25"/>
        <v>0,</v>
      </c>
      <c r="O116" s="102" t="str">
        <f t="shared" si="25"/>
        <v>0,</v>
      </c>
      <c r="P116" s="102" t="str">
        <f t="shared" si="26"/>
        <v>0,</v>
      </c>
      <c r="Q116" s="102" t="str">
        <f t="shared" si="26"/>
        <v>0,</v>
      </c>
      <c r="R116" s="102" t="str">
        <f t="shared" si="26"/>
        <v>0,</v>
      </c>
      <c r="S116" s="102" t="str">
        <f t="shared" si="26"/>
        <v>0,</v>
      </c>
      <c r="T116" s="102" t="str">
        <f t="shared" si="26"/>
        <v>0,</v>
      </c>
      <c r="U116" s="102" t="str">
        <f t="shared" si="26"/>
        <v>0,</v>
      </c>
      <c r="V116" s="102" t="str">
        <f t="shared" si="26"/>
        <v>0,</v>
      </c>
      <c r="W116" s="102" t="str">
        <f t="shared" si="26"/>
        <v>0,</v>
      </c>
      <c r="X116" s="102" t="str">
        <f t="shared" si="26"/>
        <v>0,</v>
      </c>
      <c r="Y116" s="102" t="str">
        <f t="shared" si="26"/>
        <v>0,</v>
      </c>
      <c r="Z116" s="102"/>
      <c r="AA116" s="102"/>
      <c r="AB116" s="102"/>
      <c r="AC116" s="102"/>
      <c r="AD116" s="102"/>
      <c r="AE116" s="102"/>
      <c r="AF116" s="102"/>
      <c r="AG116" s="102"/>
      <c r="AH116" s="102"/>
      <c r="AI116" s="102"/>
      <c r="AJ116" s="102"/>
      <c r="AK116" s="102"/>
      <c r="AL116" s="102"/>
      <c r="AM116" s="102"/>
      <c r="AN116" s="102"/>
      <c r="AO116" s="102"/>
      <c r="AP116" s="102"/>
      <c r="AQ116" s="102"/>
      <c r="AR116" s="102"/>
      <c r="AS116" s="102"/>
      <c r="AT116" s="102"/>
      <c r="AU116" s="102"/>
      <c r="AV116" s="102"/>
      <c r="AW116" s="102"/>
      <c r="AX116" s="102"/>
      <c r="AY116" s="102"/>
    </row>
    <row r="117" spans="1:51" x14ac:dyDescent="0.25">
      <c r="A117" s="116">
        <v>116</v>
      </c>
      <c r="B117" s="116" t="b">
        <f>IF(ISNUMBER(Data!D117),IF(AND($A117&lt;=Data!$H$3,$A119&gt;=Data!$H$2,Data!E118&lt;&gt;1),VLOOKUP($A117,Data!$A:$D,4,FALSE)))</f>
        <v>0</v>
      </c>
      <c r="C117" s="116" t="b">
        <f>IF(AND($A117&lt;=Data!$H$3,$A119&gt;=Data!$H$2,Data!E118&lt;&gt;1),VLOOKUP($A117,Data!$A:$D,3,FALSE))</f>
        <v>0</v>
      </c>
      <c r="D117" s="58" t="b">
        <f>IF(COUNT(B117:C117)=2,IF(C117&gt;Data!$H$5,5,IF(C117&gt;Data!$H$6,4,IF(C117&gt;Data!$H$7,3,2))))</f>
        <v>0</v>
      </c>
      <c r="E117" s="115" t="str">
        <f t="shared" si="16"/>
        <v/>
      </c>
      <c r="F117" s="102" t="str">
        <f t="shared" si="25"/>
        <v>0,</v>
      </c>
      <c r="G117" s="102" t="str">
        <f t="shared" si="25"/>
        <v>0,</v>
      </c>
      <c r="H117" s="102" t="str">
        <f t="shared" si="25"/>
        <v>0,</v>
      </c>
      <c r="I117" s="102" t="str">
        <f t="shared" si="25"/>
        <v>0,</v>
      </c>
      <c r="J117" s="102" t="str">
        <f t="shared" si="25"/>
        <v>0,</v>
      </c>
      <c r="K117" s="102" t="str">
        <f t="shared" si="25"/>
        <v>0,</v>
      </c>
      <c r="L117" s="102" t="str">
        <f t="shared" si="25"/>
        <v>0,</v>
      </c>
      <c r="M117" s="102" t="str">
        <f t="shared" si="25"/>
        <v>0,</v>
      </c>
      <c r="N117" s="102" t="str">
        <f t="shared" si="25"/>
        <v>0,</v>
      </c>
      <c r="O117" s="102" t="str">
        <f t="shared" si="25"/>
        <v>0,</v>
      </c>
      <c r="P117" s="102" t="str">
        <f t="shared" si="26"/>
        <v>0,</v>
      </c>
      <c r="Q117" s="102" t="str">
        <f t="shared" si="26"/>
        <v>0,</v>
      </c>
      <c r="R117" s="102" t="str">
        <f t="shared" si="26"/>
        <v>0,</v>
      </c>
      <c r="S117" s="102" t="str">
        <f t="shared" si="26"/>
        <v>0,</v>
      </c>
      <c r="T117" s="102" t="str">
        <f t="shared" si="26"/>
        <v>0,</v>
      </c>
      <c r="U117" s="102" t="str">
        <f t="shared" si="26"/>
        <v>0,</v>
      </c>
      <c r="V117" s="102" t="str">
        <f t="shared" si="26"/>
        <v>0,</v>
      </c>
      <c r="W117" s="102" t="str">
        <f t="shared" si="26"/>
        <v>0,</v>
      </c>
      <c r="X117" s="102" t="str">
        <f t="shared" si="26"/>
        <v>0,</v>
      </c>
      <c r="Y117" s="102" t="str">
        <f t="shared" si="26"/>
        <v>0,</v>
      </c>
      <c r="Z117" s="102"/>
      <c r="AA117" s="102"/>
      <c r="AB117" s="102"/>
      <c r="AC117" s="102"/>
      <c r="AD117" s="102"/>
      <c r="AE117" s="102"/>
      <c r="AF117" s="102"/>
      <c r="AG117" s="102"/>
      <c r="AH117" s="102"/>
      <c r="AI117" s="102"/>
      <c r="AJ117" s="102"/>
      <c r="AK117" s="102"/>
      <c r="AL117" s="102"/>
      <c r="AM117" s="102"/>
      <c r="AN117" s="102"/>
      <c r="AO117" s="102"/>
      <c r="AP117" s="102"/>
      <c r="AQ117" s="102"/>
      <c r="AR117" s="102"/>
      <c r="AS117" s="102"/>
      <c r="AT117" s="102"/>
      <c r="AU117" s="102"/>
      <c r="AV117" s="102"/>
      <c r="AW117" s="102"/>
      <c r="AX117" s="102"/>
      <c r="AY117" s="102"/>
    </row>
    <row r="118" spans="1:51" x14ac:dyDescent="0.25">
      <c r="A118" s="116">
        <v>117</v>
      </c>
      <c r="B118" s="116" t="b">
        <f>IF(ISNUMBER(Data!D118),IF(AND($A118&lt;=Data!$H$3,$A120&gt;=Data!$H$2,Data!E119&lt;&gt;1),VLOOKUP($A118,Data!$A:$D,4,FALSE)))</f>
        <v>0</v>
      </c>
      <c r="C118" s="116" t="b">
        <f>IF(AND($A118&lt;=Data!$H$3,$A120&gt;=Data!$H$2,Data!E119&lt;&gt;1),VLOOKUP($A118,Data!$A:$D,3,FALSE))</f>
        <v>0</v>
      </c>
      <c r="D118" s="58" t="b">
        <f>IF(COUNT(B118:C118)=2,IF(C118&gt;Data!$H$5,5,IF(C118&gt;Data!$H$6,4,IF(C118&gt;Data!$H$7,3,2))))</f>
        <v>0</v>
      </c>
      <c r="E118" s="115" t="str">
        <f t="shared" si="16"/>
        <v/>
      </c>
      <c r="F118" s="102" t="str">
        <f t="shared" si="25"/>
        <v>0,</v>
      </c>
      <c r="G118" s="102" t="str">
        <f t="shared" si="25"/>
        <v>0,</v>
      </c>
      <c r="H118" s="102" t="str">
        <f t="shared" si="25"/>
        <v>0,</v>
      </c>
      <c r="I118" s="102" t="str">
        <f t="shared" si="25"/>
        <v>0,</v>
      </c>
      <c r="J118" s="102" t="str">
        <f t="shared" si="25"/>
        <v>0,</v>
      </c>
      <c r="K118" s="102" t="str">
        <f t="shared" si="25"/>
        <v>0,</v>
      </c>
      <c r="L118" s="102" t="str">
        <f t="shared" si="25"/>
        <v>0,</v>
      </c>
      <c r="M118" s="102" t="str">
        <f t="shared" si="25"/>
        <v>0,</v>
      </c>
      <c r="N118" s="102" t="str">
        <f t="shared" si="25"/>
        <v>0,</v>
      </c>
      <c r="O118" s="102" t="str">
        <f t="shared" si="25"/>
        <v>0,</v>
      </c>
      <c r="P118" s="102" t="str">
        <f t="shared" si="26"/>
        <v>0,</v>
      </c>
      <c r="Q118" s="102" t="str">
        <f t="shared" si="26"/>
        <v>0,</v>
      </c>
      <c r="R118" s="102" t="str">
        <f t="shared" si="26"/>
        <v>0,</v>
      </c>
      <c r="S118" s="102" t="str">
        <f t="shared" si="26"/>
        <v>0,</v>
      </c>
      <c r="T118" s="102" t="str">
        <f t="shared" si="26"/>
        <v>0,</v>
      </c>
      <c r="U118" s="102" t="str">
        <f t="shared" si="26"/>
        <v>0,</v>
      </c>
      <c r="V118" s="102" t="str">
        <f t="shared" si="26"/>
        <v>0,</v>
      </c>
      <c r="W118" s="102" t="str">
        <f t="shared" si="26"/>
        <v>0,</v>
      </c>
      <c r="X118" s="102" t="str">
        <f t="shared" si="26"/>
        <v>0,</v>
      </c>
      <c r="Y118" s="102" t="str">
        <f t="shared" si="26"/>
        <v>0,</v>
      </c>
      <c r="Z118" s="102"/>
      <c r="AA118" s="102"/>
      <c r="AB118" s="102"/>
      <c r="AC118" s="102"/>
      <c r="AD118" s="102"/>
      <c r="AE118" s="102"/>
      <c r="AF118" s="102"/>
      <c r="AG118" s="102"/>
      <c r="AH118" s="102"/>
      <c r="AI118" s="102"/>
      <c r="AJ118" s="102"/>
      <c r="AK118" s="102"/>
      <c r="AL118" s="102"/>
      <c r="AM118" s="102"/>
      <c r="AN118" s="102"/>
      <c r="AO118" s="102"/>
      <c r="AP118" s="102"/>
      <c r="AQ118" s="102"/>
      <c r="AR118" s="102"/>
      <c r="AS118" s="102"/>
      <c r="AT118" s="102"/>
      <c r="AU118" s="102"/>
      <c r="AV118" s="102"/>
      <c r="AW118" s="102"/>
      <c r="AX118" s="102"/>
      <c r="AY118" s="102"/>
    </row>
    <row r="119" spans="1:51" x14ac:dyDescent="0.25">
      <c r="A119" s="116">
        <v>118</v>
      </c>
      <c r="B119" s="116" t="b">
        <f>IF(ISNUMBER(Data!D119),IF(AND($A119&lt;=Data!$H$3,$A121&gt;=Data!$H$2,Data!E120&lt;&gt;1),VLOOKUP($A119,Data!$A:$D,4,FALSE)))</f>
        <v>0</v>
      </c>
      <c r="C119" s="116" t="b">
        <f>IF(AND($A119&lt;=Data!$H$3,$A121&gt;=Data!$H$2,Data!E120&lt;&gt;1),VLOOKUP($A119,Data!$A:$D,3,FALSE))</f>
        <v>0</v>
      </c>
      <c r="D119" s="58" t="b">
        <f>IF(COUNT(B119:C119)=2,IF(C119&gt;Data!$H$5,5,IF(C119&gt;Data!$H$6,4,IF(C119&gt;Data!$H$7,3,2))))</f>
        <v>0</v>
      </c>
      <c r="E119" s="115" t="str">
        <f t="shared" si="16"/>
        <v/>
      </c>
      <c r="F119" s="102" t="str">
        <f t="shared" si="25"/>
        <v>0,</v>
      </c>
      <c r="G119" s="102" t="str">
        <f t="shared" si="25"/>
        <v>0,</v>
      </c>
      <c r="H119" s="102" t="str">
        <f t="shared" si="25"/>
        <v>0,</v>
      </c>
      <c r="I119" s="102" t="str">
        <f t="shared" si="25"/>
        <v>0,</v>
      </c>
      <c r="J119" s="102" t="str">
        <f t="shared" si="25"/>
        <v>0,</v>
      </c>
      <c r="K119" s="102" t="str">
        <f t="shared" si="25"/>
        <v>0,</v>
      </c>
      <c r="L119" s="102" t="str">
        <f t="shared" si="25"/>
        <v>0,</v>
      </c>
      <c r="M119" s="102" t="str">
        <f t="shared" si="25"/>
        <v>0,</v>
      </c>
      <c r="N119" s="102" t="str">
        <f t="shared" si="25"/>
        <v>0,</v>
      </c>
      <c r="O119" s="102" t="str">
        <f t="shared" si="25"/>
        <v>0,</v>
      </c>
      <c r="P119" s="102" t="str">
        <f t="shared" si="26"/>
        <v>0,</v>
      </c>
      <c r="Q119" s="102" t="str">
        <f t="shared" si="26"/>
        <v>0,</v>
      </c>
      <c r="R119" s="102" t="str">
        <f t="shared" si="26"/>
        <v>0,</v>
      </c>
      <c r="S119" s="102" t="str">
        <f t="shared" si="26"/>
        <v>0,</v>
      </c>
      <c r="T119" s="102" t="str">
        <f t="shared" si="26"/>
        <v>0,</v>
      </c>
      <c r="U119" s="102" t="str">
        <f t="shared" si="26"/>
        <v>0,</v>
      </c>
      <c r="V119" s="102" t="str">
        <f t="shared" si="26"/>
        <v>0,</v>
      </c>
      <c r="W119" s="102" t="str">
        <f t="shared" si="26"/>
        <v>0,</v>
      </c>
      <c r="X119" s="102" t="str">
        <f t="shared" si="26"/>
        <v>0,</v>
      </c>
      <c r="Y119" s="102" t="str">
        <f t="shared" si="26"/>
        <v>0,</v>
      </c>
      <c r="Z119" s="102"/>
      <c r="AA119" s="102"/>
      <c r="AB119" s="102"/>
      <c r="AC119" s="102"/>
      <c r="AD119" s="102"/>
      <c r="AE119" s="102"/>
      <c r="AF119" s="102"/>
      <c r="AG119" s="102"/>
      <c r="AH119" s="102"/>
      <c r="AI119" s="102"/>
      <c r="AJ119" s="102"/>
      <c r="AK119" s="102"/>
      <c r="AL119" s="102"/>
      <c r="AM119" s="102"/>
      <c r="AN119" s="102"/>
      <c r="AO119" s="102"/>
      <c r="AP119" s="102"/>
      <c r="AQ119" s="102"/>
      <c r="AR119" s="102"/>
      <c r="AS119" s="102"/>
      <c r="AT119" s="102"/>
      <c r="AU119" s="102"/>
      <c r="AV119" s="102"/>
      <c r="AW119" s="102"/>
      <c r="AX119" s="102"/>
      <c r="AY119" s="102"/>
    </row>
    <row r="120" spans="1:51" x14ac:dyDescent="0.25">
      <c r="A120" s="116">
        <v>119</v>
      </c>
      <c r="B120" s="116" t="b">
        <f>IF(ISNUMBER(Data!D120),IF(AND($A120&lt;=Data!$H$3,$A122&gt;=Data!$H$2,Data!E121&lt;&gt;1),VLOOKUP($A120,Data!$A:$D,4,FALSE)))</f>
        <v>0</v>
      </c>
      <c r="C120" s="116" t="b">
        <f>IF(AND($A120&lt;=Data!$H$3,$A122&gt;=Data!$H$2,Data!E121&lt;&gt;1),VLOOKUP($A120,Data!$A:$D,3,FALSE))</f>
        <v>0</v>
      </c>
      <c r="D120" s="58" t="b">
        <f>IF(COUNT(B120:C120)=2,IF(C120&gt;Data!$H$5,5,IF(C120&gt;Data!$H$6,4,IF(C120&gt;Data!$H$7,3,2))))</f>
        <v>0</v>
      </c>
      <c r="E120" s="115" t="str">
        <f t="shared" si="16"/>
        <v/>
      </c>
      <c r="F120" s="102" t="str">
        <f t="shared" si="25"/>
        <v>0,</v>
      </c>
      <c r="G120" s="102" t="str">
        <f t="shared" si="25"/>
        <v>0,</v>
      </c>
      <c r="H120" s="102" t="str">
        <f t="shared" si="25"/>
        <v>0,</v>
      </c>
      <c r="I120" s="102" t="str">
        <f t="shared" si="25"/>
        <v>0,</v>
      </c>
      <c r="J120" s="102" t="str">
        <f t="shared" si="25"/>
        <v>0,</v>
      </c>
      <c r="K120" s="102" t="str">
        <f t="shared" si="25"/>
        <v>0,</v>
      </c>
      <c r="L120" s="102" t="str">
        <f t="shared" si="25"/>
        <v>0,</v>
      </c>
      <c r="M120" s="102" t="str">
        <f t="shared" si="25"/>
        <v>0,</v>
      </c>
      <c r="N120" s="102" t="str">
        <f t="shared" si="25"/>
        <v>0,</v>
      </c>
      <c r="O120" s="102" t="str">
        <f t="shared" si="25"/>
        <v>0,</v>
      </c>
      <c r="P120" s="102" t="str">
        <f t="shared" si="26"/>
        <v>0,</v>
      </c>
      <c r="Q120" s="102" t="str">
        <f t="shared" si="26"/>
        <v>0,</v>
      </c>
      <c r="R120" s="102" t="str">
        <f t="shared" si="26"/>
        <v>0,</v>
      </c>
      <c r="S120" s="102" t="str">
        <f t="shared" si="26"/>
        <v>0,</v>
      </c>
      <c r="T120" s="102" t="str">
        <f t="shared" si="26"/>
        <v>0,</v>
      </c>
      <c r="U120" s="102" t="str">
        <f t="shared" si="26"/>
        <v>0,</v>
      </c>
      <c r="V120" s="102" t="str">
        <f t="shared" si="26"/>
        <v>0,</v>
      </c>
      <c r="W120" s="102" t="str">
        <f t="shared" si="26"/>
        <v>0,</v>
      </c>
      <c r="X120" s="102" t="str">
        <f t="shared" si="26"/>
        <v>0,</v>
      </c>
      <c r="Y120" s="102" t="str">
        <f t="shared" si="26"/>
        <v>0,</v>
      </c>
      <c r="Z120" s="102"/>
      <c r="AA120" s="102"/>
      <c r="AB120" s="102"/>
      <c r="AC120" s="102"/>
      <c r="AD120" s="102"/>
      <c r="AE120" s="102"/>
      <c r="AF120" s="102"/>
      <c r="AG120" s="102"/>
      <c r="AH120" s="102"/>
      <c r="AI120" s="102"/>
      <c r="AJ120" s="102"/>
      <c r="AK120" s="102"/>
      <c r="AL120" s="102"/>
      <c r="AM120" s="102"/>
      <c r="AN120" s="102"/>
      <c r="AO120" s="102"/>
      <c r="AP120" s="102"/>
      <c r="AQ120" s="102"/>
      <c r="AR120" s="102"/>
      <c r="AS120" s="102"/>
      <c r="AT120" s="102"/>
      <c r="AU120" s="102"/>
      <c r="AV120" s="102"/>
      <c r="AW120" s="102"/>
      <c r="AX120" s="102"/>
      <c r="AY120" s="102"/>
    </row>
    <row r="121" spans="1:51" x14ac:dyDescent="0.25">
      <c r="A121" s="116">
        <v>120</v>
      </c>
      <c r="B121" s="116" t="b">
        <f>IF(ISNUMBER(Data!D121),IF(AND($A121&lt;=Data!$H$3,$A123&gt;=Data!$H$2,Data!E122&lt;&gt;1),VLOOKUP($A121,Data!$A:$D,4,FALSE)))</f>
        <v>0</v>
      </c>
      <c r="C121" s="116" t="b">
        <f>IF(AND($A121&lt;=Data!$H$3,$A123&gt;=Data!$H$2,Data!E122&lt;&gt;1),VLOOKUP($A121,Data!$A:$D,3,FALSE))</f>
        <v>0</v>
      </c>
      <c r="D121" s="58" t="b">
        <f>IF(COUNT(B121:C121)=2,IF(C121&gt;Data!$H$5,5,IF(C121&gt;Data!$H$6,4,IF(C121&gt;Data!$H$7,3,2))))</f>
        <v>0</v>
      </c>
      <c r="E121" s="115" t="str">
        <f t="shared" si="16"/>
        <v/>
      </c>
      <c r="F121" s="102" t="str">
        <f t="shared" si="25"/>
        <v>0,</v>
      </c>
      <c r="G121" s="102" t="str">
        <f t="shared" si="25"/>
        <v>0,</v>
      </c>
      <c r="H121" s="102" t="str">
        <f t="shared" si="25"/>
        <v>0,</v>
      </c>
      <c r="I121" s="102" t="str">
        <f t="shared" si="25"/>
        <v>0,</v>
      </c>
      <c r="J121" s="102" t="str">
        <f t="shared" si="25"/>
        <v>0,</v>
      </c>
      <c r="K121" s="102" t="str">
        <f t="shared" si="25"/>
        <v>0,</v>
      </c>
      <c r="L121" s="102" t="str">
        <f t="shared" si="25"/>
        <v>0,</v>
      </c>
      <c r="M121" s="102" t="str">
        <f t="shared" si="25"/>
        <v>0,</v>
      </c>
      <c r="N121" s="102" t="str">
        <f t="shared" si="25"/>
        <v>0,</v>
      </c>
      <c r="O121" s="102" t="str">
        <f t="shared" si="25"/>
        <v>0,</v>
      </c>
      <c r="P121" s="102" t="str">
        <f t="shared" si="26"/>
        <v>0,</v>
      </c>
      <c r="Q121" s="102" t="str">
        <f t="shared" si="26"/>
        <v>0,</v>
      </c>
      <c r="R121" s="102" t="str">
        <f t="shared" si="26"/>
        <v>0,</v>
      </c>
      <c r="S121" s="102" t="str">
        <f t="shared" si="26"/>
        <v>0,</v>
      </c>
      <c r="T121" s="102" t="str">
        <f t="shared" si="26"/>
        <v>0,</v>
      </c>
      <c r="U121" s="102" t="str">
        <f t="shared" si="26"/>
        <v>0,</v>
      </c>
      <c r="V121" s="102" t="str">
        <f t="shared" si="26"/>
        <v>0,</v>
      </c>
      <c r="W121" s="102" t="str">
        <f t="shared" si="26"/>
        <v>0,</v>
      </c>
      <c r="X121" s="102" t="str">
        <f t="shared" si="26"/>
        <v>0,</v>
      </c>
      <c r="Y121" s="102" t="str">
        <f t="shared" si="26"/>
        <v>0,</v>
      </c>
      <c r="Z121" s="102"/>
      <c r="AA121" s="102"/>
      <c r="AB121" s="102"/>
      <c r="AC121" s="102"/>
      <c r="AD121" s="102"/>
      <c r="AE121" s="102"/>
      <c r="AF121" s="102"/>
      <c r="AG121" s="102"/>
      <c r="AH121" s="102"/>
      <c r="AI121" s="102"/>
      <c r="AJ121" s="102"/>
      <c r="AK121" s="102"/>
      <c r="AL121" s="102"/>
      <c r="AM121" s="102"/>
      <c r="AN121" s="102"/>
      <c r="AO121" s="102"/>
      <c r="AP121" s="102"/>
      <c r="AQ121" s="102"/>
      <c r="AR121" s="102"/>
      <c r="AS121" s="102"/>
      <c r="AT121" s="102"/>
      <c r="AU121" s="102"/>
      <c r="AV121" s="102"/>
      <c r="AW121" s="102"/>
      <c r="AX121" s="102"/>
      <c r="AY121" s="102"/>
    </row>
    <row r="122" spans="1:51" x14ac:dyDescent="0.25">
      <c r="A122" s="116">
        <v>121</v>
      </c>
      <c r="B122" s="116" t="b">
        <f>IF(ISNUMBER(Data!D122),IF(AND($A122&lt;=Data!$H$3,$A124&gt;=Data!$H$2,Data!E123&lt;&gt;1),VLOOKUP($A122,Data!$A:$D,4,FALSE)))</f>
        <v>0</v>
      </c>
      <c r="C122" s="116" t="b">
        <f>IF(AND($A122&lt;=Data!$H$3,$A124&gt;=Data!$H$2,Data!E123&lt;&gt;1),VLOOKUP($A122,Data!$A:$D,3,FALSE))</f>
        <v>0</v>
      </c>
      <c r="D122" s="58" t="b">
        <f>IF(COUNT(B122:C122)=2,IF(C122&gt;Data!$H$5,5,IF(C122&gt;Data!$H$6,4,IF(C122&gt;Data!$H$7,3,2))))</f>
        <v>0</v>
      </c>
      <c r="E122" s="115" t="str">
        <f t="shared" si="16"/>
        <v/>
      </c>
      <c r="F122" s="102" t="str">
        <f t="shared" ref="F122:O131" si="27">IF($B122&lt;F$1,1,0) &amp;","&amp;$E122</f>
        <v>0,</v>
      </c>
      <c r="G122" s="102" t="str">
        <f t="shared" si="27"/>
        <v>0,</v>
      </c>
      <c r="H122" s="102" t="str">
        <f t="shared" si="27"/>
        <v>0,</v>
      </c>
      <c r="I122" s="102" t="str">
        <f t="shared" si="27"/>
        <v>0,</v>
      </c>
      <c r="J122" s="102" t="str">
        <f t="shared" si="27"/>
        <v>0,</v>
      </c>
      <c r="K122" s="102" t="str">
        <f t="shared" si="27"/>
        <v>0,</v>
      </c>
      <c r="L122" s="102" t="str">
        <f t="shared" si="27"/>
        <v>0,</v>
      </c>
      <c r="M122" s="102" t="str">
        <f t="shared" si="27"/>
        <v>0,</v>
      </c>
      <c r="N122" s="102" t="str">
        <f t="shared" si="27"/>
        <v>0,</v>
      </c>
      <c r="O122" s="102" t="str">
        <f t="shared" si="27"/>
        <v>0,</v>
      </c>
      <c r="P122" s="102" t="str">
        <f t="shared" ref="P122:Y131" si="28">IF($B122&lt;P$1,1,0) &amp;","&amp;$E122</f>
        <v>0,</v>
      </c>
      <c r="Q122" s="102" t="str">
        <f t="shared" si="28"/>
        <v>0,</v>
      </c>
      <c r="R122" s="102" t="str">
        <f t="shared" si="28"/>
        <v>0,</v>
      </c>
      <c r="S122" s="102" t="str">
        <f t="shared" si="28"/>
        <v>0,</v>
      </c>
      <c r="T122" s="102" t="str">
        <f t="shared" si="28"/>
        <v>0,</v>
      </c>
      <c r="U122" s="102" t="str">
        <f t="shared" si="28"/>
        <v>0,</v>
      </c>
      <c r="V122" s="102" t="str">
        <f t="shared" si="28"/>
        <v>0,</v>
      </c>
      <c r="W122" s="102" t="str">
        <f t="shared" si="28"/>
        <v>0,</v>
      </c>
      <c r="X122" s="102" t="str">
        <f t="shared" si="28"/>
        <v>0,</v>
      </c>
      <c r="Y122" s="102" t="str">
        <f t="shared" si="28"/>
        <v>0,</v>
      </c>
      <c r="Z122" s="102"/>
      <c r="AA122" s="102"/>
      <c r="AB122" s="102"/>
      <c r="AC122" s="102"/>
      <c r="AD122" s="102"/>
      <c r="AE122" s="102"/>
      <c r="AF122" s="102"/>
      <c r="AG122" s="102"/>
      <c r="AH122" s="102"/>
      <c r="AI122" s="102"/>
      <c r="AJ122" s="102"/>
      <c r="AK122" s="102"/>
      <c r="AL122" s="102"/>
      <c r="AM122" s="102"/>
      <c r="AN122" s="102"/>
      <c r="AO122" s="102"/>
      <c r="AP122" s="102"/>
      <c r="AQ122" s="102"/>
      <c r="AR122" s="102"/>
      <c r="AS122" s="102"/>
      <c r="AT122" s="102"/>
      <c r="AU122" s="102"/>
      <c r="AV122" s="102"/>
      <c r="AW122" s="102"/>
      <c r="AX122" s="102"/>
      <c r="AY122" s="102"/>
    </row>
    <row r="123" spans="1:51" x14ac:dyDescent="0.25">
      <c r="A123" s="116">
        <v>122</v>
      </c>
      <c r="B123" s="116" t="b">
        <f>IF(ISNUMBER(Data!D123),IF(AND($A123&lt;=Data!$H$3,$A125&gt;=Data!$H$2,Data!E124&lt;&gt;1),VLOOKUP($A123,Data!$A:$D,4,FALSE)))</f>
        <v>0</v>
      </c>
      <c r="C123" s="116" t="b">
        <f>IF(AND($A123&lt;=Data!$H$3,$A125&gt;=Data!$H$2,Data!E124&lt;&gt;1),VLOOKUP($A123,Data!$A:$D,3,FALSE))</f>
        <v>0</v>
      </c>
      <c r="D123" s="58" t="b">
        <f>IF(COUNT(B123:C123)=2,IF(C123&gt;Data!$H$5,5,IF(C123&gt;Data!$H$6,4,IF(C123&gt;Data!$H$7,3,2))))</f>
        <v>0</v>
      </c>
      <c r="E123" s="115" t="str">
        <f t="shared" si="16"/>
        <v/>
      </c>
      <c r="F123" s="102" t="str">
        <f t="shared" si="27"/>
        <v>0,</v>
      </c>
      <c r="G123" s="102" t="str">
        <f t="shared" si="27"/>
        <v>0,</v>
      </c>
      <c r="H123" s="102" t="str">
        <f t="shared" si="27"/>
        <v>0,</v>
      </c>
      <c r="I123" s="102" t="str">
        <f t="shared" si="27"/>
        <v>0,</v>
      </c>
      <c r="J123" s="102" t="str">
        <f t="shared" si="27"/>
        <v>0,</v>
      </c>
      <c r="K123" s="102" t="str">
        <f t="shared" si="27"/>
        <v>0,</v>
      </c>
      <c r="L123" s="102" t="str">
        <f t="shared" si="27"/>
        <v>0,</v>
      </c>
      <c r="M123" s="102" t="str">
        <f t="shared" si="27"/>
        <v>0,</v>
      </c>
      <c r="N123" s="102" t="str">
        <f t="shared" si="27"/>
        <v>0,</v>
      </c>
      <c r="O123" s="102" t="str">
        <f t="shared" si="27"/>
        <v>0,</v>
      </c>
      <c r="P123" s="102" t="str">
        <f t="shared" si="28"/>
        <v>0,</v>
      </c>
      <c r="Q123" s="102" t="str">
        <f t="shared" si="28"/>
        <v>0,</v>
      </c>
      <c r="R123" s="102" t="str">
        <f t="shared" si="28"/>
        <v>0,</v>
      </c>
      <c r="S123" s="102" t="str">
        <f t="shared" si="28"/>
        <v>0,</v>
      </c>
      <c r="T123" s="102" t="str">
        <f t="shared" si="28"/>
        <v>0,</v>
      </c>
      <c r="U123" s="102" t="str">
        <f t="shared" si="28"/>
        <v>0,</v>
      </c>
      <c r="V123" s="102" t="str">
        <f t="shared" si="28"/>
        <v>0,</v>
      </c>
      <c r="W123" s="102" t="str">
        <f t="shared" si="28"/>
        <v>0,</v>
      </c>
      <c r="X123" s="102" t="str">
        <f t="shared" si="28"/>
        <v>0,</v>
      </c>
      <c r="Y123" s="102" t="str">
        <f t="shared" si="28"/>
        <v>0,</v>
      </c>
      <c r="Z123" s="102"/>
      <c r="AA123" s="102"/>
      <c r="AB123" s="102"/>
      <c r="AC123" s="102"/>
      <c r="AD123" s="102"/>
      <c r="AE123" s="102"/>
      <c r="AF123" s="102"/>
      <c r="AG123" s="102"/>
      <c r="AH123" s="102"/>
      <c r="AI123" s="102"/>
      <c r="AJ123" s="102"/>
      <c r="AK123" s="102"/>
      <c r="AL123" s="102"/>
      <c r="AM123" s="102"/>
      <c r="AN123" s="102"/>
      <c r="AO123" s="102"/>
      <c r="AP123" s="102"/>
      <c r="AQ123" s="102"/>
      <c r="AR123" s="102"/>
      <c r="AS123" s="102"/>
      <c r="AT123" s="102"/>
      <c r="AU123" s="102"/>
      <c r="AV123" s="102"/>
      <c r="AW123" s="102"/>
      <c r="AX123" s="102"/>
      <c r="AY123" s="102"/>
    </row>
    <row r="124" spans="1:51" x14ac:dyDescent="0.25">
      <c r="A124" s="116">
        <v>123</v>
      </c>
      <c r="B124" s="116" t="b">
        <f>IF(ISNUMBER(Data!D124),IF(AND($A124&lt;=Data!$H$3,$A126&gt;=Data!$H$2,Data!E125&lt;&gt;1),VLOOKUP($A124,Data!$A:$D,4,FALSE)))</f>
        <v>0</v>
      </c>
      <c r="C124" s="116" t="b">
        <f>IF(AND($A124&lt;=Data!$H$3,$A126&gt;=Data!$H$2,Data!E125&lt;&gt;1),VLOOKUP($A124,Data!$A:$D,3,FALSE))</f>
        <v>0</v>
      </c>
      <c r="D124" s="58" t="b">
        <f>IF(COUNT(B124:C124)=2,IF(C124&gt;Data!$H$5,5,IF(C124&gt;Data!$H$6,4,IF(C124&gt;Data!$H$7,3,2))))</f>
        <v>0</v>
      </c>
      <c r="E124" s="115" t="str">
        <f t="shared" si="16"/>
        <v/>
      </c>
      <c r="F124" s="102" t="str">
        <f t="shared" si="27"/>
        <v>0,</v>
      </c>
      <c r="G124" s="102" t="str">
        <f t="shared" si="27"/>
        <v>0,</v>
      </c>
      <c r="H124" s="102" t="str">
        <f t="shared" si="27"/>
        <v>0,</v>
      </c>
      <c r="I124" s="102" t="str">
        <f t="shared" si="27"/>
        <v>0,</v>
      </c>
      <c r="J124" s="102" t="str">
        <f t="shared" si="27"/>
        <v>0,</v>
      </c>
      <c r="K124" s="102" t="str">
        <f t="shared" si="27"/>
        <v>0,</v>
      </c>
      <c r="L124" s="102" t="str">
        <f t="shared" si="27"/>
        <v>0,</v>
      </c>
      <c r="M124" s="102" t="str">
        <f t="shared" si="27"/>
        <v>0,</v>
      </c>
      <c r="N124" s="102" t="str">
        <f t="shared" si="27"/>
        <v>0,</v>
      </c>
      <c r="O124" s="102" t="str">
        <f t="shared" si="27"/>
        <v>0,</v>
      </c>
      <c r="P124" s="102" t="str">
        <f t="shared" si="28"/>
        <v>0,</v>
      </c>
      <c r="Q124" s="102" t="str">
        <f t="shared" si="28"/>
        <v>0,</v>
      </c>
      <c r="R124" s="102" t="str">
        <f t="shared" si="28"/>
        <v>0,</v>
      </c>
      <c r="S124" s="102" t="str">
        <f t="shared" si="28"/>
        <v>0,</v>
      </c>
      <c r="T124" s="102" t="str">
        <f t="shared" si="28"/>
        <v>0,</v>
      </c>
      <c r="U124" s="102" t="str">
        <f t="shared" si="28"/>
        <v>0,</v>
      </c>
      <c r="V124" s="102" t="str">
        <f t="shared" si="28"/>
        <v>0,</v>
      </c>
      <c r="W124" s="102" t="str">
        <f t="shared" si="28"/>
        <v>0,</v>
      </c>
      <c r="X124" s="102" t="str">
        <f t="shared" si="28"/>
        <v>0,</v>
      </c>
      <c r="Y124" s="102" t="str">
        <f t="shared" si="28"/>
        <v>0,</v>
      </c>
      <c r="Z124" s="102"/>
      <c r="AA124" s="102"/>
      <c r="AB124" s="102"/>
      <c r="AC124" s="102"/>
      <c r="AD124" s="102"/>
      <c r="AE124" s="102"/>
      <c r="AF124" s="102"/>
      <c r="AG124" s="102"/>
      <c r="AH124" s="102"/>
      <c r="AI124" s="102"/>
      <c r="AJ124" s="102"/>
      <c r="AK124" s="102"/>
      <c r="AL124" s="102"/>
      <c r="AM124" s="102"/>
      <c r="AN124" s="102"/>
      <c r="AO124" s="102"/>
      <c r="AP124" s="102"/>
      <c r="AQ124" s="102"/>
      <c r="AR124" s="102"/>
      <c r="AS124" s="102"/>
      <c r="AT124" s="102"/>
      <c r="AU124" s="102"/>
      <c r="AV124" s="102"/>
      <c r="AW124" s="102"/>
      <c r="AX124" s="102"/>
      <c r="AY124" s="102"/>
    </row>
    <row r="125" spans="1:51" x14ac:dyDescent="0.25">
      <c r="A125" s="116">
        <v>124</v>
      </c>
      <c r="B125" s="116" t="b">
        <f>IF(ISNUMBER(Data!D125),IF(AND($A125&lt;=Data!$H$3,$A127&gt;=Data!$H$2,Data!E126&lt;&gt;1),VLOOKUP($A125,Data!$A:$D,4,FALSE)))</f>
        <v>0</v>
      </c>
      <c r="C125" s="116" t="b">
        <f>IF(AND($A125&lt;=Data!$H$3,$A127&gt;=Data!$H$2,Data!E126&lt;&gt;1),VLOOKUP($A125,Data!$A:$D,3,FALSE))</f>
        <v>0</v>
      </c>
      <c r="D125" s="58" t="b">
        <f>IF(COUNT(B125:C125)=2,IF(C125&gt;Data!$H$5,5,IF(C125&gt;Data!$H$6,4,IF(C125&gt;Data!$H$7,3,2))))</f>
        <v>0</v>
      </c>
      <c r="E125" s="115" t="str">
        <f t="shared" si="16"/>
        <v/>
      </c>
      <c r="F125" s="102" t="str">
        <f t="shared" si="27"/>
        <v>0,</v>
      </c>
      <c r="G125" s="102" t="str">
        <f t="shared" si="27"/>
        <v>0,</v>
      </c>
      <c r="H125" s="102" t="str">
        <f t="shared" si="27"/>
        <v>0,</v>
      </c>
      <c r="I125" s="102" t="str">
        <f t="shared" si="27"/>
        <v>0,</v>
      </c>
      <c r="J125" s="102" t="str">
        <f t="shared" si="27"/>
        <v>0,</v>
      </c>
      <c r="K125" s="102" t="str">
        <f t="shared" si="27"/>
        <v>0,</v>
      </c>
      <c r="L125" s="102" t="str">
        <f t="shared" si="27"/>
        <v>0,</v>
      </c>
      <c r="M125" s="102" t="str">
        <f t="shared" si="27"/>
        <v>0,</v>
      </c>
      <c r="N125" s="102" t="str">
        <f t="shared" si="27"/>
        <v>0,</v>
      </c>
      <c r="O125" s="102" t="str">
        <f t="shared" si="27"/>
        <v>0,</v>
      </c>
      <c r="P125" s="102" t="str">
        <f t="shared" si="28"/>
        <v>0,</v>
      </c>
      <c r="Q125" s="102" t="str">
        <f t="shared" si="28"/>
        <v>0,</v>
      </c>
      <c r="R125" s="102" t="str">
        <f t="shared" si="28"/>
        <v>0,</v>
      </c>
      <c r="S125" s="102" t="str">
        <f t="shared" si="28"/>
        <v>0,</v>
      </c>
      <c r="T125" s="102" t="str">
        <f t="shared" si="28"/>
        <v>0,</v>
      </c>
      <c r="U125" s="102" t="str">
        <f t="shared" si="28"/>
        <v>0,</v>
      </c>
      <c r="V125" s="102" t="str">
        <f t="shared" si="28"/>
        <v>0,</v>
      </c>
      <c r="W125" s="102" t="str">
        <f t="shared" si="28"/>
        <v>0,</v>
      </c>
      <c r="X125" s="102" t="str">
        <f t="shared" si="28"/>
        <v>0,</v>
      </c>
      <c r="Y125" s="102" t="str">
        <f t="shared" si="28"/>
        <v>0,</v>
      </c>
      <c r="Z125" s="102"/>
      <c r="AA125" s="102"/>
      <c r="AB125" s="102"/>
      <c r="AC125" s="102"/>
      <c r="AD125" s="102"/>
      <c r="AE125" s="102"/>
      <c r="AF125" s="102"/>
      <c r="AG125" s="102"/>
      <c r="AH125" s="102"/>
      <c r="AI125" s="102"/>
      <c r="AJ125" s="102"/>
      <c r="AK125" s="102"/>
      <c r="AL125" s="102"/>
      <c r="AM125" s="102"/>
      <c r="AN125" s="102"/>
      <c r="AO125" s="102"/>
      <c r="AP125" s="102"/>
      <c r="AQ125" s="102"/>
      <c r="AR125" s="102"/>
      <c r="AS125" s="102"/>
      <c r="AT125" s="102"/>
      <c r="AU125" s="102"/>
      <c r="AV125" s="102"/>
      <c r="AW125" s="102"/>
      <c r="AX125" s="102"/>
      <c r="AY125" s="102"/>
    </row>
    <row r="126" spans="1:51" x14ac:dyDescent="0.25">
      <c r="A126" s="116">
        <v>125</v>
      </c>
      <c r="B126" s="116" t="b">
        <f>IF(ISNUMBER(Data!D126),IF(AND($A126&lt;=Data!$H$3,$A128&gt;=Data!$H$2,Data!E127&lt;&gt;1),VLOOKUP($A126,Data!$A:$D,4,FALSE)))</f>
        <v>0</v>
      </c>
      <c r="C126" s="116" t="b">
        <f>IF(AND($A126&lt;=Data!$H$3,$A128&gt;=Data!$H$2,Data!E127&lt;&gt;1),VLOOKUP($A126,Data!$A:$D,3,FALSE))</f>
        <v>0</v>
      </c>
      <c r="D126" s="58" t="b">
        <f>IF(COUNT(B126:C126)=2,IF(C126&gt;Data!$H$5,5,IF(C126&gt;Data!$H$6,4,IF(C126&gt;Data!$H$7,3,2))))</f>
        <v>0</v>
      </c>
      <c r="E126" s="115" t="str">
        <f t="shared" si="16"/>
        <v/>
      </c>
      <c r="F126" s="102" t="str">
        <f t="shared" si="27"/>
        <v>0,</v>
      </c>
      <c r="G126" s="102" t="str">
        <f t="shared" si="27"/>
        <v>0,</v>
      </c>
      <c r="H126" s="102" t="str">
        <f t="shared" si="27"/>
        <v>0,</v>
      </c>
      <c r="I126" s="102" t="str">
        <f t="shared" si="27"/>
        <v>0,</v>
      </c>
      <c r="J126" s="102" t="str">
        <f t="shared" si="27"/>
        <v>0,</v>
      </c>
      <c r="K126" s="102" t="str">
        <f t="shared" si="27"/>
        <v>0,</v>
      </c>
      <c r="L126" s="102" t="str">
        <f t="shared" si="27"/>
        <v>0,</v>
      </c>
      <c r="M126" s="102" t="str">
        <f t="shared" si="27"/>
        <v>0,</v>
      </c>
      <c r="N126" s="102" t="str">
        <f t="shared" si="27"/>
        <v>0,</v>
      </c>
      <c r="O126" s="102" t="str">
        <f t="shared" si="27"/>
        <v>0,</v>
      </c>
      <c r="P126" s="102" t="str">
        <f t="shared" si="28"/>
        <v>0,</v>
      </c>
      <c r="Q126" s="102" t="str">
        <f t="shared" si="28"/>
        <v>0,</v>
      </c>
      <c r="R126" s="102" t="str">
        <f t="shared" si="28"/>
        <v>0,</v>
      </c>
      <c r="S126" s="102" t="str">
        <f t="shared" si="28"/>
        <v>0,</v>
      </c>
      <c r="T126" s="102" t="str">
        <f t="shared" si="28"/>
        <v>0,</v>
      </c>
      <c r="U126" s="102" t="str">
        <f t="shared" si="28"/>
        <v>0,</v>
      </c>
      <c r="V126" s="102" t="str">
        <f t="shared" si="28"/>
        <v>0,</v>
      </c>
      <c r="W126" s="102" t="str">
        <f t="shared" si="28"/>
        <v>0,</v>
      </c>
      <c r="X126" s="102" t="str">
        <f t="shared" si="28"/>
        <v>0,</v>
      </c>
      <c r="Y126" s="102" t="str">
        <f t="shared" si="28"/>
        <v>0,</v>
      </c>
      <c r="Z126" s="102"/>
      <c r="AA126" s="102"/>
      <c r="AB126" s="102"/>
      <c r="AC126" s="102"/>
      <c r="AD126" s="102"/>
      <c r="AE126" s="102"/>
      <c r="AF126" s="102"/>
      <c r="AG126" s="102"/>
      <c r="AH126" s="102"/>
      <c r="AI126" s="102"/>
      <c r="AJ126" s="102"/>
      <c r="AK126" s="102"/>
      <c r="AL126" s="102"/>
      <c r="AM126" s="102"/>
      <c r="AN126" s="102"/>
      <c r="AO126" s="102"/>
      <c r="AP126" s="102"/>
      <c r="AQ126" s="102"/>
      <c r="AR126" s="102"/>
      <c r="AS126" s="102"/>
      <c r="AT126" s="102"/>
      <c r="AU126" s="102"/>
      <c r="AV126" s="102"/>
      <c r="AW126" s="102"/>
      <c r="AX126" s="102"/>
      <c r="AY126" s="102"/>
    </row>
    <row r="127" spans="1:51" x14ac:dyDescent="0.25">
      <c r="A127" s="116">
        <v>126</v>
      </c>
      <c r="B127" s="116" t="b">
        <f>IF(ISNUMBER(Data!D127),IF(AND($A127&lt;=Data!$H$3,$A129&gt;=Data!$H$2,Data!E128&lt;&gt;1),VLOOKUP($A127,Data!$A:$D,4,FALSE)))</f>
        <v>0</v>
      </c>
      <c r="C127" s="116" t="b">
        <f>IF(AND($A127&lt;=Data!$H$3,$A129&gt;=Data!$H$2,Data!E128&lt;&gt;1),VLOOKUP($A127,Data!$A:$D,3,FALSE))</f>
        <v>0</v>
      </c>
      <c r="D127" s="58" t="b">
        <f>IF(COUNT(B127:C127)=2,IF(C127&gt;Data!$H$5,5,IF(C127&gt;Data!$H$6,4,IF(C127&gt;Data!$H$7,3,2))))</f>
        <v>0</v>
      </c>
      <c r="E127" s="115" t="str">
        <f t="shared" si="16"/>
        <v/>
      </c>
      <c r="F127" s="102" t="str">
        <f t="shared" si="27"/>
        <v>0,</v>
      </c>
      <c r="G127" s="102" t="str">
        <f t="shared" si="27"/>
        <v>0,</v>
      </c>
      <c r="H127" s="102" t="str">
        <f t="shared" si="27"/>
        <v>0,</v>
      </c>
      <c r="I127" s="102" t="str">
        <f t="shared" si="27"/>
        <v>0,</v>
      </c>
      <c r="J127" s="102" t="str">
        <f t="shared" si="27"/>
        <v>0,</v>
      </c>
      <c r="K127" s="102" t="str">
        <f t="shared" si="27"/>
        <v>0,</v>
      </c>
      <c r="L127" s="102" t="str">
        <f t="shared" si="27"/>
        <v>0,</v>
      </c>
      <c r="M127" s="102" t="str">
        <f t="shared" si="27"/>
        <v>0,</v>
      </c>
      <c r="N127" s="102" t="str">
        <f t="shared" si="27"/>
        <v>0,</v>
      </c>
      <c r="O127" s="102" t="str">
        <f t="shared" si="27"/>
        <v>0,</v>
      </c>
      <c r="P127" s="102" t="str">
        <f t="shared" si="28"/>
        <v>0,</v>
      </c>
      <c r="Q127" s="102" t="str">
        <f t="shared" si="28"/>
        <v>0,</v>
      </c>
      <c r="R127" s="102" t="str">
        <f t="shared" si="28"/>
        <v>0,</v>
      </c>
      <c r="S127" s="102" t="str">
        <f t="shared" si="28"/>
        <v>0,</v>
      </c>
      <c r="T127" s="102" t="str">
        <f t="shared" si="28"/>
        <v>0,</v>
      </c>
      <c r="U127" s="102" t="str">
        <f t="shared" si="28"/>
        <v>0,</v>
      </c>
      <c r="V127" s="102" t="str">
        <f t="shared" si="28"/>
        <v>0,</v>
      </c>
      <c r="W127" s="102" t="str">
        <f t="shared" si="28"/>
        <v>0,</v>
      </c>
      <c r="X127" s="102" t="str">
        <f t="shared" si="28"/>
        <v>0,</v>
      </c>
      <c r="Y127" s="102" t="str">
        <f t="shared" si="28"/>
        <v>0,</v>
      </c>
      <c r="Z127" s="102"/>
      <c r="AA127" s="102"/>
      <c r="AB127" s="102"/>
      <c r="AC127" s="102"/>
      <c r="AD127" s="102"/>
      <c r="AE127" s="102"/>
      <c r="AF127" s="102"/>
      <c r="AG127" s="102"/>
      <c r="AH127" s="102"/>
      <c r="AI127" s="102"/>
      <c r="AJ127" s="102"/>
      <c r="AK127" s="102"/>
      <c r="AL127" s="102"/>
      <c r="AM127" s="102"/>
      <c r="AN127" s="102"/>
      <c r="AO127" s="102"/>
      <c r="AP127" s="102"/>
      <c r="AQ127" s="102"/>
      <c r="AR127" s="102"/>
      <c r="AS127" s="102"/>
      <c r="AT127" s="102"/>
      <c r="AU127" s="102"/>
      <c r="AV127" s="102"/>
      <c r="AW127" s="102"/>
      <c r="AX127" s="102"/>
      <c r="AY127" s="102"/>
    </row>
    <row r="128" spans="1:51" x14ac:dyDescent="0.25">
      <c r="A128" s="116">
        <v>127</v>
      </c>
      <c r="B128" s="116" t="b">
        <f>IF(ISNUMBER(Data!D128),IF(AND($A128&lt;=Data!$H$3,$A130&gt;=Data!$H$2,Data!E129&lt;&gt;1),VLOOKUP($A128,Data!$A:$D,4,FALSE)))</f>
        <v>0</v>
      </c>
      <c r="C128" s="116" t="b">
        <f>IF(AND($A128&lt;=Data!$H$3,$A130&gt;=Data!$H$2,Data!E129&lt;&gt;1),VLOOKUP($A128,Data!$A:$D,3,FALSE))</f>
        <v>0</v>
      </c>
      <c r="D128" s="58" t="b">
        <f>IF(COUNT(B128:C128)=2,IF(C128&gt;Data!$H$5,5,IF(C128&gt;Data!$H$6,4,IF(C128&gt;Data!$H$7,3,2))))</f>
        <v>0</v>
      </c>
      <c r="E128" s="115" t="str">
        <f t="shared" si="16"/>
        <v/>
      </c>
      <c r="F128" s="102" t="str">
        <f t="shared" si="27"/>
        <v>0,</v>
      </c>
      <c r="G128" s="102" t="str">
        <f t="shared" si="27"/>
        <v>0,</v>
      </c>
      <c r="H128" s="102" t="str">
        <f t="shared" si="27"/>
        <v>0,</v>
      </c>
      <c r="I128" s="102" t="str">
        <f t="shared" si="27"/>
        <v>0,</v>
      </c>
      <c r="J128" s="102" t="str">
        <f t="shared" si="27"/>
        <v>0,</v>
      </c>
      <c r="K128" s="102" t="str">
        <f t="shared" si="27"/>
        <v>0,</v>
      </c>
      <c r="L128" s="102" t="str">
        <f t="shared" si="27"/>
        <v>0,</v>
      </c>
      <c r="M128" s="102" t="str">
        <f t="shared" si="27"/>
        <v>0,</v>
      </c>
      <c r="N128" s="102" t="str">
        <f t="shared" si="27"/>
        <v>0,</v>
      </c>
      <c r="O128" s="102" t="str">
        <f t="shared" si="27"/>
        <v>0,</v>
      </c>
      <c r="P128" s="102" t="str">
        <f t="shared" si="28"/>
        <v>0,</v>
      </c>
      <c r="Q128" s="102" t="str">
        <f t="shared" si="28"/>
        <v>0,</v>
      </c>
      <c r="R128" s="102" t="str">
        <f t="shared" si="28"/>
        <v>0,</v>
      </c>
      <c r="S128" s="102" t="str">
        <f t="shared" si="28"/>
        <v>0,</v>
      </c>
      <c r="T128" s="102" t="str">
        <f t="shared" si="28"/>
        <v>0,</v>
      </c>
      <c r="U128" s="102" t="str">
        <f t="shared" si="28"/>
        <v>0,</v>
      </c>
      <c r="V128" s="102" t="str">
        <f t="shared" si="28"/>
        <v>0,</v>
      </c>
      <c r="W128" s="102" t="str">
        <f t="shared" si="28"/>
        <v>0,</v>
      </c>
      <c r="X128" s="102" t="str">
        <f t="shared" si="28"/>
        <v>0,</v>
      </c>
      <c r="Y128" s="102" t="str">
        <f t="shared" si="28"/>
        <v>0,</v>
      </c>
      <c r="Z128" s="102"/>
      <c r="AA128" s="102"/>
      <c r="AB128" s="102"/>
      <c r="AC128" s="102"/>
      <c r="AD128" s="102"/>
      <c r="AE128" s="102"/>
      <c r="AF128" s="102"/>
      <c r="AG128" s="102"/>
      <c r="AH128" s="102"/>
      <c r="AI128" s="102"/>
      <c r="AJ128" s="102"/>
      <c r="AK128" s="102"/>
      <c r="AL128" s="102"/>
      <c r="AM128" s="102"/>
      <c r="AN128" s="102"/>
      <c r="AO128" s="102"/>
      <c r="AP128" s="102"/>
      <c r="AQ128" s="102"/>
      <c r="AR128" s="102"/>
      <c r="AS128" s="102"/>
      <c r="AT128" s="102"/>
      <c r="AU128" s="102"/>
      <c r="AV128" s="102"/>
      <c r="AW128" s="102"/>
      <c r="AX128" s="102"/>
      <c r="AY128" s="102"/>
    </row>
    <row r="129" spans="1:51" x14ac:dyDescent="0.25">
      <c r="A129" s="116">
        <v>128</v>
      </c>
      <c r="B129" s="116" t="b">
        <f>IF(ISNUMBER(Data!D129),IF(AND($A129&lt;=Data!$H$3,$A131&gt;=Data!$H$2,Data!E130&lt;&gt;1),VLOOKUP($A129,Data!$A:$D,4,FALSE)))</f>
        <v>0</v>
      </c>
      <c r="C129" s="116" t="b">
        <f>IF(AND($A129&lt;=Data!$H$3,$A131&gt;=Data!$H$2,Data!E130&lt;&gt;1),VLOOKUP($A129,Data!$A:$D,3,FALSE))</f>
        <v>0</v>
      </c>
      <c r="D129" s="58" t="b">
        <f>IF(COUNT(B129:C129)=2,IF(C129&gt;Data!$H$5,5,IF(C129&gt;Data!$H$6,4,IF(C129&gt;Data!$H$7,3,2))))</f>
        <v>0</v>
      </c>
      <c r="E129" s="115" t="str">
        <f t="shared" si="16"/>
        <v/>
      </c>
      <c r="F129" s="102" t="str">
        <f t="shared" si="27"/>
        <v>0,</v>
      </c>
      <c r="G129" s="102" t="str">
        <f t="shared" si="27"/>
        <v>0,</v>
      </c>
      <c r="H129" s="102" t="str">
        <f t="shared" si="27"/>
        <v>0,</v>
      </c>
      <c r="I129" s="102" t="str">
        <f t="shared" si="27"/>
        <v>0,</v>
      </c>
      <c r="J129" s="102" t="str">
        <f t="shared" si="27"/>
        <v>0,</v>
      </c>
      <c r="K129" s="102" t="str">
        <f t="shared" si="27"/>
        <v>0,</v>
      </c>
      <c r="L129" s="102" t="str">
        <f t="shared" si="27"/>
        <v>0,</v>
      </c>
      <c r="M129" s="102" t="str">
        <f t="shared" si="27"/>
        <v>0,</v>
      </c>
      <c r="N129" s="102" t="str">
        <f t="shared" si="27"/>
        <v>0,</v>
      </c>
      <c r="O129" s="102" t="str">
        <f t="shared" si="27"/>
        <v>0,</v>
      </c>
      <c r="P129" s="102" t="str">
        <f t="shared" si="28"/>
        <v>0,</v>
      </c>
      <c r="Q129" s="102" t="str">
        <f t="shared" si="28"/>
        <v>0,</v>
      </c>
      <c r="R129" s="102" t="str">
        <f t="shared" si="28"/>
        <v>0,</v>
      </c>
      <c r="S129" s="102" t="str">
        <f t="shared" si="28"/>
        <v>0,</v>
      </c>
      <c r="T129" s="102" t="str">
        <f t="shared" si="28"/>
        <v>0,</v>
      </c>
      <c r="U129" s="102" t="str">
        <f t="shared" si="28"/>
        <v>0,</v>
      </c>
      <c r="V129" s="102" t="str">
        <f t="shared" si="28"/>
        <v>0,</v>
      </c>
      <c r="W129" s="102" t="str">
        <f t="shared" si="28"/>
        <v>0,</v>
      </c>
      <c r="X129" s="102" t="str">
        <f t="shared" si="28"/>
        <v>0,</v>
      </c>
      <c r="Y129" s="102" t="str">
        <f t="shared" si="28"/>
        <v>0,</v>
      </c>
      <c r="Z129" s="102"/>
      <c r="AA129" s="102"/>
      <c r="AB129" s="102"/>
      <c r="AC129" s="102"/>
      <c r="AD129" s="102"/>
      <c r="AE129" s="102"/>
      <c r="AF129" s="102"/>
      <c r="AG129" s="102"/>
      <c r="AH129" s="102"/>
      <c r="AI129" s="102"/>
      <c r="AJ129" s="102"/>
      <c r="AK129" s="102"/>
      <c r="AL129" s="102"/>
      <c r="AM129" s="102"/>
      <c r="AN129" s="102"/>
      <c r="AO129" s="102"/>
      <c r="AP129" s="102"/>
      <c r="AQ129" s="102"/>
      <c r="AR129" s="102"/>
      <c r="AS129" s="102"/>
      <c r="AT129" s="102"/>
      <c r="AU129" s="102"/>
      <c r="AV129" s="102"/>
      <c r="AW129" s="102"/>
      <c r="AX129" s="102"/>
      <c r="AY129" s="102"/>
    </row>
    <row r="130" spans="1:51" x14ac:dyDescent="0.25">
      <c r="A130" s="116">
        <v>129</v>
      </c>
      <c r="B130" s="116" t="b">
        <f>IF(ISNUMBER(Data!D130),IF(AND($A130&lt;=Data!$H$3,$A132&gt;=Data!$H$2,Data!E131&lt;&gt;1),VLOOKUP($A130,Data!$A:$D,4,FALSE)))</f>
        <v>0</v>
      </c>
      <c r="C130" s="116" t="b">
        <f>IF(AND($A130&lt;=Data!$H$3,$A132&gt;=Data!$H$2,Data!E131&lt;&gt;1),VLOOKUP($A130,Data!$A:$D,3,FALSE))</f>
        <v>0</v>
      </c>
      <c r="D130" s="58" t="b">
        <f>IF(COUNT(B130:C130)=2,IF(C130&gt;Data!$H$5,5,IF(C130&gt;Data!$H$6,4,IF(C130&gt;Data!$H$7,3,2))))</f>
        <v>0</v>
      </c>
      <c r="E130" s="115" t="str">
        <f t="shared" si="16"/>
        <v/>
      </c>
      <c r="F130" s="102" t="str">
        <f t="shared" si="27"/>
        <v>0,</v>
      </c>
      <c r="G130" s="102" t="str">
        <f t="shared" si="27"/>
        <v>0,</v>
      </c>
      <c r="H130" s="102" t="str">
        <f t="shared" si="27"/>
        <v>0,</v>
      </c>
      <c r="I130" s="102" t="str">
        <f t="shared" si="27"/>
        <v>0,</v>
      </c>
      <c r="J130" s="102" t="str">
        <f t="shared" si="27"/>
        <v>0,</v>
      </c>
      <c r="K130" s="102" t="str">
        <f t="shared" si="27"/>
        <v>0,</v>
      </c>
      <c r="L130" s="102" t="str">
        <f t="shared" si="27"/>
        <v>0,</v>
      </c>
      <c r="M130" s="102" t="str">
        <f t="shared" si="27"/>
        <v>0,</v>
      </c>
      <c r="N130" s="102" t="str">
        <f t="shared" si="27"/>
        <v>0,</v>
      </c>
      <c r="O130" s="102" t="str">
        <f t="shared" si="27"/>
        <v>0,</v>
      </c>
      <c r="P130" s="102" t="str">
        <f t="shared" si="28"/>
        <v>0,</v>
      </c>
      <c r="Q130" s="102" t="str">
        <f t="shared" si="28"/>
        <v>0,</v>
      </c>
      <c r="R130" s="102" t="str">
        <f t="shared" si="28"/>
        <v>0,</v>
      </c>
      <c r="S130" s="102" t="str">
        <f t="shared" si="28"/>
        <v>0,</v>
      </c>
      <c r="T130" s="102" t="str">
        <f t="shared" si="28"/>
        <v>0,</v>
      </c>
      <c r="U130" s="102" t="str">
        <f t="shared" si="28"/>
        <v>0,</v>
      </c>
      <c r="V130" s="102" t="str">
        <f t="shared" si="28"/>
        <v>0,</v>
      </c>
      <c r="W130" s="102" t="str">
        <f t="shared" si="28"/>
        <v>0,</v>
      </c>
      <c r="X130" s="102" t="str">
        <f t="shared" si="28"/>
        <v>0,</v>
      </c>
      <c r="Y130" s="102" t="str">
        <f t="shared" si="28"/>
        <v>0,</v>
      </c>
      <c r="Z130" s="102"/>
      <c r="AA130" s="102"/>
      <c r="AB130" s="102"/>
      <c r="AC130" s="102"/>
      <c r="AD130" s="102"/>
      <c r="AE130" s="102"/>
      <c r="AF130" s="102"/>
      <c r="AG130" s="102"/>
      <c r="AH130" s="102"/>
      <c r="AI130" s="102"/>
      <c r="AJ130" s="102"/>
      <c r="AK130" s="102"/>
      <c r="AL130" s="102"/>
      <c r="AM130" s="102"/>
      <c r="AN130" s="102"/>
      <c r="AO130" s="102"/>
      <c r="AP130" s="102"/>
      <c r="AQ130" s="102"/>
      <c r="AR130" s="102"/>
      <c r="AS130" s="102"/>
      <c r="AT130" s="102"/>
      <c r="AU130" s="102"/>
      <c r="AV130" s="102"/>
      <c r="AW130" s="102"/>
      <c r="AX130" s="102"/>
      <c r="AY130" s="102"/>
    </row>
    <row r="131" spans="1:51" x14ac:dyDescent="0.25">
      <c r="A131" s="116">
        <v>130</v>
      </c>
      <c r="B131" s="116" t="b">
        <f>IF(ISNUMBER(Data!D131),IF(AND($A131&lt;=Data!$H$3,$A133&gt;=Data!$H$2,Data!E132&lt;&gt;1),VLOOKUP($A131,Data!$A:$D,4,FALSE)))</f>
        <v>0</v>
      </c>
      <c r="C131" s="116" t="b">
        <f>IF(AND($A131&lt;=Data!$H$3,$A133&gt;=Data!$H$2,Data!E132&lt;&gt;1),VLOOKUP($A131,Data!$A:$D,3,FALSE))</f>
        <v>0</v>
      </c>
      <c r="D131" s="58" t="b">
        <f>IF(COUNT(B131:C131)=2,IF(C131&gt;Data!$H$5,5,IF(C131&gt;Data!$H$6,4,IF(C131&gt;Data!$H$7,3,2))))</f>
        <v>0</v>
      </c>
      <c r="E131" s="115" t="str">
        <f t="shared" ref="E131:E194" si="29">IF(ISNUMBER(D131),IF(D131&gt;=4,1,0),"")</f>
        <v/>
      </c>
      <c r="F131" s="102" t="str">
        <f t="shared" si="27"/>
        <v>0,</v>
      </c>
      <c r="G131" s="102" t="str">
        <f t="shared" si="27"/>
        <v>0,</v>
      </c>
      <c r="H131" s="102" t="str">
        <f t="shared" si="27"/>
        <v>0,</v>
      </c>
      <c r="I131" s="102" t="str">
        <f t="shared" si="27"/>
        <v>0,</v>
      </c>
      <c r="J131" s="102" t="str">
        <f t="shared" si="27"/>
        <v>0,</v>
      </c>
      <c r="K131" s="102" t="str">
        <f t="shared" si="27"/>
        <v>0,</v>
      </c>
      <c r="L131" s="102" t="str">
        <f t="shared" si="27"/>
        <v>0,</v>
      </c>
      <c r="M131" s="102" t="str">
        <f t="shared" si="27"/>
        <v>0,</v>
      </c>
      <c r="N131" s="102" t="str">
        <f t="shared" si="27"/>
        <v>0,</v>
      </c>
      <c r="O131" s="102" t="str">
        <f t="shared" si="27"/>
        <v>0,</v>
      </c>
      <c r="P131" s="102" t="str">
        <f t="shared" si="28"/>
        <v>0,</v>
      </c>
      <c r="Q131" s="102" t="str">
        <f t="shared" si="28"/>
        <v>0,</v>
      </c>
      <c r="R131" s="102" t="str">
        <f t="shared" si="28"/>
        <v>0,</v>
      </c>
      <c r="S131" s="102" t="str">
        <f t="shared" si="28"/>
        <v>0,</v>
      </c>
      <c r="T131" s="102" t="str">
        <f t="shared" si="28"/>
        <v>0,</v>
      </c>
      <c r="U131" s="102" t="str">
        <f t="shared" si="28"/>
        <v>0,</v>
      </c>
      <c r="V131" s="102" t="str">
        <f t="shared" si="28"/>
        <v>0,</v>
      </c>
      <c r="W131" s="102" t="str">
        <f t="shared" si="28"/>
        <v>0,</v>
      </c>
      <c r="X131" s="102" t="str">
        <f t="shared" si="28"/>
        <v>0,</v>
      </c>
      <c r="Y131" s="102" t="str">
        <f t="shared" si="28"/>
        <v>0,</v>
      </c>
      <c r="Z131" s="102"/>
      <c r="AA131" s="102"/>
      <c r="AB131" s="102"/>
      <c r="AC131" s="102"/>
      <c r="AD131" s="102"/>
      <c r="AE131" s="102"/>
      <c r="AF131" s="102"/>
      <c r="AG131" s="102"/>
      <c r="AH131" s="102"/>
      <c r="AI131" s="102"/>
      <c r="AJ131" s="102"/>
      <c r="AK131" s="102"/>
      <c r="AL131" s="102"/>
      <c r="AM131" s="102"/>
      <c r="AN131" s="102"/>
      <c r="AO131" s="102"/>
      <c r="AP131" s="102"/>
      <c r="AQ131" s="102"/>
      <c r="AR131" s="102"/>
      <c r="AS131" s="102"/>
      <c r="AT131" s="102"/>
      <c r="AU131" s="102"/>
      <c r="AV131" s="102"/>
      <c r="AW131" s="102"/>
      <c r="AX131" s="102"/>
      <c r="AY131" s="102"/>
    </row>
    <row r="132" spans="1:51" x14ac:dyDescent="0.25">
      <c r="A132" s="116">
        <v>131</v>
      </c>
      <c r="B132" s="116" t="b">
        <f>IF(ISNUMBER(Data!D132),IF(AND($A132&lt;=Data!$H$3,$A134&gt;=Data!$H$2,Data!E133&lt;&gt;1),VLOOKUP($A132,Data!$A:$D,4,FALSE)))</f>
        <v>0</v>
      </c>
      <c r="C132" s="116" t="b">
        <f>IF(AND($A132&lt;=Data!$H$3,$A134&gt;=Data!$H$2,Data!E133&lt;&gt;1),VLOOKUP($A132,Data!$A:$D,3,FALSE))</f>
        <v>0</v>
      </c>
      <c r="D132" s="58" t="b">
        <f>IF(COUNT(B132:C132)=2,IF(C132&gt;Data!$H$5,5,IF(C132&gt;Data!$H$6,4,IF(C132&gt;Data!$H$7,3,2))))</f>
        <v>0</v>
      </c>
      <c r="E132" s="115" t="str">
        <f t="shared" si="29"/>
        <v/>
      </c>
      <c r="F132" s="102" t="str">
        <f t="shared" ref="F132:O141" si="30">IF($B132&lt;F$1,1,0) &amp;","&amp;$E132</f>
        <v>0,</v>
      </c>
      <c r="G132" s="102" t="str">
        <f t="shared" si="30"/>
        <v>0,</v>
      </c>
      <c r="H132" s="102" t="str">
        <f t="shared" si="30"/>
        <v>0,</v>
      </c>
      <c r="I132" s="102" t="str">
        <f t="shared" si="30"/>
        <v>0,</v>
      </c>
      <c r="J132" s="102" t="str">
        <f t="shared" si="30"/>
        <v>0,</v>
      </c>
      <c r="K132" s="102" t="str">
        <f t="shared" si="30"/>
        <v>0,</v>
      </c>
      <c r="L132" s="102" t="str">
        <f t="shared" si="30"/>
        <v>0,</v>
      </c>
      <c r="M132" s="102" t="str">
        <f t="shared" si="30"/>
        <v>0,</v>
      </c>
      <c r="N132" s="102" t="str">
        <f t="shared" si="30"/>
        <v>0,</v>
      </c>
      <c r="O132" s="102" t="str">
        <f t="shared" si="30"/>
        <v>0,</v>
      </c>
      <c r="P132" s="102" t="str">
        <f t="shared" ref="P132:Y141" si="31">IF($B132&lt;P$1,1,0) &amp;","&amp;$E132</f>
        <v>0,</v>
      </c>
      <c r="Q132" s="102" t="str">
        <f t="shared" si="31"/>
        <v>0,</v>
      </c>
      <c r="R132" s="102" t="str">
        <f t="shared" si="31"/>
        <v>0,</v>
      </c>
      <c r="S132" s="102" t="str">
        <f t="shared" si="31"/>
        <v>0,</v>
      </c>
      <c r="T132" s="102" t="str">
        <f t="shared" si="31"/>
        <v>0,</v>
      </c>
      <c r="U132" s="102" t="str">
        <f t="shared" si="31"/>
        <v>0,</v>
      </c>
      <c r="V132" s="102" t="str">
        <f t="shared" si="31"/>
        <v>0,</v>
      </c>
      <c r="W132" s="102" t="str">
        <f t="shared" si="31"/>
        <v>0,</v>
      </c>
      <c r="X132" s="102" t="str">
        <f t="shared" si="31"/>
        <v>0,</v>
      </c>
      <c r="Y132" s="102" t="str">
        <f t="shared" si="31"/>
        <v>0,</v>
      </c>
      <c r="Z132" s="102"/>
      <c r="AA132" s="102"/>
      <c r="AB132" s="102"/>
      <c r="AC132" s="102"/>
      <c r="AD132" s="102"/>
      <c r="AE132" s="102"/>
      <c r="AF132" s="102"/>
      <c r="AG132" s="102"/>
      <c r="AH132" s="102"/>
      <c r="AI132" s="102"/>
      <c r="AJ132" s="102"/>
      <c r="AK132" s="102"/>
      <c r="AL132" s="102"/>
      <c r="AM132" s="102"/>
      <c r="AN132" s="102"/>
      <c r="AO132" s="102"/>
      <c r="AP132" s="102"/>
      <c r="AQ132" s="102"/>
      <c r="AR132" s="102"/>
      <c r="AS132" s="102"/>
      <c r="AT132" s="102"/>
      <c r="AU132" s="102"/>
      <c r="AV132" s="102"/>
      <c r="AW132" s="102"/>
      <c r="AX132" s="102"/>
      <c r="AY132" s="102"/>
    </row>
    <row r="133" spans="1:51" x14ac:dyDescent="0.25">
      <c r="A133" s="116">
        <v>132</v>
      </c>
      <c r="B133" s="116" t="b">
        <f>IF(ISNUMBER(Data!D133),IF(AND($A133&lt;=Data!$H$3,$A135&gt;=Data!$H$2,Data!E134&lt;&gt;1),VLOOKUP($A133,Data!$A:$D,4,FALSE)))</f>
        <v>0</v>
      </c>
      <c r="C133" s="116" t="b">
        <f>IF(AND($A133&lt;=Data!$H$3,$A135&gt;=Data!$H$2,Data!E134&lt;&gt;1),VLOOKUP($A133,Data!$A:$D,3,FALSE))</f>
        <v>0</v>
      </c>
      <c r="D133" s="58" t="b">
        <f>IF(COUNT(B133:C133)=2,IF(C133&gt;Data!$H$5,5,IF(C133&gt;Data!$H$6,4,IF(C133&gt;Data!$H$7,3,2))))</f>
        <v>0</v>
      </c>
      <c r="E133" s="115" t="str">
        <f t="shared" si="29"/>
        <v/>
      </c>
      <c r="F133" s="102" t="str">
        <f t="shared" si="30"/>
        <v>0,</v>
      </c>
      <c r="G133" s="102" t="str">
        <f t="shared" si="30"/>
        <v>0,</v>
      </c>
      <c r="H133" s="102" t="str">
        <f t="shared" si="30"/>
        <v>0,</v>
      </c>
      <c r="I133" s="102" t="str">
        <f t="shared" si="30"/>
        <v>0,</v>
      </c>
      <c r="J133" s="102" t="str">
        <f t="shared" si="30"/>
        <v>0,</v>
      </c>
      <c r="K133" s="102" t="str">
        <f t="shared" si="30"/>
        <v>0,</v>
      </c>
      <c r="L133" s="102" t="str">
        <f t="shared" si="30"/>
        <v>0,</v>
      </c>
      <c r="M133" s="102" t="str">
        <f t="shared" si="30"/>
        <v>0,</v>
      </c>
      <c r="N133" s="102" t="str">
        <f t="shared" si="30"/>
        <v>0,</v>
      </c>
      <c r="O133" s="102" t="str">
        <f t="shared" si="30"/>
        <v>0,</v>
      </c>
      <c r="P133" s="102" t="str">
        <f t="shared" si="31"/>
        <v>0,</v>
      </c>
      <c r="Q133" s="102" t="str">
        <f t="shared" si="31"/>
        <v>0,</v>
      </c>
      <c r="R133" s="102" t="str">
        <f t="shared" si="31"/>
        <v>0,</v>
      </c>
      <c r="S133" s="102" t="str">
        <f t="shared" si="31"/>
        <v>0,</v>
      </c>
      <c r="T133" s="102" t="str">
        <f t="shared" si="31"/>
        <v>0,</v>
      </c>
      <c r="U133" s="102" t="str">
        <f t="shared" si="31"/>
        <v>0,</v>
      </c>
      <c r="V133" s="102" t="str">
        <f t="shared" si="31"/>
        <v>0,</v>
      </c>
      <c r="W133" s="102" t="str">
        <f t="shared" si="31"/>
        <v>0,</v>
      </c>
      <c r="X133" s="102" t="str">
        <f t="shared" si="31"/>
        <v>0,</v>
      </c>
      <c r="Y133" s="102" t="str">
        <f t="shared" si="31"/>
        <v>0,</v>
      </c>
      <c r="Z133" s="102"/>
      <c r="AA133" s="102"/>
      <c r="AB133" s="102"/>
      <c r="AC133" s="102"/>
      <c r="AD133" s="102"/>
      <c r="AE133" s="102"/>
      <c r="AF133" s="102"/>
      <c r="AG133" s="102"/>
      <c r="AH133" s="102"/>
      <c r="AI133" s="102"/>
      <c r="AJ133" s="102"/>
      <c r="AK133" s="102"/>
      <c r="AL133" s="102"/>
      <c r="AM133" s="102"/>
      <c r="AN133" s="102"/>
      <c r="AO133" s="102"/>
      <c r="AP133" s="102"/>
      <c r="AQ133" s="102"/>
      <c r="AR133" s="102"/>
      <c r="AS133" s="102"/>
      <c r="AT133" s="102"/>
      <c r="AU133" s="102"/>
      <c r="AV133" s="102"/>
      <c r="AW133" s="102"/>
      <c r="AX133" s="102"/>
      <c r="AY133" s="102"/>
    </row>
    <row r="134" spans="1:51" x14ac:dyDescent="0.25">
      <c r="A134" s="116">
        <v>133</v>
      </c>
      <c r="B134" s="116" t="b">
        <f>IF(ISNUMBER(Data!D134),IF(AND($A134&lt;=Data!$H$3,$A136&gt;=Data!$H$2,Data!E135&lt;&gt;1),VLOOKUP($A134,Data!$A:$D,4,FALSE)))</f>
        <v>0</v>
      </c>
      <c r="C134" s="116" t="b">
        <f>IF(AND($A134&lt;=Data!$H$3,$A136&gt;=Data!$H$2,Data!E135&lt;&gt;1),VLOOKUP($A134,Data!$A:$D,3,FALSE))</f>
        <v>0</v>
      </c>
      <c r="D134" s="58" t="b">
        <f>IF(COUNT(B134:C134)=2,IF(C134&gt;Data!$H$5,5,IF(C134&gt;Data!$H$6,4,IF(C134&gt;Data!$H$7,3,2))))</f>
        <v>0</v>
      </c>
      <c r="E134" s="115" t="str">
        <f t="shared" si="29"/>
        <v/>
      </c>
      <c r="F134" s="102" t="str">
        <f t="shared" si="30"/>
        <v>0,</v>
      </c>
      <c r="G134" s="102" t="str">
        <f t="shared" si="30"/>
        <v>0,</v>
      </c>
      <c r="H134" s="102" t="str">
        <f t="shared" si="30"/>
        <v>0,</v>
      </c>
      <c r="I134" s="102" t="str">
        <f t="shared" si="30"/>
        <v>0,</v>
      </c>
      <c r="J134" s="102" t="str">
        <f t="shared" si="30"/>
        <v>0,</v>
      </c>
      <c r="K134" s="102" t="str">
        <f t="shared" si="30"/>
        <v>0,</v>
      </c>
      <c r="L134" s="102" t="str">
        <f t="shared" si="30"/>
        <v>0,</v>
      </c>
      <c r="M134" s="102" t="str">
        <f t="shared" si="30"/>
        <v>0,</v>
      </c>
      <c r="N134" s="102" t="str">
        <f t="shared" si="30"/>
        <v>0,</v>
      </c>
      <c r="O134" s="102" t="str">
        <f t="shared" si="30"/>
        <v>0,</v>
      </c>
      <c r="P134" s="102" t="str">
        <f t="shared" si="31"/>
        <v>0,</v>
      </c>
      <c r="Q134" s="102" t="str">
        <f t="shared" si="31"/>
        <v>0,</v>
      </c>
      <c r="R134" s="102" t="str">
        <f t="shared" si="31"/>
        <v>0,</v>
      </c>
      <c r="S134" s="102" t="str">
        <f t="shared" si="31"/>
        <v>0,</v>
      </c>
      <c r="T134" s="102" t="str">
        <f t="shared" si="31"/>
        <v>0,</v>
      </c>
      <c r="U134" s="102" t="str">
        <f t="shared" si="31"/>
        <v>0,</v>
      </c>
      <c r="V134" s="102" t="str">
        <f t="shared" si="31"/>
        <v>0,</v>
      </c>
      <c r="W134" s="102" t="str">
        <f t="shared" si="31"/>
        <v>0,</v>
      </c>
      <c r="X134" s="102" t="str">
        <f t="shared" si="31"/>
        <v>0,</v>
      </c>
      <c r="Y134" s="102" t="str">
        <f t="shared" si="31"/>
        <v>0,</v>
      </c>
      <c r="Z134" s="102"/>
      <c r="AA134" s="102"/>
      <c r="AB134" s="102"/>
      <c r="AC134" s="102"/>
      <c r="AD134" s="102"/>
      <c r="AE134" s="102"/>
      <c r="AF134" s="102"/>
      <c r="AG134" s="102"/>
      <c r="AH134" s="102"/>
      <c r="AI134" s="102"/>
      <c r="AJ134" s="102"/>
      <c r="AK134" s="102"/>
      <c r="AL134" s="102"/>
      <c r="AM134" s="102"/>
      <c r="AN134" s="102"/>
      <c r="AO134" s="102"/>
      <c r="AP134" s="102"/>
      <c r="AQ134" s="102"/>
      <c r="AR134" s="102"/>
      <c r="AS134" s="102"/>
      <c r="AT134" s="102"/>
      <c r="AU134" s="102"/>
      <c r="AV134" s="102"/>
      <c r="AW134" s="102"/>
      <c r="AX134" s="102"/>
      <c r="AY134" s="102"/>
    </row>
    <row r="135" spans="1:51" x14ac:dyDescent="0.25">
      <c r="A135" s="116">
        <v>134</v>
      </c>
      <c r="B135" s="116" t="b">
        <f>IF(ISNUMBER(Data!D135),IF(AND($A135&lt;=Data!$H$3,$A137&gt;=Data!$H$2,Data!E136&lt;&gt;1),VLOOKUP($A135,Data!$A:$D,4,FALSE)))</f>
        <v>0</v>
      </c>
      <c r="C135" s="116" t="b">
        <f>IF(AND($A135&lt;=Data!$H$3,$A137&gt;=Data!$H$2,Data!E136&lt;&gt;1),VLOOKUP($A135,Data!$A:$D,3,FALSE))</f>
        <v>0</v>
      </c>
      <c r="D135" s="58" t="b">
        <f>IF(COUNT(B135:C135)=2,IF(C135&gt;Data!$H$5,5,IF(C135&gt;Data!$H$6,4,IF(C135&gt;Data!$H$7,3,2))))</f>
        <v>0</v>
      </c>
      <c r="E135" s="115" t="str">
        <f t="shared" si="29"/>
        <v/>
      </c>
      <c r="F135" s="102" t="str">
        <f t="shared" si="30"/>
        <v>0,</v>
      </c>
      <c r="G135" s="102" t="str">
        <f t="shared" si="30"/>
        <v>0,</v>
      </c>
      <c r="H135" s="102" t="str">
        <f t="shared" si="30"/>
        <v>0,</v>
      </c>
      <c r="I135" s="102" t="str">
        <f t="shared" si="30"/>
        <v>0,</v>
      </c>
      <c r="J135" s="102" t="str">
        <f t="shared" si="30"/>
        <v>0,</v>
      </c>
      <c r="K135" s="102" t="str">
        <f t="shared" si="30"/>
        <v>0,</v>
      </c>
      <c r="L135" s="102" t="str">
        <f t="shared" si="30"/>
        <v>0,</v>
      </c>
      <c r="M135" s="102" t="str">
        <f t="shared" si="30"/>
        <v>0,</v>
      </c>
      <c r="N135" s="102" t="str">
        <f t="shared" si="30"/>
        <v>0,</v>
      </c>
      <c r="O135" s="102" t="str">
        <f t="shared" si="30"/>
        <v>0,</v>
      </c>
      <c r="P135" s="102" t="str">
        <f t="shared" si="31"/>
        <v>0,</v>
      </c>
      <c r="Q135" s="102" t="str">
        <f t="shared" si="31"/>
        <v>0,</v>
      </c>
      <c r="R135" s="102" t="str">
        <f t="shared" si="31"/>
        <v>0,</v>
      </c>
      <c r="S135" s="102" t="str">
        <f t="shared" si="31"/>
        <v>0,</v>
      </c>
      <c r="T135" s="102" t="str">
        <f t="shared" si="31"/>
        <v>0,</v>
      </c>
      <c r="U135" s="102" t="str">
        <f t="shared" si="31"/>
        <v>0,</v>
      </c>
      <c r="V135" s="102" t="str">
        <f t="shared" si="31"/>
        <v>0,</v>
      </c>
      <c r="W135" s="102" t="str">
        <f t="shared" si="31"/>
        <v>0,</v>
      </c>
      <c r="X135" s="102" t="str">
        <f t="shared" si="31"/>
        <v>0,</v>
      </c>
      <c r="Y135" s="102" t="str">
        <f t="shared" si="31"/>
        <v>0,</v>
      </c>
      <c r="Z135" s="102"/>
      <c r="AA135" s="102"/>
      <c r="AB135" s="102"/>
      <c r="AC135" s="102"/>
      <c r="AD135" s="102"/>
      <c r="AE135" s="102"/>
      <c r="AF135" s="102"/>
      <c r="AG135" s="102"/>
      <c r="AH135" s="102"/>
      <c r="AI135" s="102"/>
      <c r="AJ135" s="102"/>
      <c r="AK135" s="102"/>
      <c r="AL135" s="102"/>
      <c r="AM135" s="102"/>
      <c r="AN135" s="102"/>
      <c r="AO135" s="102"/>
      <c r="AP135" s="102"/>
      <c r="AQ135" s="102"/>
      <c r="AR135" s="102"/>
      <c r="AS135" s="102"/>
      <c r="AT135" s="102"/>
      <c r="AU135" s="102"/>
      <c r="AV135" s="102"/>
      <c r="AW135" s="102"/>
      <c r="AX135" s="102"/>
      <c r="AY135" s="102"/>
    </row>
    <row r="136" spans="1:51" x14ac:dyDescent="0.25">
      <c r="A136" s="116">
        <v>135</v>
      </c>
      <c r="B136" s="116" t="b">
        <f>IF(ISNUMBER(Data!D136),IF(AND($A136&lt;=Data!$H$3,$A138&gt;=Data!$H$2,Data!E137&lt;&gt;1),VLOOKUP($A136,Data!$A:$D,4,FALSE)))</f>
        <v>0</v>
      </c>
      <c r="C136" s="116" t="b">
        <f>IF(AND($A136&lt;=Data!$H$3,$A138&gt;=Data!$H$2,Data!E137&lt;&gt;1),VLOOKUP($A136,Data!$A:$D,3,FALSE))</f>
        <v>0</v>
      </c>
      <c r="D136" s="58" t="b">
        <f>IF(COUNT(B136:C136)=2,IF(C136&gt;Data!$H$5,5,IF(C136&gt;Data!$H$6,4,IF(C136&gt;Data!$H$7,3,2))))</f>
        <v>0</v>
      </c>
      <c r="E136" s="115" t="str">
        <f t="shared" si="29"/>
        <v/>
      </c>
      <c r="F136" s="102" t="str">
        <f t="shared" si="30"/>
        <v>0,</v>
      </c>
      <c r="G136" s="102" t="str">
        <f t="shared" si="30"/>
        <v>0,</v>
      </c>
      <c r="H136" s="102" t="str">
        <f t="shared" si="30"/>
        <v>0,</v>
      </c>
      <c r="I136" s="102" t="str">
        <f t="shared" si="30"/>
        <v>0,</v>
      </c>
      <c r="J136" s="102" t="str">
        <f t="shared" si="30"/>
        <v>0,</v>
      </c>
      <c r="K136" s="102" t="str">
        <f t="shared" si="30"/>
        <v>0,</v>
      </c>
      <c r="L136" s="102" t="str">
        <f t="shared" si="30"/>
        <v>0,</v>
      </c>
      <c r="M136" s="102" t="str">
        <f t="shared" si="30"/>
        <v>0,</v>
      </c>
      <c r="N136" s="102" t="str">
        <f t="shared" si="30"/>
        <v>0,</v>
      </c>
      <c r="O136" s="102" t="str">
        <f t="shared" si="30"/>
        <v>0,</v>
      </c>
      <c r="P136" s="102" t="str">
        <f t="shared" si="31"/>
        <v>0,</v>
      </c>
      <c r="Q136" s="102" t="str">
        <f t="shared" si="31"/>
        <v>0,</v>
      </c>
      <c r="R136" s="102" t="str">
        <f t="shared" si="31"/>
        <v>0,</v>
      </c>
      <c r="S136" s="102" t="str">
        <f t="shared" si="31"/>
        <v>0,</v>
      </c>
      <c r="T136" s="102" t="str">
        <f t="shared" si="31"/>
        <v>0,</v>
      </c>
      <c r="U136" s="102" t="str">
        <f t="shared" si="31"/>
        <v>0,</v>
      </c>
      <c r="V136" s="102" t="str">
        <f t="shared" si="31"/>
        <v>0,</v>
      </c>
      <c r="W136" s="102" t="str">
        <f t="shared" si="31"/>
        <v>0,</v>
      </c>
      <c r="X136" s="102" t="str">
        <f t="shared" si="31"/>
        <v>0,</v>
      </c>
      <c r="Y136" s="102" t="str">
        <f t="shared" si="31"/>
        <v>0,</v>
      </c>
      <c r="Z136" s="102"/>
      <c r="AA136" s="102"/>
      <c r="AB136" s="102"/>
      <c r="AC136" s="102"/>
      <c r="AD136" s="102"/>
      <c r="AE136" s="102"/>
      <c r="AF136" s="102"/>
      <c r="AG136" s="102"/>
      <c r="AH136" s="102"/>
      <c r="AI136" s="102"/>
      <c r="AJ136" s="102"/>
      <c r="AK136" s="102"/>
      <c r="AL136" s="102"/>
      <c r="AM136" s="102"/>
      <c r="AN136" s="102"/>
      <c r="AO136" s="102"/>
      <c r="AP136" s="102"/>
      <c r="AQ136" s="102"/>
      <c r="AR136" s="102"/>
      <c r="AS136" s="102"/>
      <c r="AT136" s="102"/>
      <c r="AU136" s="102"/>
      <c r="AV136" s="102"/>
      <c r="AW136" s="102"/>
      <c r="AX136" s="102"/>
      <c r="AY136" s="102"/>
    </row>
    <row r="137" spans="1:51" x14ac:dyDescent="0.25">
      <c r="A137" s="116">
        <v>136</v>
      </c>
      <c r="B137" s="116" t="b">
        <f>IF(ISNUMBER(Data!D137),IF(AND($A137&lt;=Data!$H$3,$A139&gt;=Data!$H$2,Data!E138&lt;&gt;1),VLOOKUP($A137,Data!$A:$D,4,FALSE)))</f>
        <v>0</v>
      </c>
      <c r="C137" s="116" t="b">
        <f>IF(AND($A137&lt;=Data!$H$3,$A139&gt;=Data!$H$2,Data!E138&lt;&gt;1),VLOOKUP($A137,Data!$A:$D,3,FALSE))</f>
        <v>0</v>
      </c>
      <c r="D137" s="58" t="b">
        <f>IF(COUNT(B137:C137)=2,IF(C137&gt;Data!$H$5,5,IF(C137&gt;Data!$H$6,4,IF(C137&gt;Data!$H$7,3,2))))</f>
        <v>0</v>
      </c>
      <c r="E137" s="115" t="str">
        <f t="shared" si="29"/>
        <v/>
      </c>
      <c r="F137" s="102" t="str">
        <f t="shared" si="30"/>
        <v>0,</v>
      </c>
      <c r="G137" s="102" t="str">
        <f t="shared" si="30"/>
        <v>0,</v>
      </c>
      <c r="H137" s="102" t="str">
        <f t="shared" si="30"/>
        <v>0,</v>
      </c>
      <c r="I137" s="102" t="str">
        <f t="shared" si="30"/>
        <v>0,</v>
      </c>
      <c r="J137" s="102" t="str">
        <f t="shared" si="30"/>
        <v>0,</v>
      </c>
      <c r="K137" s="102" t="str">
        <f t="shared" si="30"/>
        <v>0,</v>
      </c>
      <c r="L137" s="102" t="str">
        <f t="shared" si="30"/>
        <v>0,</v>
      </c>
      <c r="M137" s="102" t="str">
        <f t="shared" si="30"/>
        <v>0,</v>
      </c>
      <c r="N137" s="102" t="str">
        <f t="shared" si="30"/>
        <v>0,</v>
      </c>
      <c r="O137" s="102" t="str">
        <f t="shared" si="30"/>
        <v>0,</v>
      </c>
      <c r="P137" s="102" t="str">
        <f t="shared" si="31"/>
        <v>0,</v>
      </c>
      <c r="Q137" s="102" t="str">
        <f t="shared" si="31"/>
        <v>0,</v>
      </c>
      <c r="R137" s="102" t="str">
        <f t="shared" si="31"/>
        <v>0,</v>
      </c>
      <c r="S137" s="102" t="str">
        <f t="shared" si="31"/>
        <v>0,</v>
      </c>
      <c r="T137" s="102" t="str">
        <f t="shared" si="31"/>
        <v>0,</v>
      </c>
      <c r="U137" s="102" t="str">
        <f t="shared" si="31"/>
        <v>0,</v>
      </c>
      <c r="V137" s="102" t="str">
        <f t="shared" si="31"/>
        <v>0,</v>
      </c>
      <c r="W137" s="102" t="str">
        <f t="shared" si="31"/>
        <v>0,</v>
      </c>
      <c r="X137" s="102" t="str">
        <f t="shared" si="31"/>
        <v>0,</v>
      </c>
      <c r="Y137" s="102" t="str">
        <f t="shared" si="31"/>
        <v>0,</v>
      </c>
      <c r="Z137" s="102"/>
      <c r="AA137" s="102"/>
      <c r="AB137" s="102"/>
      <c r="AC137" s="102"/>
      <c r="AD137" s="102"/>
      <c r="AE137" s="102"/>
      <c r="AF137" s="102"/>
      <c r="AG137" s="102"/>
      <c r="AH137" s="102"/>
      <c r="AI137" s="102"/>
      <c r="AJ137" s="102"/>
      <c r="AK137" s="102"/>
      <c r="AL137" s="102"/>
      <c r="AM137" s="102"/>
      <c r="AN137" s="102"/>
      <c r="AO137" s="102"/>
      <c r="AP137" s="102"/>
      <c r="AQ137" s="102"/>
      <c r="AR137" s="102"/>
      <c r="AS137" s="102"/>
      <c r="AT137" s="102"/>
      <c r="AU137" s="102"/>
      <c r="AV137" s="102"/>
      <c r="AW137" s="102"/>
      <c r="AX137" s="102"/>
      <c r="AY137" s="102"/>
    </row>
    <row r="138" spans="1:51" x14ac:dyDescent="0.25">
      <c r="A138" s="116">
        <v>137</v>
      </c>
      <c r="B138" s="116" t="b">
        <f>IF(ISNUMBER(Data!D138),IF(AND($A138&lt;=Data!$H$3,$A140&gt;=Data!$H$2,Data!E139&lt;&gt;1),VLOOKUP($A138,Data!$A:$D,4,FALSE)))</f>
        <v>0</v>
      </c>
      <c r="C138" s="116" t="b">
        <f>IF(AND($A138&lt;=Data!$H$3,$A140&gt;=Data!$H$2,Data!E139&lt;&gt;1),VLOOKUP($A138,Data!$A:$D,3,FALSE))</f>
        <v>0</v>
      </c>
      <c r="D138" s="58" t="b">
        <f>IF(COUNT(B138:C138)=2,IF(C138&gt;Data!$H$5,5,IF(C138&gt;Data!$H$6,4,IF(C138&gt;Data!$H$7,3,2))))</f>
        <v>0</v>
      </c>
      <c r="E138" s="115" t="str">
        <f t="shared" si="29"/>
        <v/>
      </c>
      <c r="F138" s="102" t="str">
        <f t="shared" si="30"/>
        <v>0,</v>
      </c>
      <c r="G138" s="102" t="str">
        <f t="shared" si="30"/>
        <v>0,</v>
      </c>
      <c r="H138" s="102" t="str">
        <f t="shared" si="30"/>
        <v>0,</v>
      </c>
      <c r="I138" s="102" t="str">
        <f t="shared" si="30"/>
        <v>0,</v>
      </c>
      <c r="J138" s="102" t="str">
        <f t="shared" si="30"/>
        <v>0,</v>
      </c>
      <c r="K138" s="102" t="str">
        <f t="shared" si="30"/>
        <v>0,</v>
      </c>
      <c r="L138" s="102" t="str">
        <f t="shared" si="30"/>
        <v>0,</v>
      </c>
      <c r="M138" s="102" t="str">
        <f t="shared" si="30"/>
        <v>0,</v>
      </c>
      <c r="N138" s="102" t="str">
        <f t="shared" si="30"/>
        <v>0,</v>
      </c>
      <c r="O138" s="102" t="str">
        <f t="shared" si="30"/>
        <v>0,</v>
      </c>
      <c r="P138" s="102" t="str">
        <f t="shared" si="31"/>
        <v>0,</v>
      </c>
      <c r="Q138" s="102" t="str">
        <f t="shared" si="31"/>
        <v>0,</v>
      </c>
      <c r="R138" s="102" t="str">
        <f t="shared" si="31"/>
        <v>0,</v>
      </c>
      <c r="S138" s="102" t="str">
        <f t="shared" si="31"/>
        <v>0,</v>
      </c>
      <c r="T138" s="102" t="str">
        <f t="shared" si="31"/>
        <v>0,</v>
      </c>
      <c r="U138" s="102" t="str">
        <f t="shared" si="31"/>
        <v>0,</v>
      </c>
      <c r="V138" s="102" t="str">
        <f t="shared" si="31"/>
        <v>0,</v>
      </c>
      <c r="W138" s="102" t="str">
        <f t="shared" si="31"/>
        <v>0,</v>
      </c>
      <c r="X138" s="102" t="str">
        <f t="shared" si="31"/>
        <v>0,</v>
      </c>
      <c r="Y138" s="102" t="str">
        <f t="shared" si="31"/>
        <v>0,</v>
      </c>
      <c r="Z138" s="102"/>
      <c r="AA138" s="102"/>
      <c r="AB138" s="102"/>
      <c r="AC138" s="102"/>
      <c r="AD138" s="102"/>
      <c r="AE138" s="102"/>
      <c r="AF138" s="102"/>
      <c r="AG138" s="102"/>
      <c r="AH138" s="102"/>
      <c r="AI138" s="102"/>
      <c r="AJ138" s="102"/>
      <c r="AK138" s="102"/>
      <c r="AL138" s="102"/>
      <c r="AM138" s="102"/>
      <c r="AN138" s="102"/>
      <c r="AO138" s="102"/>
      <c r="AP138" s="102"/>
      <c r="AQ138" s="102"/>
      <c r="AR138" s="102"/>
      <c r="AS138" s="102"/>
      <c r="AT138" s="102"/>
      <c r="AU138" s="102"/>
      <c r="AV138" s="102"/>
      <c r="AW138" s="102"/>
      <c r="AX138" s="102"/>
      <c r="AY138" s="102"/>
    </row>
    <row r="139" spans="1:51" x14ac:dyDescent="0.25">
      <c r="A139" s="116">
        <v>138</v>
      </c>
      <c r="B139" s="116" t="b">
        <f>IF(ISNUMBER(Data!D139),IF(AND($A139&lt;=Data!$H$3,$A141&gt;=Data!$H$2,Data!E140&lt;&gt;1),VLOOKUP($A139,Data!$A:$D,4,FALSE)))</f>
        <v>0</v>
      </c>
      <c r="C139" s="116" t="b">
        <f>IF(AND($A139&lt;=Data!$H$3,$A141&gt;=Data!$H$2,Data!E140&lt;&gt;1),VLOOKUP($A139,Data!$A:$D,3,FALSE))</f>
        <v>0</v>
      </c>
      <c r="D139" s="58" t="b">
        <f>IF(COUNT(B139:C139)=2,IF(C139&gt;Data!$H$5,5,IF(C139&gt;Data!$H$6,4,IF(C139&gt;Data!$H$7,3,2))))</f>
        <v>0</v>
      </c>
      <c r="E139" s="115" t="str">
        <f t="shared" si="29"/>
        <v/>
      </c>
      <c r="F139" s="102" t="str">
        <f t="shared" si="30"/>
        <v>0,</v>
      </c>
      <c r="G139" s="102" t="str">
        <f t="shared" si="30"/>
        <v>0,</v>
      </c>
      <c r="H139" s="102" t="str">
        <f t="shared" si="30"/>
        <v>0,</v>
      </c>
      <c r="I139" s="102" t="str">
        <f t="shared" si="30"/>
        <v>0,</v>
      </c>
      <c r="J139" s="102" t="str">
        <f t="shared" si="30"/>
        <v>0,</v>
      </c>
      <c r="K139" s="102" t="str">
        <f t="shared" si="30"/>
        <v>0,</v>
      </c>
      <c r="L139" s="102" t="str">
        <f t="shared" si="30"/>
        <v>0,</v>
      </c>
      <c r="M139" s="102" t="str">
        <f t="shared" si="30"/>
        <v>0,</v>
      </c>
      <c r="N139" s="102" t="str">
        <f t="shared" si="30"/>
        <v>0,</v>
      </c>
      <c r="O139" s="102" t="str">
        <f t="shared" si="30"/>
        <v>0,</v>
      </c>
      <c r="P139" s="102" t="str">
        <f t="shared" si="31"/>
        <v>0,</v>
      </c>
      <c r="Q139" s="102" t="str">
        <f t="shared" si="31"/>
        <v>0,</v>
      </c>
      <c r="R139" s="102" t="str">
        <f t="shared" si="31"/>
        <v>0,</v>
      </c>
      <c r="S139" s="102" t="str">
        <f t="shared" si="31"/>
        <v>0,</v>
      </c>
      <c r="T139" s="102" t="str">
        <f t="shared" si="31"/>
        <v>0,</v>
      </c>
      <c r="U139" s="102" t="str">
        <f t="shared" si="31"/>
        <v>0,</v>
      </c>
      <c r="V139" s="102" t="str">
        <f t="shared" si="31"/>
        <v>0,</v>
      </c>
      <c r="W139" s="102" t="str">
        <f t="shared" si="31"/>
        <v>0,</v>
      </c>
      <c r="X139" s="102" t="str">
        <f t="shared" si="31"/>
        <v>0,</v>
      </c>
      <c r="Y139" s="102" t="str">
        <f t="shared" si="31"/>
        <v>0,</v>
      </c>
      <c r="Z139" s="102"/>
      <c r="AA139" s="102"/>
      <c r="AB139" s="102"/>
      <c r="AC139" s="102"/>
      <c r="AD139" s="102"/>
      <c r="AE139" s="102"/>
      <c r="AF139" s="102"/>
      <c r="AG139" s="102"/>
      <c r="AH139" s="102"/>
      <c r="AI139" s="102"/>
      <c r="AJ139" s="102"/>
      <c r="AK139" s="102"/>
      <c r="AL139" s="102"/>
      <c r="AM139" s="102"/>
      <c r="AN139" s="102"/>
      <c r="AO139" s="102"/>
      <c r="AP139" s="102"/>
      <c r="AQ139" s="102"/>
      <c r="AR139" s="102"/>
      <c r="AS139" s="102"/>
      <c r="AT139" s="102"/>
      <c r="AU139" s="102"/>
      <c r="AV139" s="102"/>
      <c r="AW139" s="102"/>
      <c r="AX139" s="102"/>
      <c r="AY139" s="102"/>
    </row>
    <row r="140" spans="1:51" x14ac:dyDescent="0.25">
      <c r="A140" s="116">
        <v>139</v>
      </c>
      <c r="B140" s="116" t="b">
        <f>IF(ISNUMBER(Data!D140),IF(AND($A140&lt;=Data!$H$3,$A142&gt;=Data!$H$2,Data!E141&lt;&gt;1),VLOOKUP($A140,Data!$A:$D,4,FALSE)))</f>
        <v>0</v>
      </c>
      <c r="C140" s="116" t="b">
        <f>IF(AND($A140&lt;=Data!$H$3,$A142&gt;=Data!$H$2,Data!E141&lt;&gt;1),VLOOKUP($A140,Data!$A:$D,3,FALSE))</f>
        <v>0</v>
      </c>
      <c r="D140" s="58" t="b">
        <f>IF(COUNT(B140:C140)=2,IF(C140&gt;Data!$H$5,5,IF(C140&gt;Data!$H$6,4,IF(C140&gt;Data!$H$7,3,2))))</f>
        <v>0</v>
      </c>
      <c r="E140" s="115" t="str">
        <f t="shared" si="29"/>
        <v/>
      </c>
      <c r="F140" s="102" t="str">
        <f t="shared" si="30"/>
        <v>0,</v>
      </c>
      <c r="G140" s="102" t="str">
        <f t="shared" si="30"/>
        <v>0,</v>
      </c>
      <c r="H140" s="102" t="str">
        <f t="shared" si="30"/>
        <v>0,</v>
      </c>
      <c r="I140" s="102" t="str">
        <f t="shared" si="30"/>
        <v>0,</v>
      </c>
      <c r="J140" s="102" t="str">
        <f t="shared" si="30"/>
        <v>0,</v>
      </c>
      <c r="K140" s="102" t="str">
        <f t="shared" si="30"/>
        <v>0,</v>
      </c>
      <c r="L140" s="102" t="str">
        <f t="shared" si="30"/>
        <v>0,</v>
      </c>
      <c r="M140" s="102" t="str">
        <f t="shared" si="30"/>
        <v>0,</v>
      </c>
      <c r="N140" s="102" t="str">
        <f t="shared" si="30"/>
        <v>0,</v>
      </c>
      <c r="O140" s="102" t="str">
        <f t="shared" si="30"/>
        <v>0,</v>
      </c>
      <c r="P140" s="102" t="str">
        <f t="shared" si="31"/>
        <v>0,</v>
      </c>
      <c r="Q140" s="102" t="str">
        <f t="shared" si="31"/>
        <v>0,</v>
      </c>
      <c r="R140" s="102" t="str">
        <f t="shared" si="31"/>
        <v>0,</v>
      </c>
      <c r="S140" s="102" t="str">
        <f t="shared" si="31"/>
        <v>0,</v>
      </c>
      <c r="T140" s="102" t="str">
        <f t="shared" si="31"/>
        <v>0,</v>
      </c>
      <c r="U140" s="102" t="str">
        <f t="shared" si="31"/>
        <v>0,</v>
      </c>
      <c r="V140" s="102" t="str">
        <f t="shared" si="31"/>
        <v>0,</v>
      </c>
      <c r="W140" s="102" t="str">
        <f t="shared" si="31"/>
        <v>0,</v>
      </c>
      <c r="X140" s="102" t="str">
        <f t="shared" si="31"/>
        <v>0,</v>
      </c>
      <c r="Y140" s="102" t="str">
        <f t="shared" si="31"/>
        <v>0,</v>
      </c>
      <c r="Z140" s="102"/>
      <c r="AA140" s="102"/>
      <c r="AB140" s="102"/>
      <c r="AC140" s="102"/>
      <c r="AD140" s="102"/>
      <c r="AE140" s="102"/>
      <c r="AF140" s="102"/>
      <c r="AG140" s="102"/>
      <c r="AH140" s="102"/>
      <c r="AI140" s="102"/>
      <c r="AJ140" s="102"/>
      <c r="AK140" s="102"/>
      <c r="AL140" s="102"/>
      <c r="AM140" s="102"/>
      <c r="AN140" s="102"/>
      <c r="AO140" s="102"/>
      <c r="AP140" s="102"/>
      <c r="AQ140" s="102"/>
      <c r="AR140" s="102"/>
      <c r="AS140" s="102"/>
      <c r="AT140" s="102"/>
      <c r="AU140" s="102"/>
      <c r="AV140" s="102"/>
      <c r="AW140" s="102"/>
      <c r="AX140" s="102"/>
      <c r="AY140" s="102"/>
    </row>
    <row r="141" spans="1:51" x14ac:dyDescent="0.25">
      <c r="A141" s="116">
        <v>140</v>
      </c>
      <c r="B141" s="116" t="b">
        <f>IF(ISNUMBER(Data!D141),IF(AND($A141&lt;=Data!$H$3,$A143&gt;=Data!$H$2,Data!E142&lt;&gt;1),VLOOKUP($A141,Data!$A:$D,4,FALSE)))</f>
        <v>0</v>
      </c>
      <c r="C141" s="116" t="b">
        <f>IF(AND($A141&lt;=Data!$H$3,$A143&gt;=Data!$H$2,Data!E142&lt;&gt;1),VLOOKUP($A141,Data!$A:$D,3,FALSE))</f>
        <v>0</v>
      </c>
      <c r="D141" s="58" t="b">
        <f>IF(COUNT(B141:C141)=2,IF(C141&gt;Data!$H$5,5,IF(C141&gt;Data!$H$6,4,IF(C141&gt;Data!$H$7,3,2))))</f>
        <v>0</v>
      </c>
      <c r="E141" s="115" t="str">
        <f t="shared" si="29"/>
        <v/>
      </c>
      <c r="F141" s="102" t="str">
        <f t="shared" si="30"/>
        <v>0,</v>
      </c>
      <c r="G141" s="102" t="str">
        <f t="shared" si="30"/>
        <v>0,</v>
      </c>
      <c r="H141" s="102" t="str">
        <f t="shared" si="30"/>
        <v>0,</v>
      </c>
      <c r="I141" s="102" t="str">
        <f t="shared" si="30"/>
        <v>0,</v>
      </c>
      <c r="J141" s="102" t="str">
        <f t="shared" si="30"/>
        <v>0,</v>
      </c>
      <c r="K141" s="102" t="str">
        <f t="shared" si="30"/>
        <v>0,</v>
      </c>
      <c r="L141" s="102" t="str">
        <f t="shared" si="30"/>
        <v>0,</v>
      </c>
      <c r="M141" s="102" t="str">
        <f t="shared" si="30"/>
        <v>0,</v>
      </c>
      <c r="N141" s="102" t="str">
        <f t="shared" si="30"/>
        <v>0,</v>
      </c>
      <c r="O141" s="102" t="str">
        <f t="shared" si="30"/>
        <v>0,</v>
      </c>
      <c r="P141" s="102" t="str">
        <f t="shared" si="31"/>
        <v>0,</v>
      </c>
      <c r="Q141" s="102" t="str">
        <f t="shared" si="31"/>
        <v>0,</v>
      </c>
      <c r="R141" s="102" t="str">
        <f t="shared" si="31"/>
        <v>0,</v>
      </c>
      <c r="S141" s="102" t="str">
        <f t="shared" si="31"/>
        <v>0,</v>
      </c>
      <c r="T141" s="102" t="str">
        <f t="shared" si="31"/>
        <v>0,</v>
      </c>
      <c r="U141" s="102" t="str">
        <f t="shared" si="31"/>
        <v>0,</v>
      </c>
      <c r="V141" s="102" t="str">
        <f t="shared" si="31"/>
        <v>0,</v>
      </c>
      <c r="W141" s="102" t="str">
        <f t="shared" si="31"/>
        <v>0,</v>
      </c>
      <c r="X141" s="102" t="str">
        <f t="shared" si="31"/>
        <v>0,</v>
      </c>
      <c r="Y141" s="102" t="str">
        <f t="shared" si="31"/>
        <v>0,</v>
      </c>
      <c r="Z141" s="102"/>
      <c r="AA141" s="102"/>
      <c r="AB141" s="102"/>
      <c r="AC141" s="102"/>
      <c r="AD141" s="102"/>
      <c r="AE141" s="102"/>
      <c r="AF141" s="102"/>
      <c r="AG141" s="102"/>
      <c r="AH141" s="102"/>
      <c r="AI141" s="102"/>
      <c r="AJ141" s="102"/>
      <c r="AK141" s="102"/>
      <c r="AL141" s="102"/>
      <c r="AM141" s="102"/>
      <c r="AN141" s="102"/>
      <c r="AO141" s="102"/>
      <c r="AP141" s="102"/>
      <c r="AQ141" s="102"/>
      <c r="AR141" s="102"/>
      <c r="AS141" s="102"/>
      <c r="AT141" s="102"/>
      <c r="AU141" s="102"/>
      <c r="AV141" s="102"/>
      <c r="AW141" s="102"/>
      <c r="AX141" s="102"/>
      <c r="AY141" s="102"/>
    </row>
    <row r="142" spans="1:51" x14ac:dyDescent="0.25">
      <c r="A142" s="116">
        <v>141</v>
      </c>
      <c r="B142" s="116" t="b">
        <f>IF(ISNUMBER(Data!D142),IF(AND($A142&lt;=Data!$H$3,$A144&gt;=Data!$H$2,Data!E143&lt;&gt;1),VLOOKUP($A142,Data!$A:$D,4,FALSE)))</f>
        <v>0</v>
      </c>
      <c r="C142" s="116" t="b">
        <f>IF(AND($A142&lt;=Data!$H$3,$A144&gt;=Data!$H$2,Data!E143&lt;&gt;1),VLOOKUP($A142,Data!$A:$D,3,FALSE))</f>
        <v>0</v>
      </c>
      <c r="D142" s="58" t="b">
        <f>IF(COUNT(B142:C142)=2,IF(C142&gt;Data!$H$5,5,IF(C142&gt;Data!$H$6,4,IF(C142&gt;Data!$H$7,3,2))))</f>
        <v>0</v>
      </c>
      <c r="E142" s="115" t="str">
        <f t="shared" si="29"/>
        <v/>
      </c>
      <c r="F142" s="102" t="str">
        <f t="shared" ref="F142:O151" si="32">IF($B142&lt;F$1,1,0) &amp;","&amp;$E142</f>
        <v>0,</v>
      </c>
      <c r="G142" s="102" t="str">
        <f t="shared" si="32"/>
        <v>0,</v>
      </c>
      <c r="H142" s="102" t="str">
        <f t="shared" si="32"/>
        <v>0,</v>
      </c>
      <c r="I142" s="102" t="str">
        <f t="shared" si="32"/>
        <v>0,</v>
      </c>
      <c r="J142" s="102" t="str">
        <f t="shared" si="32"/>
        <v>0,</v>
      </c>
      <c r="K142" s="102" t="str">
        <f t="shared" si="32"/>
        <v>0,</v>
      </c>
      <c r="L142" s="102" t="str">
        <f t="shared" si="32"/>
        <v>0,</v>
      </c>
      <c r="M142" s="102" t="str">
        <f t="shared" si="32"/>
        <v>0,</v>
      </c>
      <c r="N142" s="102" t="str">
        <f t="shared" si="32"/>
        <v>0,</v>
      </c>
      <c r="O142" s="102" t="str">
        <f t="shared" si="32"/>
        <v>0,</v>
      </c>
      <c r="P142" s="102" t="str">
        <f t="shared" ref="P142:Y151" si="33">IF($B142&lt;P$1,1,0) &amp;","&amp;$E142</f>
        <v>0,</v>
      </c>
      <c r="Q142" s="102" t="str">
        <f t="shared" si="33"/>
        <v>0,</v>
      </c>
      <c r="R142" s="102" t="str">
        <f t="shared" si="33"/>
        <v>0,</v>
      </c>
      <c r="S142" s="102" t="str">
        <f t="shared" si="33"/>
        <v>0,</v>
      </c>
      <c r="T142" s="102" t="str">
        <f t="shared" si="33"/>
        <v>0,</v>
      </c>
      <c r="U142" s="102" t="str">
        <f t="shared" si="33"/>
        <v>0,</v>
      </c>
      <c r="V142" s="102" t="str">
        <f t="shared" si="33"/>
        <v>0,</v>
      </c>
      <c r="W142" s="102" t="str">
        <f t="shared" si="33"/>
        <v>0,</v>
      </c>
      <c r="X142" s="102" t="str">
        <f t="shared" si="33"/>
        <v>0,</v>
      </c>
      <c r="Y142" s="102" t="str">
        <f t="shared" si="33"/>
        <v>0,</v>
      </c>
      <c r="Z142" s="102"/>
      <c r="AA142" s="102"/>
      <c r="AB142" s="102"/>
      <c r="AC142" s="102"/>
      <c r="AD142" s="102"/>
      <c r="AE142" s="102"/>
      <c r="AF142" s="102"/>
      <c r="AG142" s="102"/>
      <c r="AH142" s="102"/>
      <c r="AI142" s="102"/>
      <c r="AJ142" s="102"/>
      <c r="AK142" s="102"/>
      <c r="AL142" s="102"/>
      <c r="AM142" s="102"/>
      <c r="AN142" s="102"/>
      <c r="AO142" s="102"/>
      <c r="AP142" s="102"/>
      <c r="AQ142" s="102"/>
      <c r="AR142" s="102"/>
      <c r="AS142" s="102"/>
      <c r="AT142" s="102"/>
      <c r="AU142" s="102"/>
      <c r="AV142" s="102"/>
      <c r="AW142" s="102"/>
      <c r="AX142" s="102"/>
      <c r="AY142" s="102"/>
    </row>
    <row r="143" spans="1:51" x14ac:dyDescent="0.25">
      <c r="A143" s="116">
        <v>142</v>
      </c>
      <c r="B143" s="116" t="b">
        <f>IF(ISNUMBER(Data!D143),IF(AND($A143&lt;=Data!$H$3,$A145&gt;=Data!$H$2,Data!E144&lt;&gt;1),VLOOKUP($A143,Data!$A:$D,4,FALSE)))</f>
        <v>0</v>
      </c>
      <c r="C143" s="116" t="b">
        <f>IF(AND($A143&lt;=Data!$H$3,$A145&gt;=Data!$H$2,Data!E144&lt;&gt;1),VLOOKUP($A143,Data!$A:$D,3,FALSE))</f>
        <v>0</v>
      </c>
      <c r="D143" s="58" t="b">
        <f>IF(COUNT(B143:C143)=2,IF(C143&gt;Data!$H$5,5,IF(C143&gt;Data!$H$6,4,IF(C143&gt;Data!$H$7,3,2))))</f>
        <v>0</v>
      </c>
      <c r="E143" s="115" t="str">
        <f t="shared" si="29"/>
        <v/>
      </c>
      <c r="F143" s="102" t="str">
        <f t="shared" si="32"/>
        <v>0,</v>
      </c>
      <c r="G143" s="102" t="str">
        <f t="shared" si="32"/>
        <v>0,</v>
      </c>
      <c r="H143" s="102" t="str">
        <f t="shared" si="32"/>
        <v>0,</v>
      </c>
      <c r="I143" s="102" t="str">
        <f t="shared" si="32"/>
        <v>0,</v>
      </c>
      <c r="J143" s="102" t="str">
        <f t="shared" si="32"/>
        <v>0,</v>
      </c>
      <c r="K143" s="102" t="str">
        <f t="shared" si="32"/>
        <v>0,</v>
      </c>
      <c r="L143" s="102" t="str">
        <f t="shared" si="32"/>
        <v>0,</v>
      </c>
      <c r="M143" s="102" t="str">
        <f t="shared" si="32"/>
        <v>0,</v>
      </c>
      <c r="N143" s="102" t="str">
        <f t="shared" si="32"/>
        <v>0,</v>
      </c>
      <c r="O143" s="102" t="str">
        <f t="shared" si="32"/>
        <v>0,</v>
      </c>
      <c r="P143" s="102" t="str">
        <f t="shared" si="33"/>
        <v>0,</v>
      </c>
      <c r="Q143" s="102" t="str">
        <f t="shared" si="33"/>
        <v>0,</v>
      </c>
      <c r="R143" s="102" t="str">
        <f t="shared" si="33"/>
        <v>0,</v>
      </c>
      <c r="S143" s="102" t="str">
        <f t="shared" si="33"/>
        <v>0,</v>
      </c>
      <c r="T143" s="102" t="str">
        <f t="shared" si="33"/>
        <v>0,</v>
      </c>
      <c r="U143" s="102" t="str">
        <f t="shared" si="33"/>
        <v>0,</v>
      </c>
      <c r="V143" s="102" t="str">
        <f t="shared" si="33"/>
        <v>0,</v>
      </c>
      <c r="W143" s="102" t="str">
        <f t="shared" si="33"/>
        <v>0,</v>
      </c>
      <c r="X143" s="102" t="str">
        <f t="shared" si="33"/>
        <v>0,</v>
      </c>
      <c r="Y143" s="102" t="str">
        <f t="shared" si="33"/>
        <v>0,</v>
      </c>
      <c r="Z143" s="102"/>
      <c r="AA143" s="102"/>
      <c r="AB143" s="102"/>
      <c r="AC143" s="102"/>
      <c r="AD143" s="102"/>
      <c r="AE143" s="102"/>
      <c r="AF143" s="102"/>
      <c r="AG143" s="102"/>
      <c r="AH143" s="102"/>
      <c r="AI143" s="102"/>
      <c r="AJ143" s="102"/>
      <c r="AK143" s="102"/>
      <c r="AL143" s="102"/>
      <c r="AM143" s="102"/>
      <c r="AN143" s="102"/>
      <c r="AO143" s="102"/>
      <c r="AP143" s="102"/>
      <c r="AQ143" s="102"/>
      <c r="AR143" s="102"/>
      <c r="AS143" s="102"/>
      <c r="AT143" s="102"/>
      <c r="AU143" s="102"/>
      <c r="AV143" s="102"/>
      <c r="AW143" s="102"/>
      <c r="AX143" s="102"/>
      <c r="AY143" s="102"/>
    </row>
    <row r="144" spans="1:51" x14ac:dyDescent="0.25">
      <c r="A144" s="116">
        <v>143</v>
      </c>
      <c r="B144" s="116" t="b">
        <f>IF(ISNUMBER(Data!D144),IF(AND($A144&lt;=Data!$H$3,$A146&gt;=Data!$H$2,Data!E145&lt;&gt;1),VLOOKUP($A144,Data!$A:$D,4,FALSE)))</f>
        <v>0</v>
      </c>
      <c r="C144" s="116" t="b">
        <f>IF(AND($A144&lt;=Data!$H$3,$A146&gt;=Data!$H$2,Data!E145&lt;&gt;1),VLOOKUP($A144,Data!$A:$D,3,FALSE))</f>
        <v>0</v>
      </c>
      <c r="D144" s="58" t="b">
        <f>IF(COUNT(B144:C144)=2,IF(C144&gt;Data!$H$5,5,IF(C144&gt;Data!$H$6,4,IF(C144&gt;Data!$H$7,3,2))))</f>
        <v>0</v>
      </c>
      <c r="E144" s="115" t="str">
        <f t="shared" si="29"/>
        <v/>
      </c>
      <c r="F144" s="102" t="str">
        <f t="shared" si="32"/>
        <v>0,</v>
      </c>
      <c r="G144" s="102" t="str">
        <f t="shared" si="32"/>
        <v>0,</v>
      </c>
      <c r="H144" s="102" t="str">
        <f t="shared" si="32"/>
        <v>0,</v>
      </c>
      <c r="I144" s="102" t="str">
        <f t="shared" si="32"/>
        <v>0,</v>
      </c>
      <c r="J144" s="102" t="str">
        <f t="shared" si="32"/>
        <v>0,</v>
      </c>
      <c r="K144" s="102" t="str">
        <f t="shared" si="32"/>
        <v>0,</v>
      </c>
      <c r="L144" s="102" t="str">
        <f t="shared" si="32"/>
        <v>0,</v>
      </c>
      <c r="M144" s="102" t="str">
        <f t="shared" si="32"/>
        <v>0,</v>
      </c>
      <c r="N144" s="102" t="str">
        <f t="shared" si="32"/>
        <v>0,</v>
      </c>
      <c r="O144" s="102" t="str">
        <f t="shared" si="32"/>
        <v>0,</v>
      </c>
      <c r="P144" s="102" t="str">
        <f t="shared" si="33"/>
        <v>0,</v>
      </c>
      <c r="Q144" s="102" t="str">
        <f t="shared" si="33"/>
        <v>0,</v>
      </c>
      <c r="R144" s="102" t="str">
        <f t="shared" si="33"/>
        <v>0,</v>
      </c>
      <c r="S144" s="102" t="str">
        <f t="shared" si="33"/>
        <v>0,</v>
      </c>
      <c r="T144" s="102" t="str">
        <f t="shared" si="33"/>
        <v>0,</v>
      </c>
      <c r="U144" s="102" t="str">
        <f t="shared" si="33"/>
        <v>0,</v>
      </c>
      <c r="V144" s="102" t="str">
        <f t="shared" si="33"/>
        <v>0,</v>
      </c>
      <c r="W144" s="102" t="str">
        <f t="shared" si="33"/>
        <v>0,</v>
      </c>
      <c r="X144" s="102" t="str">
        <f t="shared" si="33"/>
        <v>0,</v>
      </c>
      <c r="Y144" s="102" t="str">
        <f t="shared" si="33"/>
        <v>0,</v>
      </c>
      <c r="Z144" s="102"/>
      <c r="AA144" s="102"/>
      <c r="AB144" s="102"/>
      <c r="AC144" s="102"/>
      <c r="AD144" s="102"/>
      <c r="AE144" s="102"/>
      <c r="AF144" s="102"/>
      <c r="AG144" s="102"/>
      <c r="AH144" s="102"/>
      <c r="AI144" s="102"/>
      <c r="AJ144" s="102"/>
      <c r="AK144" s="102"/>
      <c r="AL144" s="102"/>
      <c r="AM144" s="102"/>
      <c r="AN144" s="102"/>
      <c r="AO144" s="102"/>
      <c r="AP144" s="102"/>
      <c r="AQ144" s="102"/>
      <c r="AR144" s="102"/>
      <c r="AS144" s="102"/>
      <c r="AT144" s="102"/>
      <c r="AU144" s="102"/>
      <c r="AV144" s="102"/>
      <c r="AW144" s="102"/>
      <c r="AX144" s="102"/>
      <c r="AY144" s="102"/>
    </row>
    <row r="145" spans="1:51" x14ac:dyDescent="0.25">
      <c r="A145" s="116">
        <v>144</v>
      </c>
      <c r="B145" s="116" t="b">
        <f>IF(ISNUMBER(Data!D145),IF(AND($A145&lt;=Data!$H$3,$A147&gt;=Data!$H$2,Data!E146&lt;&gt;1),VLOOKUP($A145,Data!$A:$D,4,FALSE)))</f>
        <v>0</v>
      </c>
      <c r="C145" s="116" t="b">
        <f>IF(AND($A145&lt;=Data!$H$3,$A147&gt;=Data!$H$2,Data!E146&lt;&gt;1),VLOOKUP($A145,Data!$A:$D,3,FALSE))</f>
        <v>0</v>
      </c>
      <c r="D145" s="58" t="b">
        <f>IF(COUNT(B145:C145)=2,IF(C145&gt;Data!$H$5,5,IF(C145&gt;Data!$H$6,4,IF(C145&gt;Data!$H$7,3,2))))</f>
        <v>0</v>
      </c>
      <c r="E145" s="115" t="str">
        <f t="shared" si="29"/>
        <v/>
      </c>
      <c r="F145" s="102" t="str">
        <f t="shared" si="32"/>
        <v>0,</v>
      </c>
      <c r="G145" s="102" t="str">
        <f t="shared" si="32"/>
        <v>0,</v>
      </c>
      <c r="H145" s="102" t="str">
        <f t="shared" si="32"/>
        <v>0,</v>
      </c>
      <c r="I145" s="102" t="str">
        <f t="shared" si="32"/>
        <v>0,</v>
      </c>
      <c r="J145" s="102" t="str">
        <f t="shared" si="32"/>
        <v>0,</v>
      </c>
      <c r="K145" s="102" t="str">
        <f t="shared" si="32"/>
        <v>0,</v>
      </c>
      <c r="L145" s="102" t="str">
        <f t="shared" si="32"/>
        <v>0,</v>
      </c>
      <c r="M145" s="102" t="str">
        <f t="shared" si="32"/>
        <v>0,</v>
      </c>
      <c r="N145" s="102" t="str">
        <f t="shared" si="32"/>
        <v>0,</v>
      </c>
      <c r="O145" s="102" t="str">
        <f t="shared" si="32"/>
        <v>0,</v>
      </c>
      <c r="P145" s="102" t="str">
        <f t="shared" si="33"/>
        <v>0,</v>
      </c>
      <c r="Q145" s="102" t="str">
        <f t="shared" si="33"/>
        <v>0,</v>
      </c>
      <c r="R145" s="102" t="str">
        <f t="shared" si="33"/>
        <v>0,</v>
      </c>
      <c r="S145" s="102" t="str">
        <f t="shared" si="33"/>
        <v>0,</v>
      </c>
      <c r="T145" s="102" t="str">
        <f t="shared" si="33"/>
        <v>0,</v>
      </c>
      <c r="U145" s="102" t="str">
        <f t="shared" si="33"/>
        <v>0,</v>
      </c>
      <c r="V145" s="102" t="str">
        <f t="shared" si="33"/>
        <v>0,</v>
      </c>
      <c r="W145" s="102" t="str">
        <f t="shared" si="33"/>
        <v>0,</v>
      </c>
      <c r="X145" s="102" t="str">
        <f t="shared" si="33"/>
        <v>0,</v>
      </c>
      <c r="Y145" s="102" t="str">
        <f t="shared" si="33"/>
        <v>0,</v>
      </c>
      <c r="Z145" s="102"/>
      <c r="AA145" s="102"/>
      <c r="AB145" s="102"/>
      <c r="AC145" s="102"/>
      <c r="AD145" s="102"/>
      <c r="AE145" s="102"/>
      <c r="AF145" s="102"/>
      <c r="AG145" s="102"/>
      <c r="AH145" s="102"/>
      <c r="AI145" s="102"/>
      <c r="AJ145" s="102"/>
      <c r="AK145" s="102"/>
      <c r="AL145" s="102"/>
      <c r="AM145" s="102"/>
      <c r="AN145" s="102"/>
      <c r="AO145" s="102"/>
      <c r="AP145" s="102"/>
      <c r="AQ145" s="102"/>
      <c r="AR145" s="102"/>
      <c r="AS145" s="102"/>
      <c r="AT145" s="102"/>
      <c r="AU145" s="102"/>
      <c r="AV145" s="102"/>
      <c r="AW145" s="102"/>
      <c r="AX145" s="102"/>
      <c r="AY145" s="102"/>
    </row>
    <row r="146" spans="1:51" x14ac:dyDescent="0.25">
      <c r="A146" s="116">
        <v>145</v>
      </c>
      <c r="B146" s="116" t="b">
        <f>IF(ISNUMBER(Data!D146),IF(AND($A146&lt;=Data!$H$3,$A148&gt;=Data!$H$2,Data!E147&lt;&gt;1),VLOOKUP($A146,Data!$A:$D,4,FALSE)))</f>
        <v>0</v>
      </c>
      <c r="C146" s="116" t="b">
        <f>IF(AND($A146&lt;=Data!$H$3,$A148&gt;=Data!$H$2,Data!E147&lt;&gt;1),VLOOKUP($A146,Data!$A:$D,3,FALSE))</f>
        <v>0</v>
      </c>
      <c r="D146" s="58" t="b">
        <f>IF(COUNT(B146:C146)=2,IF(C146&gt;Data!$H$5,5,IF(C146&gt;Data!$H$6,4,IF(C146&gt;Data!$H$7,3,2))))</f>
        <v>0</v>
      </c>
      <c r="E146" s="115" t="str">
        <f t="shared" si="29"/>
        <v/>
      </c>
      <c r="F146" s="102" t="str">
        <f t="shared" si="32"/>
        <v>0,</v>
      </c>
      <c r="G146" s="102" t="str">
        <f t="shared" si="32"/>
        <v>0,</v>
      </c>
      <c r="H146" s="102" t="str">
        <f t="shared" si="32"/>
        <v>0,</v>
      </c>
      <c r="I146" s="102" t="str">
        <f t="shared" si="32"/>
        <v>0,</v>
      </c>
      <c r="J146" s="102" t="str">
        <f t="shared" si="32"/>
        <v>0,</v>
      </c>
      <c r="K146" s="102" t="str">
        <f t="shared" si="32"/>
        <v>0,</v>
      </c>
      <c r="L146" s="102" t="str">
        <f t="shared" si="32"/>
        <v>0,</v>
      </c>
      <c r="M146" s="102" t="str">
        <f t="shared" si="32"/>
        <v>0,</v>
      </c>
      <c r="N146" s="102" t="str">
        <f t="shared" si="32"/>
        <v>0,</v>
      </c>
      <c r="O146" s="102" t="str">
        <f t="shared" si="32"/>
        <v>0,</v>
      </c>
      <c r="P146" s="102" t="str">
        <f t="shared" si="33"/>
        <v>0,</v>
      </c>
      <c r="Q146" s="102" t="str">
        <f t="shared" si="33"/>
        <v>0,</v>
      </c>
      <c r="R146" s="102" t="str">
        <f t="shared" si="33"/>
        <v>0,</v>
      </c>
      <c r="S146" s="102" t="str">
        <f t="shared" si="33"/>
        <v>0,</v>
      </c>
      <c r="T146" s="102" t="str">
        <f t="shared" si="33"/>
        <v>0,</v>
      </c>
      <c r="U146" s="102" t="str">
        <f t="shared" si="33"/>
        <v>0,</v>
      </c>
      <c r="V146" s="102" t="str">
        <f t="shared" si="33"/>
        <v>0,</v>
      </c>
      <c r="W146" s="102" t="str">
        <f t="shared" si="33"/>
        <v>0,</v>
      </c>
      <c r="X146" s="102" t="str">
        <f t="shared" si="33"/>
        <v>0,</v>
      </c>
      <c r="Y146" s="102" t="str">
        <f t="shared" si="33"/>
        <v>0,</v>
      </c>
      <c r="Z146" s="102"/>
      <c r="AA146" s="102"/>
      <c r="AB146" s="102"/>
      <c r="AC146" s="102"/>
      <c r="AD146" s="102"/>
      <c r="AE146" s="102"/>
      <c r="AF146" s="102"/>
      <c r="AG146" s="102"/>
      <c r="AH146" s="102"/>
      <c r="AI146" s="102"/>
      <c r="AJ146" s="102"/>
      <c r="AK146" s="102"/>
      <c r="AL146" s="102"/>
      <c r="AM146" s="102"/>
      <c r="AN146" s="102"/>
      <c r="AO146" s="102"/>
      <c r="AP146" s="102"/>
      <c r="AQ146" s="102"/>
      <c r="AR146" s="102"/>
      <c r="AS146" s="102"/>
      <c r="AT146" s="102"/>
      <c r="AU146" s="102"/>
      <c r="AV146" s="102"/>
      <c r="AW146" s="102"/>
      <c r="AX146" s="102"/>
      <c r="AY146" s="102"/>
    </row>
    <row r="147" spans="1:51" x14ac:dyDescent="0.25">
      <c r="A147" s="116">
        <v>146</v>
      </c>
      <c r="B147" s="116" t="b">
        <f>IF(ISNUMBER(Data!D147),IF(AND($A147&lt;=Data!$H$3,$A149&gt;=Data!$H$2,Data!E148&lt;&gt;1),VLOOKUP($A147,Data!$A:$D,4,FALSE)))</f>
        <v>0</v>
      </c>
      <c r="C147" s="116" t="b">
        <f>IF(AND($A147&lt;=Data!$H$3,$A149&gt;=Data!$H$2,Data!E148&lt;&gt;1),VLOOKUP($A147,Data!$A:$D,3,FALSE))</f>
        <v>0</v>
      </c>
      <c r="D147" s="58" t="b">
        <f>IF(COUNT(B147:C147)=2,IF(C147&gt;Data!$H$5,5,IF(C147&gt;Data!$H$6,4,IF(C147&gt;Data!$H$7,3,2))))</f>
        <v>0</v>
      </c>
      <c r="E147" s="115" t="str">
        <f t="shared" si="29"/>
        <v/>
      </c>
      <c r="F147" s="102" t="str">
        <f t="shared" si="32"/>
        <v>0,</v>
      </c>
      <c r="G147" s="102" t="str">
        <f t="shared" si="32"/>
        <v>0,</v>
      </c>
      <c r="H147" s="102" t="str">
        <f t="shared" si="32"/>
        <v>0,</v>
      </c>
      <c r="I147" s="102" t="str">
        <f t="shared" si="32"/>
        <v>0,</v>
      </c>
      <c r="J147" s="102" t="str">
        <f t="shared" si="32"/>
        <v>0,</v>
      </c>
      <c r="K147" s="102" t="str">
        <f t="shared" si="32"/>
        <v>0,</v>
      </c>
      <c r="L147" s="102" t="str">
        <f t="shared" si="32"/>
        <v>0,</v>
      </c>
      <c r="M147" s="102" t="str">
        <f t="shared" si="32"/>
        <v>0,</v>
      </c>
      <c r="N147" s="102" t="str">
        <f t="shared" si="32"/>
        <v>0,</v>
      </c>
      <c r="O147" s="102" t="str">
        <f t="shared" si="32"/>
        <v>0,</v>
      </c>
      <c r="P147" s="102" t="str">
        <f t="shared" si="33"/>
        <v>0,</v>
      </c>
      <c r="Q147" s="102" t="str">
        <f t="shared" si="33"/>
        <v>0,</v>
      </c>
      <c r="R147" s="102" t="str">
        <f t="shared" si="33"/>
        <v>0,</v>
      </c>
      <c r="S147" s="102" t="str">
        <f t="shared" si="33"/>
        <v>0,</v>
      </c>
      <c r="T147" s="102" t="str">
        <f t="shared" si="33"/>
        <v>0,</v>
      </c>
      <c r="U147" s="102" t="str">
        <f t="shared" si="33"/>
        <v>0,</v>
      </c>
      <c r="V147" s="102" t="str">
        <f t="shared" si="33"/>
        <v>0,</v>
      </c>
      <c r="W147" s="102" t="str">
        <f t="shared" si="33"/>
        <v>0,</v>
      </c>
      <c r="X147" s="102" t="str">
        <f t="shared" si="33"/>
        <v>0,</v>
      </c>
      <c r="Y147" s="102" t="str">
        <f t="shared" si="33"/>
        <v>0,</v>
      </c>
      <c r="Z147" s="102"/>
      <c r="AA147" s="102"/>
      <c r="AB147" s="102"/>
      <c r="AC147" s="102"/>
      <c r="AD147" s="102"/>
      <c r="AE147" s="102"/>
      <c r="AF147" s="102"/>
      <c r="AG147" s="102"/>
      <c r="AH147" s="102"/>
      <c r="AI147" s="102"/>
      <c r="AJ147" s="102"/>
      <c r="AK147" s="102"/>
      <c r="AL147" s="102"/>
      <c r="AM147" s="102"/>
      <c r="AN147" s="102"/>
      <c r="AO147" s="102"/>
      <c r="AP147" s="102"/>
      <c r="AQ147" s="102"/>
      <c r="AR147" s="102"/>
      <c r="AS147" s="102"/>
      <c r="AT147" s="102"/>
      <c r="AU147" s="102"/>
      <c r="AV147" s="102"/>
      <c r="AW147" s="102"/>
      <c r="AX147" s="102"/>
      <c r="AY147" s="102"/>
    </row>
    <row r="148" spans="1:51" x14ac:dyDescent="0.25">
      <c r="A148" s="116">
        <v>147</v>
      </c>
      <c r="B148" s="116" t="b">
        <f>IF(ISNUMBER(Data!D148),IF(AND($A148&lt;=Data!$H$3,$A150&gt;=Data!$H$2,Data!E149&lt;&gt;1),VLOOKUP($A148,Data!$A:$D,4,FALSE)))</f>
        <v>0</v>
      </c>
      <c r="C148" s="116" t="b">
        <f>IF(AND($A148&lt;=Data!$H$3,$A150&gt;=Data!$H$2,Data!E149&lt;&gt;1),VLOOKUP($A148,Data!$A:$D,3,FALSE))</f>
        <v>0</v>
      </c>
      <c r="D148" s="58" t="b">
        <f>IF(COUNT(B148:C148)=2,IF(C148&gt;Data!$H$5,5,IF(C148&gt;Data!$H$6,4,IF(C148&gt;Data!$H$7,3,2))))</f>
        <v>0</v>
      </c>
      <c r="E148" s="115" t="str">
        <f t="shared" si="29"/>
        <v/>
      </c>
      <c r="F148" s="102" t="str">
        <f t="shared" si="32"/>
        <v>0,</v>
      </c>
      <c r="G148" s="102" t="str">
        <f t="shared" si="32"/>
        <v>0,</v>
      </c>
      <c r="H148" s="102" t="str">
        <f t="shared" si="32"/>
        <v>0,</v>
      </c>
      <c r="I148" s="102" t="str">
        <f t="shared" si="32"/>
        <v>0,</v>
      </c>
      <c r="J148" s="102" t="str">
        <f t="shared" si="32"/>
        <v>0,</v>
      </c>
      <c r="K148" s="102" t="str">
        <f t="shared" si="32"/>
        <v>0,</v>
      </c>
      <c r="L148" s="102" t="str">
        <f t="shared" si="32"/>
        <v>0,</v>
      </c>
      <c r="M148" s="102" t="str">
        <f t="shared" si="32"/>
        <v>0,</v>
      </c>
      <c r="N148" s="102" t="str">
        <f t="shared" si="32"/>
        <v>0,</v>
      </c>
      <c r="O148" s="102" t="str">
        <f t="shared" si="32"/>
        <v>0,</v>
      </c>
      <c r="P148" s="102" t="str">
        <f t="shared" si="33"/>
        <v>0,</v>
      </c>
      <c r="Q148" s="102" t="str">
        <f t="shared" si="33"/>
        <v>0,</v>
      </c>
      <c r="R148" s="102" t="str">
        <f t="shared" si="33"/>
        <v>0,</v>
      </c>
      <c r="S148" s="102" t="str">
        <f t="shared" si="33"/>
        <v>0,</v>
      </c>
      <c r="T148" s="102" t="str">
        <f t="shared" si="33"/>
        <v>0,</v>
      </c>
      <c r="U148" s="102" t="str">
        <f t="shared" si="33"/>
        <v>0,</v>
      </c>
      <c r="V148" s="102" t="str">
        <f t="shared" si="33"/>
        <v>0,</v>
      </c>
      <c r="W148" s="102" t="str">
        <f t="shared" si="33"/>
        <v>0,</v>
      </c>
      <c r="X148" s="102" t="str">
        <f t="shared" si="33"/>
        <v>0,</v>
      </c>
      <c r="Y148" s="102" t="str">
        <f t="shared" si="33"/>
        <v>0,</v>
      </c>
      <c r="Z148" s="102"/>
      <c r="AA148" s="102"/>
      <c r="AB148" s="102"/>
      <c r="AC148" s="102"/>
      <c r="AD148" s="102"/>
      <c r="AE148" s="102"/>
      <c r="AF148" s="102"/>
      <c r="AG148" s="102"/>
      <c r="AH148" s="102"/>
      <c r="AI148" s="102"/>
      <c r="AJ148" s="102"/>
      <c r="AK148" s="102"/>
      <c r="AL148" s="102"/>
      <c r="AM148" s="102"/>
      <c r="AN148" s="102"/>
      <c r="AO148" s="102"/>
      <c r="AP148" s="102"/>
      <c r="AQ148" s="102"/>
      <c r="AR148" s="102"/>
      <c r="AS148" s="102"/>
      <c r="AT148" s="102"/>
      <c r="AU148" s="102"/>
      <c r="AV148" s="102"/>
      <c r="AW148" s="102"/>
      <c r="AX148" s="102"/>
      <c r="AY148" s="102"/>
    </row>
    <row r="149" spans="1:51" x14ac:dyDescent="0.25">
      <c r="A149" s="116">
        <v>148</v>
      </c>
      <c r="B149" s="116" t="b">
        <f>IF(ISNUMBER(Data!D149),IF(AND($A149&lt;=Data!$H$3,$A151&gt;=Data!$H$2,Data!E150&lt;&gt;1),VLOOKUP($A149,Data!$A:$D,4,FALSE)))</f>
        <v>0</v>
      </c>
      <c r="C149" s="116" t="b">
        <f>IF(AND($A149&lt;=Data!$H$3,$A151&gt;=Data!$H$2,Data!E150&lt;&gt;1),VLOOKUP($A149,Data!$A:$D,3,FALSE))</f>
        <v>0</v>
      </c>
      <c r="D149" s="58" t="b">
        <f>IF(COUNT(B149:C149)=2,IF(C149&gt;Data!$H$5,5,IF(C149&gt;Data!$H$6,4,IF(C149&gt;Data!$H$7,3,2))))</f>
        <v>0</v>
      </c>
      <c r="E149" s="115" t="str">
        <f t="shared" si="29"/>
        <v/>
      </c>
      <c r="F149" s="102" t="str">
        <f t="shared" si="32"/>
        <v>0,</v>
      </c>
      <c r="G149" s="102" t="str">
        <f t="shared" si="32"/>
        <v>0,</v>
      </c>
      <c r="H149" s="102" t="str">
        <f t="shared" si="32"/>
        <v>0,</v>
      </c>
      <c r="I149" s="102" t="str">
        <f t="shared" si="32"/>
        <v>0,</v>
      </c>
      <c r="J149" s="102" t="str">
        <f t="shared" si="32"/>
        <v>0,</v>
      </c>
      <c r="K149" s="102" t="str">
        <f t="shared" si="32"/>
        <v>0,</v>
      </c>
      <c r="L149" s="102" t="str">
        <f t="shared" si="32"/>
        <v>0,</v>
      </c>
      <c r="M149" s="102" t="str">
        <f t="shared" si="32"/>
        <v>0,</v>
      </c>
      <c r="N149" s="102" t="str">
        <f t="shared" si="32"/>
        <v>0,</v>
      </c>
      <c r="O149" s="102" t="str">
        <f t="shared" si="32"/>
        <v>0,</v>
      </c>
      <c r="P149" s="102" t="str">
        <f t="shared" si="33"/>
        <v>0,</v>
      </c>
      <c r="Q149" s="102" t="str">
        <f t="shared" si="33"/>
        <v>0,</v>
      </c>
      <c r="R149" s="102" t="str">
        <f t="shared" si="33"/>
        <v>0,</v>
      </c>
      <c r="S149" s="102" t="str">
        <f t="shared" si="33"/>
        <v>0,</v>
      </c>
      <c r="T149" s="102" t="str">
        <f t="shared" si="33"/>
        <v>0,</v>
      </c>
      <c r="U149" s="102" t="str">
        <f t="shared" si="33"/>
        <v>0,</v>
      </c>
      <c r="V149" s="102" t="str">
        <f t="shared" si="33"/>
        <v>0,</v>
      </c>
      <c r="W149" s="102" t="str">
        <f t="shared" si="33"/>
        <v>0,</v>
      </c>
      <c r="X149" s="102" t="str">
        <f t="shared" si="33"/>
        <v>0,</v>
      </c>
      <c r="Y149" s="102" t="str">
        <f t="shared" si="33"/>
        <v>0,</v>
      </c>
      <c r="Z149" s="102"/>
      <c r="AA149" s="102"/>
      <c r="AB149" s="102"/>
      <c r="AC149" s="102"/>
      <c r="AD149" s="102"/>
      <c r="AE149" s="102"/>
      <c r="AF149" s="102"/>
      <c r="AG149" s="102"/>
      <c r="AH149" s="102"/>
      <c r="AI149" s="102"/>
      <c r="AJ149" s="102"/>
      <c r="AK149" s="102"/>
      <c r="AL149" s="102"/>
      <c r="AM149" s="102"/>
      <c r="AN149" s="102"/>
      <c r="AO149" s="102"/>
      <c r="AP149" s="102"/>
      <c r="AQ149" s="102"/>
      <c r="AR149" s="102"/>
      <c r="AS149" s="102"/>
      <c r="AT149" s="102"/>
      <c r="AU149" s="102"/>
      <c r="AV149" s="102"/>
      <c r="AW149" s="102"/>
      <c r="AX149" s="102"/>
      <c r="AY149" s="102"/>
    </row>
    <row r="150" spans="1:51" x14ac:dyDescent="0.25">
      <c r="A150" s="116">
        <v>149</v>
      </c>
      <c r="B150" s="116" t="b">
        <f>IF(ISNUMBER(Data!D150),IF(AND($A150&lt;=Data!$H$3,$A152&gt;=Data!$H$2,Data!E151&lt;&gt;1),VLOOKUP($A150,Data!$A:$D,4,FALSE)))</f>
        <v>0</v>
      </c>
      <c r="C150" s="116" t="b">
        <f>IF(AND($A150&lt;=Data!$H$3,$A152&gt;=Data!$H$2,Data!E151&lt;&gt;1),VLOOKUP($A150,Data!$A:$D,3,FALSE))</f>
        <v>0</v>
      </c>
      <c r="D150" s="58" t="b">
        <f>IF(COUNT(B150:C150)=2,IF(C150&gt;Data!$H$5,5,IF(C150&gt;Data!$H$6,4,IF(C150&gt;Data!$H$7,3,2))))</f>
        <v>0</v>
      </c>
      <c r="E150" s="115" t="str">
        <f t="shared" si="29"/>
        <v/>
      </c>
      <c r="F150" s="102" t="str">
        <f t="shared" si="32"/>
        <v>0,</v>
      </c>
      <c r="G150" s="102" t="str">
        <f t="shared" si="32"/>
        <v>0,</v>
      </c>
      <c r="H150" s="102" t="str">
        <f t="shared" si="32"/>
        <v>0,</v>
      </c>
      <c r="I150" s="102" t="str">
        <f t="shared" si="32"/>
        <v>0,</v>
      </c>
      <c r="J150" s="102" t="str">
        <f t="shared" si="32"/>
        <v>0,</v>
      </c>
      <c r="K150" s="102" t="str">
        <f t="shared" si="32"/>
        <v>0,</v>
      </c>
      <c r="L150" s="102" t="str">
        <f t="shared" si="32"/>
        <v>0,</v>
      </c>
      <c r="M150" s="102" t="str">
        <f t="shared" si="32"/>
        <v>0,</v>
      </c>
      <c r="N150" s="102" t="str">
        <f t="shared" si="32"/>
        <v>0,</v>
      </c>
      <c r="O150" s="102" t="str">
        <f t="shared" si="32"/>
        <v>0,</v>
      </c>
      <c r="P150" s="102" t="str">
        <f t="shared" si="33"/>
        <v>0,</v>
      </c>
      <c r="Q150" s="102" t="str">
        <f t="shared" si="33"/>
        <v>0,</v>
      </c>
      <c r="R150" s="102" t="str">
        <f t="shared" si="33"/>
        <v>0,</v>
      </c>
      <c r="S150" s="102" t="str">
        <f t="shared" si="33"/>
        <v>0,</v>
      </c>
      <c r="T150" s="102" t="str">
        <f t="shared" si="33"/>
        <v>0,</v>
      </c>
      <c r="U150" s="102" t="str">
        <f t="shared" si="33"/>
        <v>0,</v>
      </c>
      <c r="V150" s="102" t="str">
        <f t="shared" si="33"/>
        <v>0,</v>
      </c>
      <c r="W150" s="102" t="str">
        <f t="shared" si="33"/>
        <v>0,</v>
      </c>
      <c r="X150" s="102" t="str">
        <f t="shared" si="33"/>
        <v>0,</v>
      </c>
      <c r="Y150" s="102" t="str">
        <f t="shared" si="33"/>
        <v>0,</v>
      </c>
      <c r="Z150" s="102"/>
      <c r="AA150" s="102"/>
      <c r="AB150" s="102"/>
      <c r="AC150" s="102"/>
      <c r="AD150" s="102"/>
      <c r="AE150" s="102"/>
      <c r="AF150" s="102"/>
      <c r="AG150" s="102"/>
      <c r="AH150" s="102"/>
      <c r="AI150" s="102"/>
      <c r="AJ150" s="102"/>
      <c r="AK150" s="102"/>
      <c r="AL150" s="102"/>
      <c r="AM150" s="102"/>
      <c r="AN150" s="102"/>
      <c r="AO150" s="102"/>
      <c r="AP150" s="102"/>
      <c r="AQ150" s="102"/>
      <c r="AR150" s="102"/>
      <c r="AS150" s="102"/>
      <c r="AT150" s="102"/>
      <c r="AU150" s="102"/>
      <c r="AV150" s="102"/>
      <c r="AW150" s="102"/>
      <c r="AX150" s="102"/>
      <c r="AY150" s="102"/>
    </row>
    <row r="151" spans="1:51" x14ac:dyDescent="0.25">
      <c r="A151" s="116">
        <v>150</v>
      </c>
      <c r="B151" s="116" t="b">
        <f>IF(ISNUMBER(Data!D151),IF(AND($A151&lt;=Data!$H$3,$A153&gt;=Data!$H$2,Data!E152&lt;&gt;1),VLOOKUP($A151,Data!$A:$D,4,FALSE)))</f>
        <v>0</v>
      </c>
      <c r="C151" s="116" t="b">
        <f>IF(AND($A151&lt;=Data!$H$3,$A153&gt;=Data!$H$2,Data!E152&lt;&gt;1),VLOOKUP($A151,Data!$A:$D,3,FALSE))</f>
        <v>0</v>
      </c>
      <c r="D151" s="58" t="b">
        <f>IF(COUNT(B151:C151)=2,IF(C151&gt;Data!$H$5,5,IF(C151&gt;Data!$H$6,4,IF(C151&gt;Data!$H$7,3,2))))</f>
        <v>0</v>
      </c>
      <c r="E151" s="115" t="str">
        <f t="shared" si="29"/>
        <v/>
      </c>
      <c r="F151" s="102" t="str">
        <f t="shared" si="32"/>
        <v>0,</v>
      </c>
      <c r="G151" s="102" t="str">
        <f t="shared" si="32"/>
        <v>0,</v>
      </c>
      <c r="H151" s="102" t="str">
        <f t="shared" si="32"/>
        <v>0,</v>
      </c>
      <c r="I151" s="102" t="str">
        <f t="shared" si="32"/>
        <v>0,</v>
      </c>
      <c r="J151" s="102" t="str">
        <f t="shared" si="32"/>
        <v>0,</v>
      </c>
      <c r="K151" s="102" t="str">
        <f t="shared" si="32"/>
        <v>0,</v>
      </c>
      <c r="L151" s="102" t="str">
        <f t="shared" si="32"/>
        <v>0,</v>
      </c>
      <c r="M151" s="102" t="str">
        <f t="shared" si="32"/>
        <v>0,</v>
      </c>
      <c r="N151" s="102" t="str">
        <f t="shared" si="32"/>
        <v>0,</v>
      </c>
      <c r="O151" s="102" t="str">
        <f t="shared" si="32"/>
        <v>0,</v>
      </c>
      <c r="P151" s="102" t="str">
        <f t="shared" si="33"/>
        <v>0,</v>
      </c>
      <c r="Q151" s="102" t="str">
        <f t="shared" si="33"/>
        <v>0,</v>
      </c>
      <c r="R151" s="102" t="str">
        <f t="shared" si="33"/>
        <v>0,</v>
      </c>
      <c r="S151" s="102" t="str">
        <f t="shared" si="33"/>
        <v>0,</v>
      </c>
      <c r="T151" s="102" t="str">
        <f t="shared" si="33"/>
        <v>0,</v>
      </c>
      <c r="U151" s="102" t="str">
        <f t="shared" si="33"/>
        <v>0,</v>
      </c>
      <c r="V151" s="102" t="str">
        <f t="shared" si="33"/>
        <v>0,</v>
      </c>
      <c r="W151" s="102" t="str">
        <f t="shared" si="33"/>
        <v>0,</v>
      </c>
      <c r="X151" s="102" t="str">
        <f t="shared" si="33"/>
        <v>0,</v>
      </c>
      <c r="Y151" s="102" t="str">
        <f t="shared" si="33"/>
        <v>0,</v>
      </c>
      <c r="Z151" s="102"/>
      <c r="AA151" s="102"/>
      <c r="AB151" s="102"/>
      <c r="AC151" s="102"/>
      <c r="AD151" s="102"/>
      <c r="AE151" s="102"/>
      <c r="AF151" s="102"/>
      <c r="AG151" s="102"/>
      <c r="AH151" s="102"/>
      <c r="AI151" s="102"/>
      <c r="AJ151" s="102"/>
      <c r="AK151" s="102"/>
      <c r="AL151" s="102"/>
      <c r="AM151" s="102"/>
      <c r="AN151" s="102"/>
      <c r="AO151" s="102"/>
      <c r="AP151" s="102"/>
      <c r="AQ151" s="102"/>
      <c r="AR151" s="102"/>
      <c r="AS151" s="102"/>
      <c r="AT151" s="102"/>
      <c r="AU151" s="102"/>
      <c r="AV151" s="102"/>
      <c r="AW151" s="102"/>
      <c r="AX151" s="102"/>
      <c r="AY151" s="102"/>
    </row>
    <row r="152" spans="1:51" x14ac:dyDescent="0.25">
      <c r="A152" s="116">
        <v>151</v>
      </c>
      <c r="B152" s="116" t="b">
        <f>IF(ISNUMBER(Data!D152),IF(AND($A152&lt;=Data!$H$3,$A154&gt;=Data!$H$2,Data!E153&lt;&gt;1),VLOOKUP($A152,Data!$A:$D,4,FALSE)))</f>
        <v>0</v>
      </c>
      <c r="C152" s="116" t="b">
        <f>IF(AND($A152&lt;=Data!$H$3,$A154&gt;=Data!$H$2,Data!E153&lt;&gt;1),VLOOKUP($A152,Data!$A:$D,3,FALSE))</f>
        <v>0</v>
      </c>
      <c r="D152" s="58" t="b">
        <f>IF(COUNT(B152:C152)=2,IF(C152&gt;Data!$H$5,5,IF(C152&gt;Data!$H$6,4,IF(C152&gt;Data!$H$7,3,2))))</f>
        <v>0</v>
      </c>
      <c r="E152" s="115" t="str">
        <f t="shared" si="29"/>
        <v/>
      </c>
      <c r="F152" s="102" t="str">
        <f t="shared" ref="F152:O161" si="34">IF($B152&lt;F$1,1,0) &amp;","&amp;$E152</f>
        <v>0,</v>
      </c>
      <c r="G152" s="102" t="str">
        <f t="shared" si="34"/>
        <v>0,</v>
      </c>
      <c r="H152" s="102" t="str">
        <f t="shared" si="34"/>
        <v>0,</v>
      </c>
      <c r="I152" s="102" t="str">
        <f t="shared" si="34"/>
        <v>0,</v>
      </c>
      <c r="J152" s="102" t="str">
        <f t="shared" si="34"/>
        <v>0,</v>
      </c>
      <c r="K152" s="102" t="str">
        <f t="shared" si="34"/>
        <v>0,</v>
      </c>
      <c r="L152" s="102" t="str">
        <f t="shared" si="34"/>
        <v>0,</v>
      </c>
      <c r="M152" s="102" t="str">
        <f t="shared" si="34"/>
        <v>0,</v>
      </c>
      <c r="N152" s="102" t="str">
        <f t="shared" si="34"/>
        <v>0,</v>
      </c>
      <c r="O152" s="102" t="str">
        <f t="shared" si="34"/>
        <v>0,</v>
      </c>
      <c r="P152" s="102" t="str">
        <f t="shared" ref="P152:Y161" si="35">IF($B152&lt;P$1,1,0) &amp;","&amp;$E152</f>
        <v>0,</v>
      </c>
      <c r="Q152" s="102" t="str">
        <f t="shared" si="35"/>
        <v>0,</v>
      </c>
      <c r="R152" s="102" t="str">
        <f t="shared" si="35"/>
        <v>0,</v>
      </c>
      <c r="S152" s="102" t="str">
        <f t="shared" si="35"/>
        <v>0,</v>
      </c>
      <c r="T152" s="102" t="str">
        <f t="shared" si="35"/>
        <v>0,</v>
      </c>
      <c r="U152" s="102" t="str">
        <f t="shared" si="35"/>
        <v>0,</v>
      </c>
      <c r="V152" s="102" t="str">
        <f t="shared" si="35"/>
        <v>0,</v>
      </c>
      <c r="W152" s="102" t="str">
        <f t="shared" si="35"/>
        <v>0,</v>
      </c>
      <c r="X152" s="102" t="str">
        <f t="shared" si="35"/>
        <v>0,</v>
      </c>
      <c r="Y152" s="102" t="str">
        <f t="shared" si="35"/>
        <v>0,</v>
      </c>
      <c r="Z152" s="102"/>
      <c r="AA152" s="102"/>
      <c r="AB152" s="102"/>
      <c r="AC152" s="102"/>
      <c r="AD152" s="102"/>
      <c r="AE152" s="102"/>
      <c r="AF152" s="102"/>
      <c r="AG152" s="102"/>
      <c r="AH152" s="102"/>
      <c r="AI152" s="102"/>
      <c r="AJ152" s="102"/>
      <c r="AK152" s="102"/>
      <c r="AL152" s="102"/>
      <c r="AM152" s="102"/>
      <c r="AN152" s="102"/>
      <c r="AO152" s="102"/>
      <c r="AP152" s="102"/>
      <c r="AQ152" s="102"/>
      <c r="AR152" s="102"/>
      <c r="AS152" s="102"/>
      <c r="AT152" s="102"/>
      <c r="AU152" s="102"/>
      <c r="AV152" s="102"/>
      <c r="AW152" s="102"/>
      <c r="AX152" s="102"/>
      <c r="AY152" s="102"/>
    </row>
    <row r="153" spans="1:51" x14ac:dyDescent="0.25">
      <c r="A153" s="116">
        <v>152</v>
      </c>
      <c r="B153" s="116" t="b">
        <f>IF(ISNUMBER(Data!D153),IF(AND($A153&lt;=Data!$H$3,$A155&gt;=Data!$H$2,Data!E154&lt;&gt;1),VLOOKUP($A153,Data!$A:$D,4,FALSE)))</f>
        <v>0</v>
      </c>
      <c r="C153" s="116" t="b">
        <f>IF(AND($A153&lt;=Data!$H$3,$A155&gt;=Data!$H$2,Data!E154&lt;&gt;1),VLOOKUP($A153,Data!$A:$D,3,FALSE))</f>
        <v>0</v>
      </c>
      <c r="D153" s="58" t="b">
        <f>IF(COUNT(B153:C153)=2,IF(C153&gt;Data!$H$5,5,IF(C153&gt;Data!$H$6,4,IF(C153&gt;Data!$H$7,3,2))))</f>
        <v>0</v>
      </c>
      <c r="E153" s="115" t="str">
        <f t="shared" si="29"/>
        <v/>
      </c>
      <c r="F153" s="102" t="str">
        <f t="shared" si="34"/>
        <v>0,</v>
      </c>
      <c r="G153" s="102" t="str">
        <f t="shared" si="34"/>
        <v>0,</v>
      </c>
      <c r="H153" s="102" t="str">
        <f t="shared" si="34"/>
        <v>0,</v>
      </c>
      <c r="I153" s="102" t="str">
        <f t="shared" si="34"/>
        <v>0,</v>
      </c>
      <c r="J153" s="102" t="str">
        <f t="shared" si="34"/>
        <v>0,</v>
      </c>
      <c r="K153" s="102" t="str">
        <f t="shared" si="34"/>
        <v>0,</v>
      </c>
      <c r="L153" s="102" t="str">
        <f t="shared" si="34"/>
        <v>0,</v>
      </c>
      <c r="M153" s="102" t="str">
        <f t="shared" si="34"/>
        <v>0,</v>
      </c>
      <c r="N153" s="102" t="str">
        <f t="shared" si="34"/>
        <v>0,</v>
      </c>
      <c r="O153" s="102" t="str">
        <f t="shared" si="34"/>
        <v>0,</v>
      </c>
      <c r="P153" s="102" t="str">
        <f t="shared" si="35"/>
        <v>0,</v>
      </c>
      <c r="Q153" s="102" t="str">
        <f t="shared" si="35"/>
        <v>0,</v>
      </c>
      <c r="R153" s="102" t="str">
        <f t="shared" si="35"/>
        <v>0,</v>
      </c>
      <c r="S153" s="102" t="str">
        <f t="shared" si="35"/>
        <v>0,</v>
      </c>
      <c r="T153" s="102" t="str">
        <f t="shared" si="35"/>
        <v>0,</v>
      </c>
      <c r="U153" s="102" t="str">
        <f t="shared" si="35"/>
        <v>0,</v>
      </c>
      <c r="V153" s="102" t="str">
        <f t="shared" si="35"/>
        <v>0,</v>
      </c>
      <c r="W153" s="102" t="str">
        <f t="shared" si="35"/>
        <v>0,</v>
      </c>
      <c r="X153" s="102" t="str">
        <f t="shared" si="35"/>
        <v>0,</v>
      </c>
      <c r="Y153" s="102" t="str">
        <f t="shared" si="35"/>
        <v>0,</v>
      </c>
      <c r="Z153" s="102"/>
      <c r="AA153" s="102"/>
      <c r="AB153" s="102"/>
      <c r="AC153" s="102"/>
      <c r="AD153" s="102"/>
      <c r="AE153" s="102"/>
      <c r="AF153" s="102"/>
      <c r="AG153" s="102"/>
      <c r="AH153" s="102"/>
      <c r="AI153" s="102"/>
      <c r="AJ153" s="102"/>
      <c r="AK153" s="102"/>
      <c r="AL153" s="102"/>
      <c r="AM153" s="102"/>
      <c r="AN153" s="102"/>
      <c r="AO153" s="102"/>
      <c r="AP153" s="102"/>
      <c r="AQ153" s="102"/>
      <c r="AR153" s="102"/>
      <c r="AS153" s="102"/>
      <c r="AT153" s="102"/>
      <c r="AU153" s="102"/>
      <c r="AV153" s="102"/>
      <c r="AW153" s="102"/>
      <c r="AX153" s="102"/>
      <c r="AY153" s="102"/>
    </row>
    <row r="154" spans="1:51" x14ac:dyDescent="0.25">
      <c r="A154" s="116">
        <v>153</v>
      </c>
      <c r="B154" s="116" t="b">
        <f>IF(ISNUMBER(Data!D154),IF(AND($A154&lt;=Data!$H$3,$A156&gt;=Data!$H$2,Data!E155&lt;&gt;1),VLOOKUP($A154,Data!$A:$D,4,FALSE)))</f>
        <v>0</v>
      </c>
      <c r="C154" s="116" t="b">
        <f>IF(AND($A154&lt;=Data!$H$3,$A156&gt;=Data!$H$2,Data!E155&lt;&gt;1),VLOOKUP($A154,Data!$A:$D,3,FALSE))</f>
        <v>0</v>
      </c>
      <c r="D154" s="58" t="b">
        <f>IF(COUNT(B154:C154)=2,IF(C154&gt;Data!$H$5,5,IF(C154&gt;Data!$H$6,4,IF(C154&gt;Data!$H$7,3,2))))</f>
        <v>0</v>
      </c>
      <c r="E154" s="115" t="str">
        <f t="shared" si="29"/>
        <v/>
      </c>
      <c r="F154" s="102" t="str">
        <f t="shared" si="34"/>
        <v>0,</v>
      </c>
      <c r="G154" s="102" t="str">
        <f t="shared" si="34"/>
        <v>0,</v>
      </c>
      <c r="H154" s="102" t="str">
        <f t="shared" si="34"/>
        <v>0,</v>
      </c>
      <c r="I154" s="102" t="str">
        <f t="shared" si="34"/>
        <v>0,</v>
      </c>
      <c r="J154" s="102" t="str">
        <f t="shared" si="34"/>
        <v>0,</v>
      </c>
      <c r="K154" s="102" t="str">
        <f t="shared" si="34"/>
        <v>0,</v>
      </c>
      <c r="L154" s="102" t="str">
        <f t="shared" si="34"/>
        <v>0,</v>
      </c>
      <c r="M154" s="102" t="str">
        <f t="shared" si="34"/>
        <v>0,</v>
      </c>
      <c r="N154" s="102" t="str">
        <f t="shared" si="34"/>
        <v>0,</v>
      </c>
      <c r="O154" s="102" t="str">
        <f t="shared" si="34"/>
        <v>0,</v>
      </c>
      <c r="P154" s="102" t="str">
        <f t="shared" si="35"/>
        <v>0,</v>
      </c>
      <c r="Q154" s="102" t="str">
        <f t="shared" si="35"/>
        <v>0,</v>
      </c>
      <c r="R154" s="102" t="str">
        <f t="shared" si="35"/>
        <v>0,</v>
      </c>
      <c r="S154" s="102" t="str">
        <f t="shared" si="35"/>
        <v>0,</v>
      </c>
      <c r="T154" s="102" t="str">
        <f t="shared" si="35"/>
        <v>0,</v>
      </c>
      <c r="U154" s="102" t="str">
        <f t="shared" si="35"/>
        <v>0,</v>
      </c>
      <c r="V154" s="102" t="str">
        <f t="shared" si="35"/>
        <v>0,</v>
      </c>
      <c r="W154" s="102" t="str">
        <f t="shared" si="35"/>
        <v>0,</v>
      </c>
      <c r="X154" s="102" t="str">
        <f t="shared" si="35"/>
        <v>0,</v>
      </c>
      <c r="Y154" s="102" t="str">
        <f t="shared" si="35"/>
        <v>0,</v>
      </c>
      <c r="Z154" s="102"/>
      <c r="AA154" s="102"/>
      <c r="AB154" s="102"/>
      <c r="AC154" s="102"/>
      <c r="AD154" s="102"/>
      <c r="AE154" s="102"/>
      <c r="AF154" s="102"/>
      <c r="AG154" s="102"/>
      <c r="AH154" s="102"/>
      <c r="AI154" s="102"/>
      <c r="AJ154" s="102"/>
      <c r="AK154" s="102"/>
      <c r="AL154" s="102"/>
      <c r="AM154" s="102"/>
      <c r="AN154" s="102"/>
      <c r="AO154" s="102"/>
      <c r="AP154" s="102"/>
      <c r="AQ154" s="102"/>
      <c r="AR154" s="102"/>
      <c r="AS154" s="102"/>
      <c r="AT154" s="102"/>
      <c r="AU154" s="102"/>
      <c r="AV154" s="102"/>
      <c r="AW154" s="102"/>
      <c r="AX154" s="102"/>
      <c r="AY154" s="102"/>
    </row>
    <row r="155" spans="1:51" x14ac:dyDescent="0.25">
      <c r="A155" s="116">
        <v>154</v>
      </c>
      <c r="B155" s="116" t="b">
        <f>IF(ISNUMBER(Data!D155),IF(AND($A155&lt;=Data!$H$3,$A157&gt;=Data!$H$2,Data!E156&lt;&gt;1),VLOOKUP($A155,Data!$A:$D,4,FALSE)))</f>
        <v>0</v>
      </c>
      <c r="C155" s="116" t="b">
        <f>IF(AND($A155&lt;=Data!$H$3,$A157&gt;=Data!$H$2,Data!E156&lt;&gt;1),VLOOKUP($A155,Data!$A:$D,3,FALSE))</f>
        <v>0</v>
      </c>
      <c r="D155" s="58" t="b">
        <f>IF(COUNT(B155:C155)=2,IF(C155&gt;Data!$H$5,5,IF(C155&gt;Data!$H$6,4,IF(C155&gt;Data!$H$7,3,2))))</f>
        <v>0</v>
      </c>
      <c r="E155" s="115" t="str">
        <f t="shared" si="29"/>
        <v/>
      </c>
      <c r="F155" s="102" t="str">
        <f t="shared" si="34"/>
        <v>0,</v>
      </c>
      <c r="G155" s="102" t="str">
        <f t="shared" si="34"/>
        <v>0,</v>
      </c>
      <c r="H155" s="102" t="str">
        <f t="shared" si="34"/>
        <v>0,</v>
      </c>
      <c r="I155" s="102" t="str">
        <f t="shared" si="34"/>
        <v>0,</v>
      </c>
      <c r="J155" s="102" t="str">
        <f t="shared" si="34"/>
        <v>0,</v>
      </c>
      <c r="K155" s="102" t="str">
        <f t="shared" si="34"/>
        <v>0,</v>
      </c>
      <c r="L155" s="102" t="str">
        <f t="shared" si="34"/>
        <v>0,</v>
      </c>
      <c r="M155" s="102" t="str">
        <f t="shared" si="34"/>
        <v>0,</v>
      </c>
      <c r="N155" s="102" t="str">
        <f t="shared" si="34"/>
        <v>0,</v>
      </c>
      <c r="O155" s="102" t="str">
        <f t="shared" si="34"/>
        <v>0,</v>
      </c>
      <c r="P155" s="102" t="str">
        <f t="shared" si="35"/>
        <v>0,</v>
      </c>
      <c r="Q155" s="102" t="str">
        <f t="shared" si="35"/>
        <v>0,</v>
      </c>
      <c r="R155" s="102" t="str">
        <f t="shared" si="35"/>
        <v>0,</v>
      </c>
      <c r="S155" s="102" t="str">
        <f t="shared" si="35"/>
        <v>0,</v>
      </c>
      <c r="T155" s="102" t="str">
        <f t="shared" si="35"/>
        <v>0,</v>
      </c>
      <c r="U155" s="102" t="str">
        <f t="shared" si="35"/>
        <v>0,</v>
      </c>
      <c r="V155" s="102" t="str">
        <f t="shared" si="35"/>
        <v>0,</v>
      </c>
      <c r="W155" s="102" t="str">
        <f t="shared" si="35"/>
        <v>0,</v>
      </c>
      <c r="X155" s="102" t="str">
        <f t="shared" si="35"/>
        <v>0,</v>
      </c>
      <c r="Y155" s="102" t="str">
        <f t="shared" si="35"/>
        <v>0,</v>
      </c>
      <c r="Z155" s="102"/>
      <c r="AA155" s="102"/>
      <c r="AB155" s="102"/>
      <c r="AC155" s="102"/>
      <c r="AD155" s="102"/>
      <c r="AE155" s="102"/>
      <c r="AF155" s="102"/>
      <c r="AG155" s="102"/>
      <c r="AH155" s="102"/>
      <c r="AI155" s="102"/>
      <c r="AJ155" s="102"/>
      <c r="AK155" s="102"/>
      <c r="AL155" s="102"/>
      <c r="AM155" s="102"/>
      <c r="AN155" s="102"/>
      <c r="AO155" s="102"/>
      <c r="AP155" s="102"/>
      <c r="AQ155" s="102"/>
      <c r="AR155" s="102"/>
      <c r="AS155" s="102"/>
      <c r="AT155" s="102"/>
      <c r="AU155" s="102"/>
      <c r="AV155" s="102"/>
      <c r="AW155" s="102"/>
      <c r="AX155" s="102"/>
      <c r="AY155" s="102"/>
    </row>
    <row r="156" spans="1:51" x14ac:dyDescent="0.25">
      <c r="A156" s="116">
        <v>155</v>
      </c>
      <c r="B156" s="116" t="b">
        <f>IF(ISNUMBER(Data!D156),IF(AND($A156&lt;=Data!$H$3,$A158&gt;=Data!$H$2,Data!E157&lt;&gt;1),VLOOKUP($A156,Data!$A:$D,4,FALSE)))</f>
        <v>0</v>
      </c>
      <c r="C156" s="116" t="b">
        <f>IF(AND($A156&lt;=Data!$H$3,$A158&gt;=Data!$H$2,Data!E157&lt;&gt;1),VLOOKUP($A156,Data!$A:$D,3,FALSE))</f>
        <v>0</v>
      </c>
      <c r="D156" s="58" t="b">
        <f>IF(COUNT(B156:C156)=2,IF(C156&gt;Data!$H$5,5,IF(C156&gt;Data!$H$6,4,IF(C156&gt;Data!$H$7,3,2))))</f>
        <v>0</v>
      </c>
      <c r="E156" s="115" t="str">
        <f t="shared" si="29"/>
        <v/>
      </c>
      <c r="F156" s="102" t="str">
        <f t="shared" si="34"/>
        <v>0,</v>
      </c>
      <c r="G156" s="102" t="str">
        <f t="shared" si="34"/>
        <v>0,</v>
      </c>
      <c r="H156" s="102" t="str">
        <f t="shared" si="34"/>
        <v>0,</v>
      </c>
      <c r="I156" s="102" t="str">
        <f t="shared" si="34"/>
        <v>0,</v>
      </c>
      <c r="J156" s="102" t="str">
        <f t="shared" si="34"/>
        <v>0,</v>
      </c>
      <c r="K156" s="102" t="str">
        <f t="shared" si="34"/>
        <v>0,</v>
      </c>
      <c r="L156" s="102" t="str">
        <f t="shared" si="34"/>
        <v>0,</v>
      </c>
      <c r="M156" s="102" t="str">
        <f t="shared" si="34"/>
        <v>0,</v>
      </c>
      <c r="N156" s="102" t="str">
        <f t="shared" si="34"/>
        <v>0,</v>
      </c>
      <c r="O156" s="102" t="str">
        <f t="shared" si="34"/>
        <v>0,</v>
      </c>
      <c r="P156" s="102" t="str">
        <f t="shared" si="35"/>
        <v>0,</v>
      </c>
      <c r="Q156" s="102" t="str">
        <f t="shared" si="35"/>
        <v>0,</v>
      </c>
      <c r="R156" s="102" t="str">
        <f t="shared" si="35"/>
        <v>0,</v>
      </c>
      <c r="S156" s="102" t="str">
        <f t="shared" si="35"/>
        <v>0,</v>
      </c>
      <c r="T156" s="102" t="str">
        <f t="shared" si="35"/>
        <v>0,</v>
      </c>
      <c r="U156" s="102" t="str">
        <f t="shared" si="35"/>
        <v>0,</v>
      </c>
      <c r="V156" s="102" t="str">
        <f t="shared" si="35"/>
        <v>0,</v>
      </c>
      <c r="W156" s="102" t="str">
        <f t="shared" si="35"/>
        <v>0,</v>
      </c>
      <c r="X156" s="102" t="str">
        <f t="shared" si="35"/>
        <v>0,</v>
      </c>
      <c r="Y156" s="102" t="str">
        <f t="shared" si="35"/>
        <v>0,</v>
      </c>
      <c r="Z156" s="102"/>
      <c r="AA156" s="102"/>
      <c r="AB156" s="102"/>
      <c r="AC156" s="102"/>
      <c r="AD156" s="102"/>
      <c r="AE156" s="102"/>
      <c r="AF156" s="102"/>
      <c r="AG156" s="102"/>
      <c r="AH156" s="102"/>
      <c r="AI156" s="102"/>
      <c r="AJ156" s="102"/>
      <c r="AK156" s="102"/>
      <c r="AL156" s="102"/>
      <c r="AM156" s="102"/>
      <c r="AN156" s="102"/>
      <c r="AO156" s="102"/>
      <c r="AP156" s="102"/>
      <c r="AQ156" s="102"/>
      <c r="AR156" s="102"/>
      <c r="AS156" s="102"/>
      <c r="AT156" s="102"/>
      <c r="AU156" s="102"/>
      <c r="AV156" s="102"/>
      <c r="AW156" s="102"/>
      <c r="AX156" s="102"/>
      <c r="AY156" s="102"/>
    </row>
    <row r="157" spans="1:51" x14ac:dyDescent="0.25">
      <c r="A157" s="116">
        <v>156</v>
      </c>
      <c r="B157" s="116" t="b">
        <f>IF(ISNUMBER(Data!D157),IF(AND($A157&lt;=Data!$H$3,$A159&gt;=Data!$H$2,Data!E158&lt;&gt;1),VLOOKUP($A157,Data!$A:$D,4,FALSE)))</f>
        <v>0</v>
      </c>
      <c r="C157" s="116" t="b">
        <f>IF(AND($A157&lt;=Data!$H$3,$A159&gt;=Data!$H$2,Data!E158&lt;&gt;1),VLOOKUP($A157,Data!$A:$D,3,FALSE))</f>
        <v>0</v>
      </c>
      <c r="D157" s="58" t="b">
        <f>IF(COUNT(B157:C157)=2,IF(C157&gt;Data!$H$5,5,IF(C157&gt;Data!$H$6,4,IF(C157&gt;Data!$H$7,3,2))))</f>
        <v>0</v>
      </c>
      <c r="E157" s="115" t="str">
        <f t="shared" si="29"/>
        <v/>
      </c>
      <c r="F157" s="102" t="str">
        <f t="shared" si="34"/>
        <v>0,</v>
      </c>
      <c r="G157" s="102" t="str">
        <f t="shared" si="34"/>
        <v>0,</v>
      </c>
      <c r="H157" s="102" t="str">
        <f t="shared" si="34"/>
        <v>0,</v>
      </c>
      <c r="I157" s="102" t="str">
        <f t="shared" si="34"/>
        <v>0,</v>
      </c>
      <c r="J157" s="102" t="str">
        <f t="shared" si="34"/>
        <v>0,</v>
      </c>
      <c r="K157" s="102" t="str">
        <f t="shared" si="34"/>
        <v>0,</v>
      </c>
      <c r="L157" s="102" t="str">
        <f t="shared" si="34"/>
        <v>0,</v>
      </c>
      <c r="M157" s="102" t="str">
        <f t="shared" si="34"/>
        <v>0,</v>
      </c>
      <c r="N157" s="102" t="str">
        <f t="shared" si="34"/>
        <v>0,</v>
      </c>
      <c r="O157" s="102" t="str">
        <f t="shared" si="34"/>
        <v>0,</v>
      </c>
      <c r="P157" s="102" t="str">
        <f t="shared" si="35"/>
        <v>0,</v>
      </c>
      <c r="Q157" s="102" t="str">
        <f t="shared" si="35"/>
        <v>0,</v>
      </c>
      <c r="R157" s="102" t="str">
        <f t="shared" si="35"/>
        <v>0,</v>
      </c>
      <c r="S157" s="102" t="str">
        <f t="shared" si="35"/>
        <v>0,</v>
      </c>
      <c r="T157" s="102" t="str">
        <f t="shared" si="35"/>
        <v>0,</v>
      </c>
      <c r="U157" s="102" t="str">
        <f t="shared" si="35"/>
        <v>0,</v>
      </c>
      <c r="V157" s="102" t="str">
        <f t="shared" si="35"/>
        <v>0,</v>
      </c>
      <c r="W157" s="102" t="str">
        <f t="shared" si="35"/>
        <v>0,</v>
      </c>
      <c r="X157" s="102" t="str">
        <f t="shared" si="35"/>
        <v>0,</v>
      </c>
      <c r="Y157" s="102" t="str">
        <f t="shared" si="35"/>
        <v>0,</v>
      </c>
      <c r="Z157" s="102"/>
      <c r="AA157" s="102"/>
      <c r="AB157" s="102"/>
      <c r="AC157" s="102"/>
      <c r="AD157" s="102"/>
      <c r="AE157" s="102"/>
      <c r="AF157" s="102"/>
      <c r="AG157" s="102"/>
      <c r="AH157" s="102"/>
      <c r="AI157" s="102"/>
      <c r="AJ157" s="102"/>
      <c r="AK157" s="102"/>
      <c r="AL157" s="102"/>
      <c r="AM157" s="102"/>
      <c r="AN157" s="102"/>
      <c r="AO157" s="102"/>
      <c r="AP157" s="102"/>
      <c r="AQ157" s="102"/>
      <c r="AR157" s="102"/>
      <c r="AS157" s="102"/>
      <c r="AT157" s="102"/>
      <c r="AU157" s="102"/>
      <c r="AV157" s="102"/>
      <c r="AW157" s="102"/>
      <c r="AX157" s="102"/>
      <c r="AY157" s="102"/>
    </row>
    <row r="158" spans="1:51" x14ac:dyDescent="0.25">
      <c r="A158" s="116">
        <v>157</v>
      </c>
      <c r="B158" s="116" t="b">
        <f>IF(ISNUMBER(Data!D158),IF(AND($A158&lt;=Data!$H$3,$A160&gt;=Data!$H$2,Data!E159&lt;&gt;1),VLOOKUP($A158,Data!$A:$D,4,FALSE)))</f>
        <v>0</v>
      </c>
      <c r="C158" s="116" t="b">
        <f>IF(AND($A158&lt;=Data!$H$3,$A160&gt;=Data!$H$2,Data!E159&lt;&gt;1),VLOOKUP($A158,Data!$A:$D,3,FALSE))</f>
        <v>0</v>
      </c>
      <c r="D158" s="58" t="b">
        <f>IF(COUNT(B158:C158)=2,IF(C158&gt;Data!$H$5,5,IF(C158&gt;Data!$H$6,4,IF(C158&gt;Data!$H$7,3,2))))</f>
        <v>0</v>
      </c>
      <c r="E158" s="115" t="str">
        <f t="shared" si="29"/>
        <v/>
      </c>
      <c r="F158" s="102" t="str">
        <f t="shared" si="34"/>
        <v>0,</v>
      </c>
      <c r="G158" s="102" t="str">
        <f t="shared" si="34"/>
        <v>0,</v>
      </c>
      <c r="H158" s="102" t="str">
        <f t="shared" si="34"/>
        <v>0,</v>
      </c>
      <c r="I158" s="102" t="str">
        <f t="shared" si="34"/>
        <v>0,</v>
      </c>
      <c r="J158" s="102" t="str">
        <f t="shared" si="34"/>
        <v>0,</v>
      </c>
      <c r="K158" s="102" t="str">
        <f t="shared" si="34"/>
        <v>0,</v>
      </c>
      <c r="L158" s="102" t="str">
        <f t="shared" si="34"/>
        <v>0,</v>
      </c>
      <c r="M158" s="102" t="str">
        <f t="shared" si="34"/>
        <v>0,</v>
      </c>
      <c r="N158" s="102" t="str">
        <f t="shared" si="34"/>
        <v>0,</v>
      </c>
      <c r="O158" s="102" t="str">
        <f t="shared" si="34"/>
        <v>0,</v>
      </c>
      <c r="P158" s="102" t="str">
        <f t="shared" si="35"/>
        <v>0,</v>
      </c>
      <c r="Q158" s="102" t="str">
        <f t="shared" si="35"/>
        <v>0,</v>
      </c>
      <c r="R158" s="102" t="str">
        <f t="shared" si="35"/>
        <v>0,</v>
      </c>
      <c r="S158" s="102" t="str">
        <f t="shared" si="35"/>
        <v>0,</v>
      </c>
      <c r="T158" s="102" t="str">
        <f t="shared" si="35"/>
        <v>0,</v>
      </c>
      <c r="U158" s="102" t="str">
        <f t="shared" si="35"/>
        <v>0,</v>
      </c>
      <c r="V158" s="102" t="str">
        <f t="shared" si="35"/>
        <v>0,</v>
      </c>
      <c r="W158" s="102" t="str">
        <f t="shared" si="35"/>
        <v>0,</v>
      </c>
      <c r="X158" s="102" t="str">
        <f t="shared" si="35"/>
        <v>0,</v>
      </c>
      <c r="Y158" s="102" t="str">
        <f t="shared" si="35"/>
        <v>0,</v>
      </c>
      <c r="Z158" s="102"/>
      <c r="AA158" s="102"/>
      <c r="AB158" s="102"/>
      <c r="AC158" s="102"/>
      <c r="AD158" s="102"/>
      <c r="AE158" s="102"/>
      <c r="AF158" s="102"/>
      <c r="AG158" s="102"/>
      <c r="AH158" s="102"/>
      <c r="AI158" s="102"/>
      <c r="AJ158" s="102"/>
      <c r="AK158" s="102"/>
      <c r="AL158" s="102"/>
      <c r="AM158" s="102"/>
      <c r="AN158" s="102"/>
      <c r="AO158" s="102"/>
      <c r="AP158" s="102"/>
      <c r="AQ158" s="102"/>
      <c r="AR158" s="102"/>
      <c r="AS158" s="102"/>
      <c r="AT158" s="102"/>
      <c r="AU158" s="102"/>
      <c r="AV158" s="102"/>
      <c r="AW158" s="102"/>
      <c r="AX158" s="102"/>
      <c r="AY158" s="102"/>
    </row>
    <row r="159" spans="1:51" x14ac:dyDescent="0.25">
      <c r="A159" s="116">
        <v>158</v>
      </c>
      <c r="B159" s="116" t="b">
        <f>IF(ISNUMBER(Data!D159),IF(AND($A159&lt;=Data!$H$3,$A161&gt;=Data!$H$2,Data!E160&lt;&gt;1),VLOOKUP($A159,Data!$A:$D,4,FALSE)))</f>
        <v>0</v>
      </c>
      <c r="C159" s="116" t="b">
        <f>IF(AND($A159&lt;=Data!$H$3,$A161&gt;=Data!$H$2,Data!E160&lt;&gt;1),VLOOKUP($A159,Data!$A:$D,3,FALSE))</f>
        <v>0</v>
      </c>
      <c r="D159" s="58" t="b">
        <f>IF(COUNT(B159:C159)=2,IF(C159&gt;Data!$H$5,5,IF(C159&gt;Data!$H$6,4,IF(C159&gt;Data!$H$7,3,2))))</f>
        <v>0</v>
      </c>
      <c r="E159" s="115" t="str">
        <f t="shared" si="29"/>
        <v/>
      </c>
      <c r="F159" s="102" t="str">
        <f t="shared" si="34"/>
        <v>0,</v>
      </c>
      <c r="G159" s="102" t="str">
        <f t="shared" si="34"/>
        <v>0,</v>
      </c>
      <c r="H159" s="102" t="str">
        <f t="shared" si="34"/>
        <v>0,</v>
      </c>
      <c r="I159" s="102" t="str">
        <f t="shared" si="34"/>
        <v>0,</v>
      </c>
      <c r="J159" s="102" t="str">
        <f t="shared" si="34"/>
        <v>0,</v>
      </c>
      <c r="K159" s="102" t="str">
        <f t="shared" si="34"/>
        <v>0,</v>
      </c>
      <c r="L159" s="102" t="str">
        <f t="shared" si="34"/>
        <v>0,</v>
      </c>
      <c r="M159" s="102" t="str">
        <f t="shared" si="34"/>
        <v>0,</v>
      </c>
      <c r="N159" s="102" t="str">
        <f t="shared" si="34"/>
        <v>0,</v>
      </c>
      <c r="O159" s="102" t="str">
        <f t="shared" si="34"/>
        <v>0,</v>
      </c>
      <c r="P159" s="102" t="str">
        <f t="shared" si="35"/>
        <v>0,</v>
      </c>
      <c r="Q159" s="102" t="str">
        <f t="shared" si="35"/>
        <v>0,</v>
      </c>
      <c r="R159" s="102" t="str">
        <f t="shared" si="35"/>
        <v>0,</v>
      </c>
      <c r="S159" s="102" t="str">
        <f t="shared" si="35"/>
        <v>0,</v>
      </c>
      <c r="T159" s="102" t="str">
        <f t="shared" si="35"/>
        <v>0,</v>
      </c>
      <c r="U159" s="102" t="str">
        <f t="shared" si="35"/>
        <v>0,</v>
      </c>
      <c r="V159" s="102" t="str">
        <f t="shared" si="35"/>
        <v>0,</v>
      </c>
      <c r="W159" s="102" t="str">
        <f t="shared" si="35"/>
        <v>0,</v>
      </c>
      <c r="X159" s="102" t="str">
        <f t="shared" si="35"/>
        <v>0,</v>
      </c>
      <c r="Y159" s="102" t="str">
        <f t="shared" si="35"/>
        <v>0,</v>
      </c>
      <c r="Z159" s="102"/>
      <c r="AA159" s="102"/>
      <c r="AB159" s="102"/>
      <c r="AC159" s="102"/>
      <c r="AD159" s="102"/>
      <c r="AE159" s="102"/>
      <c r="AF159" s="102"/>
      <c r="AG159" s="102"/>
      <c r="AH159" s="102"/>
      <c r="AI159" s="102"/>
      <c r="AJ159" s="102"/>
      <c r="AK159" s="102"/>
      <c r="AL159" s="102"/>
      <c r="AM159" s="102"/>
      <c r="AN159" s="102"/>
      <c r="AO159" s="102"/>
      <c r="AP159" s="102"/>
      <c r="AQ159" s="102"/>
      <c r="AR159" s="102"/>
      <c r="AS159" s="102"/>
      <c r="AT159" s="102"/>
      <c r="AU159" s="102"/>
      <c r="AV159" s="102"/>
      <c r="AW159" s="102"/>
      <c r="AX159" s="102"/>
      <c r="AY159" s="102"/>
    </row>
    <row r="160" spans="1:51" x14ac:dyDescent="0.25">
      <c r="A160" s="116">
        <v>159</v>
      </c>
      <c r="B160" s="116" t="b">
        <f>IF(ISNUMBER(Data!D160),IF(AND($A160&lt;=Data!$H$3,$A162&gt;=Data!$H$2,Data!E161&lt;&gt;1),VLOOKUP($A160,Data!$A:$D,4,FALSE)))</f>
        <v>0</v>
      </c>
      <c r="C160" s="116" t="b">
        <f>IF(AND($A160&lt;=Data!$H$3,$A162&gt;=Data!$H$2,Data!E161&lt;&gt;1),VLOOKUP($A160,Data!$A:$D,3,FALSE))</f>
        <v>0</v>
      </c>
      <c r="D160" s="58" t="b">
        <f>IF(COUNT(B160:C160)=2,IF(C160&gt;Data!$H$5,5,IF(C160&gt;Data!$H$6,4,IF(C160&gt;Data!$H$7,3,2))))</f>
        <v>0</v>
      </c>
      <c r="E160" s="115" t="str">
        <f t="shared" si="29"/>
        <v/>
      </c>
      <c r="F160" s="102" t="str">
        <f t="shared" si="34"/>
        <v>0,</v>
      </c>
      <c r="G160" s="102" t="str">
        <f t="shared" si="34"/>
        <v>0,</v>
      </c>
      <c r="H160" s="102" t="str">
        <f t="shared" si="34"/>
        <v>0,</v>
      </c>
      <c r="I160" s="102" t="str">
        <f t="shared" si="34"/>
        <v>0,</v>
      </c>
      <c r="J160" s="102" t="str">
        <f t="shared" si="34"/>
        <v>0,</v>
      </c>
      <c r="K160" s="102" t="str">
        <f t="shared" si="34"/>
        <v>0,</v>
      </c>
      <c r="L160" s="102" t="str">
        <f t="shared" si="34"/>
        <v>0,</v>
      </c>
      <c r="M160" s="102" t="str">
        <f t="shared" si="34"/>
        <v>0,</v>
      </c>
      <c r="N160" s="102" t="str">
        <f t="shared" si="34"/>
        <v>0,</v>
      </c>
      <c r="O160" s="102" t="str">
        <f t="shared" si="34"/>
        <v>0,</v>
      </c>
      <c r="P160" s="102" t="str">
        <f t="shared" si="35"/>
        <v>0,</v>
      </c>
      <c r="Q160" s="102" t="str">
        <f t="shared" si="35"/>
        <v>0,</v>
      </c>
      <c r="R160" s="102" t="str">
        <f t="shared" si="35"/>
        <v>0,</v>
      </c>
      <c r="S160" s="102" t="str">
        <f t="shared" si="35"/>
        <v>0,</v>
      </c>
      <c r="T160" s="102" t="str">
        <f t="shared" si="35"/>
        <v>0,</v>
      </c>
      <c r="U160" s="102" t="str">
        <f t="shared" si="35"/>
        <v>0,</v>
      </c>
      <c r="V160" s="102" t="str">
        <f t="shared" si="35"/>
        <v>0,</v>
      </c>
      <c r="W160" s="102" t="str">
        <f t="shared" si="35"/>
        <v>0,</v>
      </c>
      <c r="X160" s="102" t="str">
        <f t="shared" si="35"/>
        <v>0,</v>
      </c>
      <c r="Y160" s="102" t="str">
        <f t="shared" si="35"/>
        <v>0,</v>
      </c>
      <c r="Z160" s="102"/>
      <c r="AA160" s="102"/>
      <c r="AB160" s="102"/>
      <c r="AC160" s="102"/>
      <c r="AD160" s="102"/>
      <c r="AE160" s="102"/>
      <c r="AF160" s="102"/>
      <c r="AG160" s="102"/>
      <c r="AH160" s="102"/>
      <c r="AI160" s="102"/>
      <c r="AJ160" s="102"/>
      <c r="AK160" s="102"/>
      <c r="AL160" s="102"/>
      <c r="AM160" s="102"/>
      <c r="AN160" s="102"/>
      <c r="AO160" s="102"/>
      <c r="AP160" s="102"/>
      <c r="AQ160" s="102"/>
      <c r="AR160" s="102"/>
      <c r="AS160" s="102"/>
      <c r="AT160" s="102"/>
      <c r="AU160" s="102"/>
      <c r="AV160" s="102"/>
      <c r="AW160" s="102"/>
      <c r="AX160" s="102"/>
      <c r="AY160" s="102"/>
    </row>
    <row r="161" spans="1:51" x14ac:dyDescent="0.25">
      <c r="A161" s="116">
        <v>160</v>
      </c>
      <c r="B161" s="116" t="b">
        <f>IF(ISNUMBER(Data!D161),IF(AND($A161&lt;=Data!$H$3,$A163&gt;=Data!$H$2,Data!E162&lt;&gt;1),VLOOKUP($A161,Data!$A:$D,4,FALSE)))</f>
        <v>0</v>
      </c>
      <c r="C161" s="116" t="b">
        <f>IF(AND($A161&lt;=Data!$H$3,$A163&gt;=Data!$H$2,Data!E162&lt;&gt;1),VLOOKUP($A161,Data!$A:$D,3,FALSE))</f>
        <v>0</v>
      </c>
      <c r="D161" s="58" t="b">
        <f>IF(COUNT(B161:C161)=2,IF(C161&gt;Data!$H$5,5,IF(C161&gt;Data!$H$6,4,IF(C161&gt;Data!$H$7,3,2))))</f>
        <v>0</v>
      </c>
      <c r="E161" s="115" t="str">
        <f t="shared" si="29"/>
        <v/>
      </c>
      <c r="F161" s="102" t="str">
        <f t="shared" si="34"/>
        <v>0,</v>
      </c>
      <c r="G161" s="102" t="str">
        <f t="shared" si="34"/>
        <v>0,</v>
      </c>
      <c r="H161" s="102" t="str">
        <f t="shared" si="34"/>
        <v>0,</v>
      </c>
      <c r="I161" s="102" t="str">
        <f t="shared" si="34"/>
        <v>0,</v>
      </c>
      <c r="J161" s="102" t="str">
        <f t="shared" si="34"/>
        <v>0,</v>
      </c>
      <c r="K161" s="102" t="str">
        <f t="shared" si="34"/>
        <v>0,</v>
      </c>
      <c r="L161" s="102" t="str">
        <f t="shared" si="34"/>
        <v>0,</v>
      </c>
      <c r="M161" s="102" t="str">
        <f t="shared" si="34"/>
        <v>0,</v>
      </c>
      <c r="N161" s="102" t="str">
        <f t="shared" si="34"/>
        <v>0,</v>
      </c>
      <c r="O161" s="102" t="str">
        <f t="shared" si="34"/>
        <v>0,</v>
      </c>
      <c r="P161" s="102" t="str">
        <f t="shared" si="35"/>
        <v>0,</v>
      </c>
      <c r="Q161" s="102" t="str">
        <f t="shared" si="35"/>
        <v>0,</v>
      </c>
      <c r="R161" s="102" t="str">
        <f t="shared" si="35"/>
        <v>0,</v>
      </c>
      <c r="S161" s="102" t="str">
        <f t="shared" si="35"/>
        <v>0,</v>
      </c>
      <c r="T161" s="102" t="str">
        <f t="shared" si="35"/>
        <v>0,</v>
      </c>
      <c r="U161" s="102" t="str">
        <f t="shared" si="35"/>
        <v>0,</v>
      </c>
      <c r="V161" s="102" t="str">
        <f t="shared" si="35"/>
        <v>0,</v>
      </c>
      <c r="W161" s="102" t="str">
        <f t="shared" si="35"/>
        <v>0,</v>
      </c>
      <c r="X161" s="102" t="str">
        <f t="shared" si="35"/>
        <v>0,</v>
      </c>
      <c r="Y161" s="102" t="str">
        <f t="shared" si="35"/>
        <v>0,</v>
      </c>
      <c r="Z161" s="102"/>
      <c r="AA161" s="102"/>
      <c r="AB161" s="102"/>
      <c r="AC161" s="102"/>
      <c r="AD161" s="102"/>
      <c r="AE161" s="102"/>
      <c r="AF161" s="102"/>
      <c r="AG161" s="102"/>
      <c r="AH161" s="102"/>
      <c r="AI161" s="102"/>
      <c r="AJ161" s="102"/>
      <c r="AK161" s="102"/>
      <c r="AL161" s="102"/>
      <c r="AM161" s="102"/>
      <c r="AN161" s="102"/>
      <c r="AO161" s="102"/>
      <c r="AP161" s="102"/>
      <c r="AQ161" s="102"/>
      <c r="AR161" s="102"/>
      <c r="AS161" s="102"/>
      <c r="AT161" s="102"/>
      <c r="AU161" s="102"/>
      <c r="AV161" s="102"/>
      <c r="AW161" s="102"/>
      <c r="AX161" s="102"/>
      <c r="AY161" s="102"/>
    </row>
    <row r="162" spans="1:51" x14ac:dyDescent="0.25">
      <c r="A162" s="116">
        <v>161</v>
      </c>
      <c r="B162" s="116" t="b">
        <f>IF(ISNUMBER(Data!D162),IF(AND($A162&lt;=Data!$H$3,$A164&gt;=Data!$H$2,Data!E163&lt;&gt;1),VLOOKUP($A162,Data!$A:$D,4,FALSE)))</f>
        <v>0</v>
      </c>
      <c r="C162" s="116" t="b">
        <f>IF(AND($A162&lt;=Data!$H$3,$A164&gt;=Data!$H$2,Data!E163&lt;&gt;1),VLOOKUP($A162,Data!$A:$D,3,FALSE))</f>
        <v>0</v>
      </c>
      <c r="D162" s="58" t="b">
        <f>IF(COUNT(B162:C162)=2,IF(C162&gt;Data!$H$5,5,IF(C162&gt;Data!$H$6,4,IF(C162&gt;Data!$H$7,3,2))))</f>
        <v>0</v>
      </c>
      <c r="E162" s="115" t="str">
        <f t="shared" si="29"/>
        <v/>
      </c>
      <c r="F162" s="102" t="str">
        <f t="shared" ref="F162:O171" si="36">IF($B162&lt;F$1,1,0) &amp;","&amp;$E162</f>
        <v>0,</v>
      </c>
      <c r="G162" s="102" t="str">
        <f t="shared" si="36"/>
        <v>0,</v>
      </c>
      <c r="H162" s="102" t="str">
        <f t="shared" si="36"/>
        <v>0,</v>
      </c>
      <c r="I162" s="102" t="str">
        <f t="shared" si="36"/>
        <v>0,</v>
      </c>
      <c r="J162" s="102" t="str">
        <f t="shared" si="36"/>
        <v>0,</v>
      </c>
      <c r="K162" s="102" t="str">
        <f t="shared" si="36"/>
        <v>0,</v>
      </c>
      <c r="L162" s="102" t="str">
        <f t="shared" si="36"/>
        <v>0,</v>
      </c>
      <c r="M162" s="102" t="str">
        <f t="shared" si="36"/>
        <v>0,</v>
      </c>
      <c r="N162" s="102" t="str">
        <f t="shared" si="36"/>
        <v>0,</v>
      </c>
      <c r="O162" s="102" t="str">
        <f t="shared" si="36"/>
        <v>0,</v>
      </c>
      <c r="P162" s="102" t="str">
        <f t="shared" ref="P162:Y171" si="37">IF($B162&lt;P$1,1,0) &amp;","&amp;$E162</f>
        <v>0,</v>
      </c>
      <c r="Q162" s="102" t="str">
        <f t="shared" si="37"/>
        <v>0,</v>
      </c>
      <c r="R162" s="102" t="str">
        <f t="shared" si="37"/>
        <v>0,</v>
      </c>
      <c r="S162" s="102" t="str">
        <f t="shared" si="37"/>
        <v>0,</v>
      </c>
      <c r="T162" s="102" t="str">
        <f t="shared" si="37"/>
        <v>0,</v>
      </c>
      <c r="U162" s="102" t="str">
        <f t="shared" si="37"/>
        <v>0,</v>
      </c>
      <c r="V162" s="102" t="str">
        <f t="shared" si="37"/>
        <v>0,</v>
      </c>
      <c r="W162" s="102" t="str">
        <f t="shared" si="37"/>
        <v>0,</v>
      </c>
      <c r="X162" s="102" t="str">
        <f t="shared" si="37"/>
        <v>0,</v>
      </c>
      <c r="Y162" s="102" t="str">
        <f t="shared" si="37"/>
        <v>0,</v>
      </c>
      <c r="Z162" s="102"/>
      <c r="AA162" s="102"/>
      <c r="AB162" s="102"/>
      <c r="AC162" s="102"/>
      <c r="AD162" s="102"/>
      <c r="AE162" s="102"/>
      <c r="AF162" s="102"/>
      <c r="AG162" s="102"/>
      <c r="AH162" s="102"/>
      <c r="AI162" s="102"/>
      <c r="AJ162" s="102"/>
      <c r="AK162" s="102"/>
      <c r="AL162" s="102"/>
      <c r="AM162" s="102"/>
      <c r="AN162" s="102"/>
      <c r="AO162" s="102"/>
      <c r="AP162" s="102"/>
      <c r="AQ162" s="102"/>
      <c r="AR162" s="102"/>
      <c r="AS162" s="102"/>
      <c r="AT162" s="102"/>
      <c r="AU162" s="102"/>
      <c r="AV162" s="102"/>
      <c r="AW162" s="102"/>
      <c r="AX162" s="102"/>
      <c r="AY162" s="102"/>
    </row>
    <row r="163" spans="1:51" x14ac:dyDescent="0.25">
      <c r="A163" s="116">
        <v>162</v>
      </c>
      <c r="B163" s="116" t="b">
        <f>IF(ISNUMBER(Data!D163),IF(AND($A163&lt;=Data!$H$3,$A165&gt;=Data!$H$2,Data!E164&lt;&gt;1),VLOOKUP($A163,Data!$A:$D,4,FALSE)))</f>
        <v>0</v>
      </c>
      <c r="C163" s="116" t="b">
        <f>IF(AND($A163&lt;=Data!$H$3,$A165&gt;=Data!$H$2,Data!E164&lt;&gt;1),VLOOKUP($A163,Data!$A:$D,3,FALSE))</f>
        <v>0</v>
      </c>
      <c r="D163" s="58" t="b">
        <f>IF(COUNT(B163:C163)=2,IF(C163&gt;Data!$H$5,5,IF(C163&gt;Data!$H$6,4,IF(C163&gt;Data!$H$7,3,2))))</f>
        <v>0</v>
      </c>
      <c r="E163" s="115" t="str">
        <f t="shared" si="29"/>
        <v/>
      </c>
      <c r="F163" s="102" t="str">
        <f t="shared" si="36"/>
        <v>0,</v>
      </c>
      <c r="G163" s="102" t="str">
        <f t="shared" si="36"/>
        <v>0,</v>
      </c>
      <c r="H163" s="102" t="str">
        <f t="shared" si="36"/>
        <v>0,</v>
      </c>
      <c r="I163" s="102" t="str">
        <f t="shared" si="36"/>
        <v>0,</v>
      </c>
      <c r="J163" s="102" t="str">
        <f t="shared" si="36"/>
        <v>0,</v>
      </c>
      <c r="K163" s="102" t="str">
        <f t="shared" si="36"/>
        <v>0,</v>
      </c>
      <c r="L163" s="102" t="str">
        <f t="shared" si="36"/>
        <v>0,</v>
      </c>
      <c r="M163" s="102" t="str">
        <f t="shared" si="36"/>
        <v>0,</v>
      </c>
      <c r="N163" s="102" t="str">
        <f t="shared" si="36"/>
        <v>0,</v>
      </c>
      <c r="O163" s="102" t="str">
        <f t="shared" si="36"/>
        <v>0,</v>
      </c>
      <c r="P163" s="102" t="str">
        <f t="shared" si="37"/>
        <v>0,</v>
      </c>
      <c r="Q163" s="102" t="str">
        <f t="shared" si="37"/>
        <v>0,</v>
      </c>
      <c r="R163" s="102" t="str">
        <f t="shared" si="37"/>
        <v>0,</v>
      </c>
      <c r="S163" s="102" t="str">
        <f t="shared" si="37"/>
        <v>0,</v>
      </c>
      <c r="T163" s="102" t="str">
        <f t="shared" si="37"/>
        <v>0,</v>
      </c>
      <c r="U163" s="102" t="str">
        <f t="shared" si="37"/>
        <v>0,</v>
      </c>
      <c r="V163" s="102" t="str">
        <f t="shared" si="37"/>
        <v>0,</v>
      </c>
      <c r="W163" s="102" t="str">
        <f t="shared" si="37"/>
        <v>0,</v>
      </c>
      <c r="X163" s="102" t="str">
        <f t="shared" si="37"/>
        <v>0,</v>
      </c>
      <c r="Y163" s="102" t="str">
        <f t="shared" si="37"/>
        <v>0,</v>
      </c>
      <c r="Z163" s="102"/>
      <c r="AA163" s="102"/>
      <c r="AB163" s="102"/>
      <c r="AC163" s="102"/>
      <c r="AD163" s="102"/>
      <c r="AE163" s="102"/>
      <c r="AF163" s="102"/>
      <c r="AG163" s="102"/>
      <c r="AH163" s="102"/>
      <c r="AI163" s="102"/>
      <c r="AJ163" s="102"/>
      <c r="AK163" s="102"/>
      <c r="AL163" s="102"/>
      <c r="AM163" s="102"/>
      <c r="AN163" s="102"/>
      <c r="AO163" s="102"/>
      <c r="AP163" s="102"/>
      <c r="AQ163" s="102"/>
      <c r="AR163" s="102"/>
      <c r="AS163" s="102"/>
      <c r="AT163" s="102"/>
      <c r="AU163" s="102"/>
      <c r="AV163" s="102"/>
      <c r="AW163" s="102"/>
      <c r="AX163" s="102"/>
      <c r="AY163" s="102"/>
    </row>
    <row r="164" spans="1:51" x14ac:dyDescent="0.25">
      <c r="A164" s="116">
        <v>163</v>
      </c>
      <c r="B164" s="116" t="b">
        <f>IF(ISNUMBER(Data!D164),IF(AND($A164&lt;=Data!$H$3,$A166&gt;=Data!$H$2,Data!E165&lt;&gt;1),VLOOKUP($A164,Data!$A:$D,4,FALSE)))</f>
        <v>0</v>
      </c>
      <c r="C164" s="116" t="b">
        <f>IF(AND($A164&lt;=Data!$H$3,$A166&gt;=Data!$H$2,Data!E165&lt;&gt;1),VLOOKUP($A164,Data!$A:$D,3,FALSE))</f>
        <v>0</v>
      </c>
      <c r="D164" s="58" t="b">
        <f>IF(COUNT(B164:C164)=2,IF(C164&gt;Data!$H$5,5,IF(C164&gt;Data!$H$6,4,IF(C164&gt;Data!$H$7,3,2))))</f>
        <v>0</v>
      </c>
      <c r="E164" s="115" t="str">
        <f t="shared" si="29"/>
        <v/>
      </c>
      <c r="F164" s="102" t="str">
        <f t="shared" si="36"/>
        <v>0,</v>
      </c>
      <c r="G164" s="102" t="str">
        <f t="shared" si="36"/>
        <v>0,</v>
      </c>
      <c r="H164" s="102" t="str">
        <f t="shared" si="36"/>
        <v>0,</v>
      </c>
      <c r="I164" s="102" t="str">
        <f t="shared" si="36"/>
        <v>0,</v>
      </c>
      <c r="J164" s="102" t="str">
        <f t="shared" si="36"/>
        <v>0,</v>
      </c>
      <c r="K164" s="102" t="str">
        <f t="shared" si="36"/>
        <v>0,</v>
      </c>
      <c r="L164" s="102" t="str">
        <f t="shared" si="36"/>
        <v>0,</v>
      </c>
      <c r="M164" s="102" t="str">
        <f t="shared" si="36"/>
        <v>0,</v>
      </c>
      <c r="N164" s="102" t="str">
        <f t="shared" si="36"/>
        <v>0,</v>
      </c>
      <c r="O164" s="102" t="str">
        <f t="shared" si="36"/>
        <v>0,</v>
      </c>
      <c r="P164" s="102" t="str">
        <f t="shared" si="37"/>
        <v>0,</v>
      </c>
      <c r="Q164" s="102" t="str">
        <f t="shared" si="37"/>
        <v>0,</v>
      </c>
      <c r="R164" s="102" t="str">
        <f t="shared" si="37"/>
        <v>0,</v>
      </c>
      <c r="S164" s="102" t="str">
        <f t="shared" si="37"/>
        <v>0,</v>
      </c>
      <c r="T164" s="102" t="str">
        <f t="shared" si="37"/>
        <v>0,</v>
      </c>
      <c r="U164" s="102" t="str">
        <f t="shared" si="37"/>
        <v>0,</v>
      </c>
      <c r="V164" s="102" t="str">
        <f t="shared" si="37"/>
        <v>0,</v>
      </c>
      <c r="W164" s="102" t="str">
        <f t="shared" si="37"/>
        <v>0,</v>
      </c>
      <c r="X164" s="102" t="str">
        <f t="shared" si="37"/>
        <v>0,</v>
      </c>
      <c r="Y164" s="102" t="str">
        <f t="shared" si="37"/>
        <v>0,</v>
      </c>
      <c r="Z164" s="102"/>
      <c r="AA164" s="102"/>
      <c r="AB164" s="102"/>
      <c r="AC164" s="102"/>
      <c r="AD164" s="102"/>
      <c r="AE164" s="102"/>
      <c r="AF164" s="102"/>
      <c r="AG164" s="102"/>
      <c r="AH164" s="102"/>
      <c r="AI164" s="102"/>
      <c r="AJ164" s="102"/>
      <c r="AK164" s="102"/>
      <c r="AL164" s="102"/>
      <c r="AM164" s="102"/>
      <c r="AN164" s="102"/>
      <c r="AO164" s="102"/>
      <c r="AP164" s="102"/>
      <c r="AQ164" s="102"/>
      <c r="AR164" s="102"/>
      <c r="AS164" s="102"/>
      <c r="AT164" s="102"/>
      <c r="AU164" s="102"/>
      <c r="AV164" s="102"/>
      <c r="AW164" s="102"/>
      <c r="AX164" s="102"/>
      <c r="AY164" s="102"/>
    </row>
    <row r="165" spans="1:51" x14ac:dyDescent="0.25">
      <c r="A165" s="116">
        <v>164</v>
      </c>
      <c r="B165" s="116" t="b">
        <f>IF(ISNUMBER(Data!D165),IF(AND($A165&lt;=Data!$H$3,$A167&gt;=Data!$H$2,Data!E166&lt;&gt;1),VLOOKUP($A165,Data!$A:$D,4,FALSE)))</f>
        <v>0</v>
      </c>
      <c r="C165" s="116" t="b">
        <f>IF(AND($A165&lt;=Data!$H$3,$A167&gt;=Data!$H$2,Data!E166&lt;&gt;1),VLOOKUP($A165,Data!$A:$D,3,FALSE))</f>
        <v>0</v>
      </c>
      <c r="D165" s="58" t="b">
        <f>IF(COUNT(B165:C165)=2,IF(C165&gt;Data!$H$5,5,IF(C165&gt;Data!$H$6,4,IF(C165&gt;Data!$H$7,3,2))))</f>
        <v>0</v>
      </c>
      <c r="E165" s="115" t="str">
        <f t="shared" si="29"/>
        <v/>
      </c>
      <c r="F165" s="102" t="str">
        <f t="shared" si="36"/>
        <v>0,</v>
      </c>
      <c r="G165" s="102" t="str">
        <f t="shared" si="36"/>
        <v>0,</v>
      </c>
      <c r="H165" s="102" t="str">
        <f t="shared" si="36"/>
        <v>0,</v>
      </c>
      <c r="I165" s="102" t="str">
        <f t="shared" si="36"/>
        <v>0,</v>
      </c>
      <c r="J165" s="102" t="str">
        <f t="shared" si="36"/>
        <v>0,</v>
      </c>
      <c r="K165" s="102" t="str">
        <f t="shared" si="36"/>
        <v>0,</v>
      </c>
      <c r="L165" s="102" t="str">
        <f t="shared" si="36"/>
        <v>0,</v>
      </c>
      <c r="M165" s="102" t="str">
        <f t="shared" si="36"/>
        <v>0,</v>
      </c>
      <c r="N165" s="102" t="str">
        <f t="shared" si="36"/>
        <v>0,</v>
      </c>
      <c r="O165" s="102" t="str">
        <f t="shared" si="36"/>
        <v>0,</v>
      </c>
      <c r="P165" s="102" t="str">
        <f t="shared" si="37"/>
        <v>0,</v>
      </c>
      <c r="Q165" s="102" t="str">
        <f t="shared" si="37"/>
        <v>0,</v>
      </c>
      <c r="R165" s="102" t="str">
        <f t="shared" si="37"/>
        <v>0,</v>
      </c>
      <c r="S165" s="102" t="str">
        <f t="shared" si="37"/>
        <v>0,</v>
      </c>
      <c r="T165" s="102" t="str">
        <f t="shared" si="37"/>
        <v>0,</v>
      </c>
      <c r="U165" s="102" t="str">
        <f t="shared" si="37"/>
        <v>0,</v>
      </c>
      <c r="V165" s="102" t="str">
        <f t="shared" si="37"/>
        <v>0,</v>
      </c>
      <c r="W165" s="102" t="str">
        <f t="shared" si="37"/>
        <v>0,</v>
      </c>
      <c r="X165" s="102" t="str">
        <f t="shared" si="37"/>
        <v>0,</v>
      </c>
      <c r="Y165" s="102" t="str">
        <f t="shared" si="37"/>
        <v>0,</v>
      </c>
      <c r="Z165" s="102"/>
      <c r="AA165" s="102"/>
      <c r="AB165" s="102"/>
      <c r="AC165" s="102"/>
      <c r="AD165" s="102"/>
      <c r="AE165" s="102"/>
      <c r="AF165" s="102"/>
      <c r="AG165" s="102"/>
      <c r="AH165" s="102"/>
      <c r="AI165" s="102"/>
      <c r="AJ165" s="102"/>
      <c r="AK165" s="102"/>
      <c r="AL165" s="102"/>
      <c r="AM165" s="102"/>
      <c r="AN165" s="102"/>
      <c r="AO165" s="102"/>
      <c r="AP165" s="102"/>
      <c r="AQ165" s="102"/>
      <c r="AR165" s="102"/>
      <c r="AS165" s="102"/>
      <c r="AT165" s="102"/>
      <c r="AU165" s="102"/>
      <c r="AV165" s="102"/>
      <c r="AW165" s="102"/>
      <c r="AX165" s="102"/>
      <c r="AY165" s="102"/>
    </row>
    <row r="166" spans="1:51" x14ac:dyDescent="0.25">
      <c r="A166" s="116">
        <v>165</v>
      </c>
      <c r="B166" s="116" t="b">
        <f>IF(ISNUMBER(Data!D166),IF(AND($A166&lt;=Data!$H$3,$A168&gt;=Data!$H$2,Data!E167&lt;&gt;1),VLOOKUP($A166,Data!$A:$D,4,FALSE)))</f>
        <v>0</v>
      </c>
      <c r="C166" s="116" t="b">
        <f>IF(AND($A166&lt;=Data!$H$3,$A168&gt;=Data!$H$2,Data!E167&lt;&gt;1),VLOOKUP($A166,Data!$A:$D,3,FALSE))</f>
        <v>0</v>
      </c>
      <c r="D166" s="58" t="b">
        <f>IF(COUNT(B166:C166)=2,IF(C166&gt;Data!$H$5,5,IF(C166&gt;Data!$H$6,4,IF(C166&gt;Data!$H$7,3,2))))</f>
        <v>0</v>
      </c>
      <c r="E166" s="115" t="str">
        <f t="shared" si="29"/>
        <v/>
      </c>
      <c r="F166" s="102" t="str">
        <f t="shared" si="36"/>
        <v>0,</v>
      </c>
      <c r="G166" s="102" t="str">
        <f t="shared" si="36"/>
        <v>0,</v>
      </c>
      <c r="H166" s="102" t="str">
        <f t="shared" si="36"/>
        <v>0,</v>
      </c>
      <c r="I166" s="102" t="str">
        <f t="shared" si="36"/>
        <v>0,</v>
      </c>
      <c r="J166" s="102" t="str">
        <f t="shared" si="36"/>
        <v>0,</v>
      </c>
      <c r="K166" s="102" t="str">
        <f t="shared" si="36"/>
        <v>0,</v>
      </c>
      <c r="L166" s="102" t="str">
        <f t="shared" si="36"/>
        <v>0,</v>
      </c>
      <c r="M166" s="102" t="str">
        <f t="shared" si="36"/>
        <v>0,</v>
      </c>
      <c r="N166" s="102" t="str">
        <f t="shared" si="36"/>
        <v>0,</v>
      </c>
      <c r="O166" s="102" t="str">
        <f t="shared" si="36"/>
        <v>0,</v>
      </c>
      <c r="P166" s="102" t="str">
        <f t="shared" si="37"/>
        <v>0,</v>
      </c>
      <c r="Q166" s="102" t="str">
        <f t="shared" si="37"/>
        <v>0,</v>
      </c>
      <c r="R166" s="102" t="str">
        <f t="shared" si="37"/>
        <v>0,</v>
      </c>
      <c r="S166" s="102" t="str">
        <f t="shared" si="37"/>
        <v>0,</v>
      </c>
      <c r="T166" s="102" t="str">
        <f t="shared" si="37"/>
        <v>0,</v>
      </c>
      <c r="U166" s="102" t="str">
        <f t="shared" si="37"/>
        <v>0,</v>
      </c>
      <c r="V166" s="102" t="str">
        <f t="shared" si="37"/>
        <v>0,</v>
      </c>
      <c r="W166" s="102" t="str">
        <f t="shared" si="37"/>
        <v>0,</v>
      </c>
      <c r="X166" s="102" t="str">
        <f t="shared" si="37"/>
        <v>0,</v>
      </c>
      <c r="Y166" s="102" t="str">
        <f t="shared" si="37"/>
        <v>0,</v>
      </c>
      <c r="Z166" s="102"/>
      <c r="AA166" s="102"/>
      <c r="AB166" s="102"/>
      <c r="AC166" s="102"/>
      <c r="AD166" s="102"/>
      <c r="AE166" s="102"/>
      <c r="AF166" s="102"/>
      <c r="AG166" s="102"/>
      <c r="AH166" s="102"/>
      <c r="AI166" s="102"/>
      <c r="AJ166" s="102"/>
      <c r="AK166" s="102"/>
      <c r="AL166" s="102"/>
      <c r="AM166" s="102"/>
      <c r="AN166" s="102"/>
      <c r="AO166" s="102"/>
      <c r="AP166" s="102"/>
      <c r="AQ166" s="102"/>
      <c r="AR166" s="102"/>
      <c r="AS166" s="102"/>
      <c r="AT166" s="102"/>
      <c r="AU166" s="102"/>
      <c r="AV166" s="102"/>
      <c r="AW166" s="102"/>
      <c r="AX166" s="102"/>
      <c r="AY166" s="102"/>
    </row>
    <row r="167" spans="1:51" x14ac:dyDescent="0.25">
      <c r="A167" s="116">
        <v>166</v>
      </c>
      <c r="B167" s="116" t="b">
        <f>IF(ISNUMBER(Data!D167),IF(AND($A167&lt;=Data!$H$3,$A169&gt;=Data!$H$2,Data!E168&lt;&gt;1),VLOOKUP($A167,Data!$A:$D,4,FALSE)))</f>
        <v>0</v>
      </c>
      <c r="C167" s="116" t="b">
        <f>IF(AND($A167&lt;=Data!$H$3,$A169&gt;=Data!$H$2,Data!E168&lt;&gt;1),VLOOKUP($A167,Data!$A:$D,3,FALSE))</f>
        <v>0</v>
      </c>
      <c r="D167" s="58" t="b">
        <f>IF(COUNT(B167:C167)=2,IF(C167&gt;Data!$H$5,5,IF(C167&gt;Data!$H$6,4,IF(C167&gt;Data!$H$7,3,2))))</f>
        <v>0</v>
      </c>
      <c r="E167" s="115" t="str">
        <f t="shared" si="29"/>
        <v/>
      </c>
      <c r="F167" s="102" t="str">
        <f t="shared" si="36"/>
        <v>0,</v>
      </c>
      <c r="G167" s="102" t="str">
        <f t="shared" si="36"/>
        <v>0,</v>
      </c>
      <c r="H167" s="102" t="str">
        <f t="shared" si="36"/>
        <v>0,</v>
      </c>
      <c r="I167" s="102" t="str">
        <f t="shared" si="36"/>
        <v>0,</v>
      </c>
      <c r="J167" s="102" t="str">
        <f t="shared" si="36"/>
        <v>0,</v>
      </c>
      <c r="K167" s="102" t="str">
        <f t="shared" si="36"/>
        <v>0,</v>
      </c>
      <c r="L167" s="102" t="str">
        <f t="shared" si="36"/>
        <v>0,</v>
      </c>
      <c r="M167" s="102" t="str">
        <f t="shared" si="36"/>
        <v>0,</v>
      </c>
      <c r="N167" s="102" t="str">
        <f t="shared" si="36"/>
        <v>0,</v>
      </c>
      <c r="O167" s="102" t="str">
        <f t="shared" si="36"/>
        <v>0,</v>
      </c>
      <c r="P167" s="102" t="str">
        <f t="shared" si="37"/>
        <v>0,</v>
      </c>
      <c r="Q167" s="102" t="str">
        <f t="shared" si="37"/>
        <v>0,</v>
      </c>
      <c r="R167" s="102" t="str">
        <f t="shared" si="37"/>
        <v>0,</v>
      </c>
      <c r="S167" s="102" t="str">
        <f t="shared" si="37"/>
        <v>0,</v>
      </c>
      <c r="T167" s="102" t="str">
        <f t="shared" si="37"/>
        <v>0,</v>
      </c>
      <c r="U167" s="102" t="str">
        <f t="shared" si="37"/>
        <v>0,</v>
      </c>
      <c r="V167" s="102" t="str">
        <f t="shared" si="37"/>
        <v>0,</v>
      </c>
      <c r="W167" s="102" t="str">
        <f t="shared" si="37"/>
        <v>0,</v>
      </c>
      <c r="X167" s="102" t="str">
        <f t="shared" si="37"/>
        <v>0,</v>
      </c>
      <c r="Y167" s="102" t="str">
        <f t="shared" si="37"/>
        <v>0,</v>
      </c>
      <c r="Z167" s="102"/>
      <c r="AA167" s="102"/>
      <c r="AB167" s="102"/>
      <c r="AC167" s="102"/>
      <c r="AD167" s="102"/>
      <c r="AE167" s="102"/>
      <c r="AF167" s="102"/>
      <c r="AG167" s="102"/>
      <c r="AH167" s="102"/>
      <c r="AI167" s="102"/>
      <c r="AJ167" s="102"/>
      <c r="AK167" s="102"/>
      <c r="AL167" s="102"/>
      <c r="AM167" s="102"/>
      <c r="AN167" s="102"/>
      <c r="AO167" s="102"/>
      <c r="AP167" s="102"/>
      <c r="AQ167" s="102"/>
      <c r="AR167" s="102"/>
      <c r="AS167" s="102"/>
      <c r="AT167" s="102"/>
      <c r="AU167" s="102"/>
      <c r="AV167" s="102"/>
      <c r="AW167" s="102"/>
      <c r="AX167" s="102"/>
      <c r="AY167" s="102"/>
    </row>
    <row r="168" spans="1:51" x14ac:dyDescent="0.25">
      <c r="A168" s="116">
        <v>167</v>
      </c>
      <c r="B168" s="116" t="b">
        <f>IF(ISNUMBER(Data!D168),IF(AND($A168&lt;=Data!$H$3,$A170&gt;=Data!$H$2,Data!E169&lt;&gt;1),VLOOKUP($A168,Data!$A:$D,4,FALSE)))</f>
        <v>0</v>
      </c>
      <c r="C168" s="116" t="b">
        <f>IF(AND($A168&lt;=Data!$H$3,$A170&gt;=Data!$H$2,Data!E169&lt;&gt;1),VLOOKUP($A168,Data!$A:$D,3,FALSE))</f>
        <v>0</v>
      </c>
      <c r="D168" s="58" t="b">
        <f>IF(COUNT(B168:C168)=2,IF(C168&gt;Data!$H$5,5,IF(C168&gt;Data!$H$6,4,IF(C168&gt;Data!$H$7,3,2))))</f>
        <v>0</v>
      </c>
      <c r="E168" s="115" t="str">
        <f t="shared" si="29"/>
        <v/>
      </c>
      <c r="F168" s="102" t="str">
        <f t="shared" si="36"/>
        <v>0,</v>
      </c>
      <c r="G168" s="102" t="str">
        <f t="shared" si="36"/>
        <v>0,</v>
      </c>
      <c r="H168" s="102" t="str">
        <f t="shared" si="36"/>
        <v>0,</v>
      </c>
      <c r="I168" s="102" t="str">
        <f t="shared" si="36"/>
        <v>0,</v>
      </c>
      <c r="J168" s="102" t="str">
        <f t="shared" si="36"/>
        <v>0,</v>
      </c>
      <c r="K168" s="102" t="str">
        <f t="shared" si="36"/>
        <v>0,</v>
      </c>
      <c r="L168" s="102" t="str">
        <f t="shared" si="36"/>
        <v>0,</v>
      </c>
      <c r="M168" s="102" t="str">
        <f t="shared" si="36"/>
        <v>0,</v>
      </c>
      <c r="N168" s="102" t="str">
        <f t="shared" si="36"/>
        <v>0,</v>
      </c>
      <c r="O168" s="102" t="str">
        <f t="shared" si="36"/>
        <v>0,</v>
      </c>
      <c r="P168" s="102" t="str">
        <f t="shared" si="37"/>
        <v>0,</v>
      </c>
      <c r="Q168" s="102" t="str">
        <f t="shared" si="37"/>
        <v>0,</v>
      </c>
      <c r="R168" s="102" t="str">
        <f t="shared" si="37"/>
        <v>0,</v>
      </c>
      <c r="S168" s="102" t="str">
        <f t="shared" si="37"/>
        <v>0,</v>
      </c>
      <c r="T168" s="102" t="str">
        <f t="shared" si="37"/>
        <v>0,</v>
      </c>
      <c r="U168" s="102" t="str">
        <f t="shared" si="37"/>
        <v>0,</v>
      </c>
      <c r="V168" s="102" t="str">
        <f t="shared" si="37"/>
        <v>0,</v>
      </c>
      <c r="W168" s="102" t="str">
        <f t="shared" si="37"/>
        <v>0,</v>
      </c>
      <c r="X168" s="102" t="str">
        <f t="shared" si="37"/>
        <v>0,</v>
      </c>
      <c r="Y168" s="102" t="str">
        <f t="shared" si="37"/>
        <v>0,</v>
      </c>
      <c r="Z168" s="102"/>
      <c r="AA168" s="102"/>
      <c r="AB168" s="102"/>
      <c r="AC168" s="102"/>
      <c r="AD168" s="102"/>
      <c r="AE168" s="102"/>
      <c r="AF168" s="102"/>
      <c r="AG168" s="102"/>
      <c r="AH168" s="102"/>
      <c r="AI168" s="102"/>
      <c r="AJ168" s="102"/>
      <c r="AK168" s="102"/>
      <c r="AL168" s="102"/>
      <c r="AM168" s="102"/>
      <c r="AN168" s="102"/>
      <c r="AO168" s="102"/>
      <c r="AP168" s="102"/>
      <c r="AQ168" s="102"/>
      <c r="AR168" s="102"/>
      <c r="AS168" s="102"/>
      <c r="AT168" s="102"/>
      <c r="AU168" s="102"/>
      <c r="AV168" s="102"/>
      <c r="AW168" s="102"/>
      <c r="AX168" s="102"/>
      <c r="AY168" s="102"/>
    </row>
    <row r="169" spans="1:51" x14ac:dyDescent="0.25">
      <c r="A169" s="116">
        <v>168</v>
      </c>
      <c r="B169" s="116" t="b">
        <f>IF(ISNUMBER(Data!D169),IF(AND($A169&lt;=Data!$H$3,$A171&gt;=Data!$H$2,Data!E170&lt;&gt;1),VLOOKUP($A169,Data!$A:$D,4,FALSE)))</f>
        <v>0</v>
      </c>
      <c r="C169" s="116" t="b">
        <f>IF(AND($A169&lt;=Data!$H$3,$A171&gt;=Data!$H$2,Data!E170&lt;&gt;1),VLOOKUP($A169,Data!$A:$D,3,FALSE))</f>
        <v>0</v>
      </c>
      <c r="D169" s="58" t="b">
        <f>IF(COUNT(B169:C169)=2,IF(C169&gt;Data!$H$5,5,IF(C169&gt;Data!$H$6,4,IF(C169&gt;Data!$H$7,3,2))))</f>
        <v>0</v>
      </c>
      <c r="E169" s="115" t="str">
        <f t="shared" si="29"/>
        <v/>
      </c>
      <c r="F169" s="102" t="str">
        <f t="shared" si="36"/>
        <v>0,</v>
      </c>
      <c r="G169" s="102" t="str">
        <f t="shared" si="36"/>
        <v>0,</v>
      </c>
      <c r="H169" s="102" t="str">
        <f t="shared" si="36"/>
        <v>0,</v>
      </c>
      <c r="I169" s="102" t="str">
        <f t="shared" si="36"/>
        <v>0,</v>
      </c>
      <c r="J169" s="102" t="str">
        <f t="shared" si="36"/>
        <v>0,</v>
      </c>
      <c r="K169" s="102" t="str">
        <f t="shared" si="36"/>
        <v>0,</v>
      </c>
      <c r="L169" s="102" t="str">
        <f t="shared" si="36"/>
        <v>0,</v>
      </c>
      <c r="M169" s="102" t="str">
        <f t="shared" si="36"/>
        <v>0,</v>
      </c>
      <c r="N169" s="102" t="str">
        <f t="shared" si="36"/>
        <v>0,</v>
      </c>
      <c r="O169" s="102" t="str">
        <f t="shared" si="36"/>
        <v>0,</v>
      </c>
      <c r="P169" s="102" t="str">
        <f t="shared" si="37"/>
        <v>0,</v>
      </c>
      <c r="Q169" s="102" t="str">
        <f t="shared" si="37"/>
        <v>0,</v>
      </c>
      <c r="R169" s="102" t="str">
        <f t="shared" si="37"/>
        <v>0,</v>
      </c>
      <c r="S169" s="102" t="str">
        <f t="shared" si="37"/>
        <v>0,</v>
      </c>
      <c r="T169" s="102" t="str">
        <f t="shared" si="37"/>
        <v>0,</v>
      </c>
      <c r="U169" s="102" t="str">
        <f t="shared" si="37"/>
        <v>0,</v>
      </c>
      <c r="V169" s="102" t="str">
        <f t="shared" si="37"/>
        <v>0,</v>
      </c>
      <c r="W169" s="102" t="str">
        <f t="shared" si="37"/>
        <v>0,</v>
      </c>
      <c r="X169" s="102" t="str">
        <f t="shared" si="37"/>
        <v>0,</v>
      </c>
      <c r="Y169" s="102" t="str">
        <f t="shared" si="37"/>
        <v>0,</v>
      </c>
      <c r="Z169" s="102"/>
      <c r="AA169" s="102"/>
      <c r="AB169" s="102"/>
      <c r="AC169" s="102"/>
      <c r="AD169" s="102"/>
      <c r="AE169" s="102"/>
      <c r="AF169" s="102"/>
      <c r="AG169" s="102"/>
      <c r="AH169" s="102"/>
      <c r="AI169" s="102"/>
      <c r="AJ169" s="102"/>
      <c r="AK169" s="102"/>
      <c r="AL169" s="102"/>
      <c r="AM169" s="102"/>
      <c r="AN169" s="102"/>
      <c r="AO169" s="102"/>
      <c r="AP169" s="102"/>
      <c r="AQ169" s="102"/>
      <c r="AR169" s="102"/>
      <c r="AS169" s="102"/>
      <c r="AT169" s="102"/>
      <c r="AU169" s="102"/>
      <c r="AV169" s="102"/>
      <c r="AW169" s="102"/>
      <c r="AX169" s="102"/>
      <c r="AY169" s="102"/>
    </row>
    <row r="170" spans="1:51" x14ac:dyDescent="0.25">
      <c r="A170" s="116">
        <v>169</v>
      </c>
      <c r="B170" s="116" t="b">
        <f>IF(ISNUMBER(Data!D170),IF(AND($A170&lt;=Data!$H$3,$A172&gt;=Data!$H$2,Data!E171&lt;&gt;1),VLOOKUP($A170,Data!$A:$D,4,FALSE)))</f>
        <v>0</v>
      </c>
      <c r="C170" s="116" t="b">
        <f>IF(AND($A170&lt;=Data!$H$3,$A172&gt;=Data!$H$2,Data!E171&lt;&gt;1),VLOOKUP($A170,Data!$A:$D,3,FALSE))</f>
        <v>0</v>
      </c>
      <c r="D170" s="58" t="b">
        <f>IF(COUNT(B170:C170)=2,IF(C170&gt;Data!$H$5,5,IF(C170&gt;Data!$H$6,4,IF(C170&gt;Data!$H$7,3,2))))</f>
        <v>0</v>
      </c>
      <c r="E170" s="115" t="str">
        <f t="shared" si="29"/>
        <v/>
      </c>
      <c r="F170" s="102" t="str">
        <f t="shared" si="36"/>
        <v>0,</v>
      </c>
      <c r="G170" s="102" t="str">
        <f t="shared" si="36"/>
        <v>0,</v>
      </c>
      <c r="H170" s="102" t="str">
        <f t="shared" si="36"/>
        <v>0,</v>
      </c>
      <c r="I170" s="102" t="str">
        <f t="shared" si="36"/>
        <v>0,</v>
      </c>
      <c r="J170" s="102" t="str">
        <f t="shared" si="36"/>
        <v>0,</v>
      </c>
      <c r="K170" s="102" t="str">
        <f t="shared" si="36"/>
        <v>0,</v>
      </c>
      <c r="L170" s="102" t="str">
        <f t="shared" si="36"/>
        <v>0,</v>
      </c>
      <c r="M170" s="102" t="str">
        <f t="shared" si="36"/>
        <v>0,</v>
      </c>
      <c r="N170" s="102" t="str">
        <f t="shared" si="36"/>
        <v>0,</v>
      </c>
      <c r="O170" s="102" t="str">
        <f t="shared" si="36"/>
        <v>0,</v>
      </c>
      <c r="P170" s="102" t="str">
        <f t="shared" si="37"/>
        <v>0,</v>
      </c>
      <c r="Q170" s="102" t="str">
        <f t="shared" si="37"/>
        <v>0,</v>
      </c>
      <c r="R170" s="102" t="str">
        <f t="shared" si="37"/>
        <v>0,</v>
      </c>
      <c r="S170" s="102" t="str">
        <f t="shared" si="37"/>
        <v>0,</v>
      </c>
      <c r="T170" s="102" t="str">
        <f t="shared" si="37"/>
        <v>0,</v>
      </c>
      <c r="U170" s="102" t="str">
        <f t="shared" si="37"/>
        <v>0,</v>
      </c>
      <c r="V170" s="102" t="str">
        <f t="shared" si="37"/>
        <v>0,</v>
      </c>
      <c r="W170" s="102" t="str">
        <f t="shared" si="37"/>
        <v>0,</v>
      </c>
      <c r="X170" s="102" t="str">
        <f t="shared" si="37"/>
        <v>0,</v>
      </c>
      <c r="Y170" s="102" t="str">
        <f t="shared" si="37"/>
        <v>0,</v>
      </c>
      <c r="Z170" s="102"/>
      <c r="AA170" s="102"/>
      <c r="AB170" s="102"/>
      <c r="AC170" s="102"/>
      <c r="AD170" s="102"/>
      <c r="AE170" s="102"/>
      <c r="AF170" s="102"/>
      <c r="AG170" s="102"/>
      <c r="AH170" s="102"/>
      <c r="AI170" s="102"/>
      <c r="AJ170" s="102"/>
      <c r="AK170" s="102"/>
      <c r="AL170" s="102"/>
      <c r="AM170" s="102"/>
      <c r="AN170" s="102"/>
      <c r="AO170" s="102"/>
      <c r="AP170" s="102"/>
      <c r="AQ170" s="102"/>
      <c r="AR170" s="102"/>
      <c r="AS170" s="102"/>
      <c r="AT170" s="102"/>
      <c r="AU170" s="102"/>
      <c r="AV170" s="102"/>
      <c r="AW170" s="102"/>
      <c r="AX170" s="102"/>
      <c r="AY170" s="102"/>
    </row>
    <row r="171" spans="1:51" x14ac:dyDescent="0.25">
      <c r="A171" s="116">
        <v>170</v>
      </c>
      <c r="B171" s="116" t="b">
        <f>IF(ISNUMBER(Data!D171),IF(AND($A171&lt;=Data!$H$3,$A173&gt;=Data!$H$2,Data!E172&lt;&gt;1),VLOOKUP($A171,Data!$A:$D,4,FALSE)))</f>
        <v>0</v>
      </c>
      <c r="C171" s="116" t="b">
        <f>IF(AND($A171&lt;=Data!$H$3,$A173&gt;=Data!$H$2,Data!E172&lt;&gt;1),VLOOKUP($A171,Data!$A:$D,3,FALSE))</f>
        <v>0</v>
      </c>
      <c r="D171" s="58" t="b">
        <f>IF(COUNT(B171:C171)=2,IF(C171&gt;Data!$H$5,5,IF(C171&gt;Data!$H$6,4,IF(C171&gt;Data!$H$7,3,2))))</f>
        <v>0</v>
      </c>
      <c r="E171" s="115" t="str">
        <f t="shared" si="29"/>
        <v/>
      </c>
      <c r="F171" s="102" t="str">
        <f t="shared" si="36"/>
        <v>0,</v>
      </c>
      <c r="G171" s="102" t="str">
        <f t="shared" si="36"/>
        <v>0,</v>
      </c>
      <c r="H171" s="102" t="str">
        <f t="shared" si="36"/>
        <v>0,</v>
      </c>
      <c r="I171" s="102" t="str">
        <f t="shared" si="36"/>
        <v>0,</v>
      </c>
      <c r="J171" s="102" t="str">
        <f t="shared" si="36"/>
        <v>0,</v>
      </c>
      <c r="K171" s="102" t="str">
        <f t="shared" si="36"/>
        <v>0,</v>
      </c>
      <c r="L171" s="102" t="str">
        <f t="shared" si="36"/>
        <v>0,</v>
      </c>
      <c r="M171" s="102" t="str">
        <f t="shared" si="36"/>
        <v>0,</v>
      </c>
      <c r="N171" s="102" t="str">
        <f t="shared" si="36"/>
        <v>0,</v>
      </c>
      <c r="O171" s="102" t="str">
        <f t="shared" si="36"/>
        <v>0,</v>
      </c>
      <c r="P171" s="102" t="str">
        <f t="shared" si="37"/>
        <v>0,</v>
      </c>
      <c r="Q171" s="102" t="str">
        <f t="shared" si="37"/>
        <v>0,</v>
      </c>
      <c r="R171" s="102" t="str">
        <f t="shared" si="37"/>
        <v>0,</v>
      </c>
      <c r="S171" s="102" t="str">
        <f t="shared" si="37"/>
        <v>0,</v>
      </c>
      <c r="T171" s="102" t="str">
        <f t="shared" si="37"/>
        <v>0,</v>
      </c>
      <c r="U171" s="102" t="str">
        <f t="shared" si="37"/>
        <v>0,</v>
      </c>
      <c r="V171" s="102" t="str">
        <f t="shared" si="37"/>
        <v>0,</v>
      </c>
      <c r="W171" s="102" t="str">
        <f t="shared" si="37"/>
        <v>0,</v>
      </c>
      <c r="X171" s="102" t="str">
        <f t="shared" si="37"/>
        <v>0,</v>
      </c>
      <c r="Y171" s="102" t="str">
        <f t="shared" si="37"/>
        <v>0,</v>
      </c>
      <c r="Z171" s="102"/>
      <c r="AA171" s="102"/>
      <c r="AB171" s="102"/>
      <c r="AC171" s="102"/>
      <c r="AD171" s="102"/>
      <c r="AE171" s="102"/>
      <c r="AF171" s="102"/>
      <c r="AG171" s="102"/>
      <c r="AH171" s="102"/>
      <c r="AI171" s="102"/>
      <c r="AJ171" s="102"/>
      <c r="AK171" s="102"/>
      <c r="AL171" s="102"/>
      <c r="AM171" s="102"/>
      <c r="AN171" s="102"/>
      <c r="AO171" s="102"/>
      <c r="AP171" s="102"/>
      <c r="AQ171" s="102"/>
      <c r="AR171" s="102"/>
      <c r="AS171" s="102"/>
      <c r="AT171" s="102"/>
      <c r="AU171" s="102"/>
      <c r="AV171" s="102"/>
      <c r="AW171" s="102"/>
      <c r="AX171" s="102"/>
      <c r="AY171" s="102"/>
    </row>
    <row r="172" spans="1:51" x14ac:dyDescent="0.25">
      <c r="A172" s="116">
        <v>171</v>
      </c>
      <c r="B172" s="116" t="b">
        <f>IF(ISNUMBER(Data!D172),IF(AND($A172&lt;=Data!$H$3,$A174&gt;=Data!$H$2,Data!E173&lt;&gt;1),VLOOKUP($A172,Data!$A:$D,4,FALSE)))</f>
        <v>0</v>
      </c>
      <c r="C172" s="116" t="b">
        <f>IF(AND($A172&lt;=Data!$H$3,$A174&gt;=Data!$H$2,Data!E173&lt;&gt;1),VLOOKUP($A172,Data!$A:$D,3,FALSE))</f>
        <v>0</v>
      </c>
      <c r="D172" s="58" t="b">
        <f>IF(COUNT(B172:C172)=2,IF(C172&gt;Data!$H$5,5,IF(C172&gt;Data!$H$6,4,IF(C172&gt;Data!$H$7,3,2))))</f>
        <v>0</v>
      </c>
      <c r="E172" s="115" t="str">
        <f t="shared" si="29"/>
        <v/>
      </c>
      <c r="F172" s="102" t="str">
        <f t="shared" ref="F172:O178" si="38">IF($B172&lt;F$1,1,0) &amp;","&amp;$E172</f>
        <v>0,</v>
      </c>
      <c r="G172" s="102" t="str">
        <f t="shared" si="38"/>
        <v>0,</v>
      </c>
      <c r="H172" s="102" t="str">
        <f t="shared" si="38"/>
        <v>0,</v>
      </c>
      <c r="I172" s="102" t="str">
        <f t="shared" si="38"/>
        <v>0,</v>
      </c>
      <c r="J172" s="102" t="str">
        <f t="shared" si="38"/>
        <v>0,</v>
      </c>
      <c r="K172" s="102" t="str">
        <f t="shared" si="38"/>
        <v>0,</v>
      </c>
      <c r="L172" s="102" t="str">
        <f t="shared" si="38"/>
        <v>0,</v>
      </c>
      <c r="M172" s="102" t="str">
        <f t="shared" si="38"/>
        <v>0,</v>
      </c>
      <c r="N172" s="102" t="str">
        <f t="shared" si="38"/>
        <v>0,</v>
      </c>
      <c r="O172" s="102" t="str">
        <f t="shared" si="38"/>
        <v>0,</v>
      </c>
      <c r="P172" s="102" t="str">
        <f t="shared" ref="P172:Y178" si="39">IF($B172&lt;P$1,1,0) &amp;","&amp;$E172</f>
        <v>0,</v>
      </c>
      <c r="Q172" s="102" t="str">
        <f t="shared" si="39"/>
        <v>0,</v>
      </c>
      <c r="R172" s="102" t="str">
        <f t="shared" si="39"/>
        <v>0,</v>
      </c>
      <c r="S172" s="102" t="str">
        <f t="shared" si="39"/>
        <v>0,</v>
      </c>
      <c r="T172" s="102" t="str">
        <f t="shared" si="39"/>
        <v>0,</v>
      </c>
      <c r="U172" s="102" t="str">
        <f t="shared" si="39"/>
        <v>0,</v>
      </c>
      <c r="V172" s="102" t="str">
        <f t="shared" si="39"/>
        <v>0,</v>
      </c>
      <c r="W172" s="102" t="str">
        <f t="shared" si="39"/>
        <v>0,</v>
      </c>
      <c r="X172" s="102" t="str">
        <f t="shared" si="39"/>
        <v>0,</v>
      </c>
      <c r="Y172" s="102" t="str">
        <f t="shared" si="39"/>
        <v>0,</v>
      </c>
      <c r="Z172" s="102"/>
      <c r="AA172" s="102"/>
      <c r="AB172" s="102"/>
      <c r="AC172" s="102"/>
      <c r="AD172" s="102"/>
      <c r="AE172" s="102"/>
      <c r="AF172" s="102"/>
      <c r="AG172" s="102"/>
      <c r="AH172" s="102"/>
      <c r="AI172" s="102"/>
      <c r="AJ172" s="102"/>
      <c r="AK172" s="102"/>
      <c r="AL172" s="102"/>
      <c r="AM172" s="102"/>
      <c r="AN172" s="102"/>
      <c r="AO172" s="102"/>
      <c r="AP172" s="102"/>
      <c r="AQ172" s="102"/>
      <c r="AR172" s="102"/>
      <c r="AS172" s="102"/>
      <c r="AT172" s="102"/>
      <c r="AU172" s="102"/>
      <c r="AV172" s="102"/>
      <c r="AW172" s="102"/>
      <c r="AX172" s="102"/>
      <c r="AY172" s="102"/>
    </row>
    <row r="173" spans="1:51" x14ac:dyDescent="0.25">
      <c r="A173" s="116">
        <v>172</v>
      </c>
      <c r="B173" s="116" t="b">
        <f>IF(ISNUMBER(Data!D173),IF(AND($A173&lt;=Data!$H$3,$A175&gt;=Data!$H$2,Data!E174&lt;&gt;1),VLOOKUP($A173,Data!$A:$D,4,FALSE)))</f>
        <v>0</v>
      </c>
      <c r="C173" s="116" t="b">
        <f>IF(AND($A173&lt;=Data!$H$3,$A175&gt;=Data!$H$2,Data!E174&lt;&gt;1),VLOOKUP($A173,Data!$A:$D,3,FALSE))</f>
        <v>0</v>
      </c>
      <c r="D173" s="58" t="b">
        <f>IF(COUNT(B173:C173)=2,IF(C173&gt;Data!$H$5,5,IF(C173&gt;Data!$H$6,4,IF(C173&gt;Data!$H$7,3,2))))</f>
        <v>0</v>
      </c>
      <c r="E173" s="115" t="str">
        <f t="shared" si="29"/>
        <v/>
      </c>
      <c r="F173" s="102" t="str">
        <f t="shared" si="38"/>
        <v>0,</v>
      </c>
      <c r="G173" s="102" t="str">
        <f t="shared" si="38"/>
        <v>0,</v>
      </c>
      <c r="H173" s="102" t="str">
        <f t="shared" si="38"/>
        <v>0,</v>
      </c>
      <c r="I173" s="102" t="str">
        <f t="shared" si="38"/>
        <v>0,</v>
      </c>
      <c r="J173" s="102" t="str">
        <f t="shared" si="38"/>
        <v>0,</v>
      </c>
      <c r="K173" s="102" t="str">
        <f t="shared" si="38"/>
        <v>0,</v>
      </c>
      <c r="L173" s="102" t="str">
        <f t="shared" si="38"/>
        <v>0,</v>
      </c>
      <c r="M173" s="102" t="str">
        <f t="shared" si="38"/>
        <v>0,</v>
      </c>
      <c r="N173" s="102" t="str">
        <f t="shared" si="38"/>
        <v>0,</v>
      </c>
      <c r="O173" s="102" t="str">
        <f t="shared" si="38"/>
        <v>0,</v>
      </c>
      <c r="P173" s="102" t="str">
        <f t="shared" si="39"/>
        <v>0,</v>
      </c>
      <c r="Q173" s="102" t="str">
        <f t="shared" si="39"/>
        <v>0,</v>
      </c>
      <c r="R173" s="102" t="str">
        <f t="shared" si="39"/>
        <v>0,</v>
      </c>
      <c r="S173" s="102" t="str">
        <f t="shared" si="39"/>
        <v>0,</v>
      </c>
      <c r="T173" s="102" t="str">
        <f t="shared" si="39"/>
        <v>0,</v>
      </c>
      <c r="U173" s="102" t="str">
        <f t="shared" si="39"/>
        <v>0,</v>
      </c>
      <c r="V173" s="102" t="str">
        <f t="shared" si="39"/>
        <v>0,</v>
      </c>
      <c r="W173" s="102" t="str">
        <f t="shared" si="39"/>
        <v>0,</v>
      </c>
      <c r="X173" s="102" t="str">
        <f t="shared" si="39"/>
        <v>0,</v>
      </c>
      <c r="Y173" s="102" t="str">
        <f t="shared" si="39"/>
        <v>0,</v>
      </c>
      <c r="Z173" s="102"/>
      <c r="AA173" s="102"/>
      <c r="AB173" s="102"/>
      <c r="AC173" s="102"/>
      <c r="AD173" s="102"/>
      <c r="AE173" s="102"/>
      <c r="AF173" s="102"/>
      <c r="AG173" s="102"/>
      <c r="AH173" s="102"/>
      <c r="AI173" s="102"/>
      <c r="AJ173" s="102"/>
      <c r="AK173" s="102"/>
      <c r="AL173" s="102"/>
      <c r="AM173" s="102"/>
      <c r="AN173" s="102"/>
      <c r="AO173" s="102"/>
      <c r="AP173" s="102"/>
      <c r="AQ173" s="102"/>
      <c r="AR173" s="102"/>
      <c r="AS173" s="102"/>
      <c r="AT173" s="102"/>
      <c r="AU173" s="102"/>
      <c r="AV173" s="102"/>
      <c r="AW173" s="102"/>
      <c r="AX173" s="102"/>
      <c r="AY173" s="102"/>
    </row>
    <row r="174" spans="1:51" x14ac:dyDescent="0.25">
      <c r="A174" s="116">
        <v>173</v>
      </c>
      <c r="B174" s="116" t="b">
        <f>IF(ISNUMBER(Data!D174),IF(AND($A174&lt;=Data!$H$3,$A176&gt;=Data!$H$2,Data!E175&lt;&gt;1),VLOOKUP($A174,Data!$A:$D,4,FALSE)))</f>
        <v>0</v>
      </c>
      <c r="C174" s="116" t="b">
        <f>IF(AND($A174&lt;=Data!$H$3,$A176&gt;=Data!$H$2,Data!E175&lt;&gt;1),VLOOKUP($A174,Data!$A:$D,3,FALSE))</f>
        <v>0</v>
      </c>
      <c r="D174" s="58" t="b">
        <f>IF(COUNT(B174:C174)=2,IF(C174&gt;Data!$H$5,5,IF(C174&gt;Data!$H$6,4,IF(C174&gt;Data!$H$7,3,2))))</f>
        <v>0</v>
      </c>
      <c r="E174" s="115" t="str">
        <f t="shared" si="29"/>
        <v/>
      </c>
      <c r="F174" s="102" t="str">
        <f t="shared" si="38"/>
        <v>0,</v>
      </c>
      <c r="G174" s="102" t="str">
        <f t="shared" si="38"/>
        <v>0,</v>
      </c>
      <c r="H174" s="102" t="str">
        <f t="shared" si="38"/>
        <v>0,</v>
      </c>
      <c r="I174" s="102" t="str">
        <f t="shared" si="38"/>
        <v>0,</v>
      </c>
      <c r="J174" s="102" t="str">
        <f t="shared" si="38"/>
        <v>0,</v>
      </c>
      <c r="K174" s="102" t="str">
        <f t="shared" si="38"/>
        <v>0,</v>
      </c>
      <c r="L174" s="102" t="str">
        <f t="shared" si="38"/>
        <v>0,</v>
      </c>
      <c r="M174" s="102" t="str">
        <f t="shared" si="38"/>
        <v>0,</v>
      </c>
      <c r="N174" s="102" t="str">
        <f t="shared" si="38"/>
        <v>0,</v>
      </c>
      <c r="O174" s="102" t="str">
        <f t="shared" si="38"/>
        <v>0,</v>
      </c>
      <c r="P174" s="102" t="str">
        <f t="shared" si="39"/>
        <v>0,</v>
      </c>
      <c r="Q174" s="102" t="str">
        <f t="shared" si="39"/>
        <v>0,</v>
      </c>
      <c r="R174" s="102" t="str">
        <f t="shared" si="39"/>
        <v>0,</v>
      </c>
      <c r="S174" s="102" t="str">
        <f t="shared" si="39"/>
        <v>0,</v>
      </c>
      <c r="T174" s="102" t="str">
        <f t="shared" si="39"/>
        <v>0,</v>
      </c>
      <c r="U174" s="102" t="str">
        <f t="shared" si="39"/>
        <v>0,</v>
      </c>
      <c r="V174" s="102" t="str">
        <f t="shared" si="39"/>
        <v>0,</v>
      </c>
      <c r="W174" s="102" t="str">
        <f t="shared" si="39"/>
        <v>0,</v>
      </c>
      <c r="X174" s="102" t="str">
        <f t="shared" si="39"/>
        <v>0,</v>
      </c>
      <c r="Y174" s="102" t="str">
        <f t="shared" si="39"/>
        <v>0,</v>
      </c>
      <c r="Z174" s="102"/>
      <c r="AA174" s="102"/>
      <c r="AB174" s="102"/>
      <c r="AC174" s="102"/>
      <c r="AD174" s="102"/>
      <c r="AE174" s="102"/>
      <c r="AF174" s="102"/>
      <c r="AG174" s="102"/>
      <c r="AH174" s="102"/>
      <c r="AI174" s="102"/>
      <c r="AJ174" s="102"/>
      <c r="AK174" s="102"/>
      <c r="AL174" s="102"/>
      <c r="AM174" s="102"/>
      <c r="AN174" s="102"/>
      <c r="AO174" s="102"/>
      <c r="AP174" s="102"/>
      <c r="AQ174" s="102"/>
      <c r="AR174" s="102"/>
      <c r="AS174" s="102"/>
      <c r="AT174" s="102"/>
      <c r="AU174" s="102"/>
      <c r="AV174" s="102"/>
      <c r="AW174" s="102"/>
      <c r="AX174" s="102"/>
      <c r="AY174" s="102"/>
    </row>
    <row r="175" spans="1:51" x14ac:dyDescent="0.25">
      <c r="A175" s="116">
        <v>174</v>
      </c>
      <c r="B175" s="116" t="b">
        <f>IF(ISNUMBER(Data!D175),IF(AND($A175&lt;=Data!$H$3,$A177&gt;=Data!$H$2,Data!E176&lt;&gt;1),VLOOKUP($A175,Data!$A:$D,4,FALSE)))</f>
        <v>0</v>
      </c>
      <c r="C175" s="116" t="b">
        <f>IF(AND($A175&lt;=Data!$H$3,$A177&gt;=Data!$H$2,Data!E176&lt;&gt;1),VLOOKUP($A175,Data!$A:$D,3,FALSE))</f>
        <v>0</v>
      </c>
      <c r="D175" s="58" t="b">
        <f>IF(COUNT(B175:C175)=2,IF(C175&gt;Data!$H$5,5,IF(C175&gt;Data!$H$6,4,IF(C175&gt;Data!$H$7,3,2))))</f>
        <v>0</v>
      </c>
      <c r="E175" s="115" t="str">
        <f t="shared" si="29"/>
        <v/>
      </c>
      <c r="F175" s="102" t="str">
        <f t="shared" si="38"/>
        <v>0,</v>
      </c>
      <c r="G175" s="102" t="str">
        <f t="shared" si="38"/>
        <v>0,</v>
      </c>
      <c r="H175" s="102" t="str">
        <f t="shared" si="38"/>
        <v>0,</v>
      </c>
      <c r="I175" s="102" t="str">
        <f t="shared" si="38"/>
        <v>0,</v>
      </c>
      <c r="J175" s="102" t="str">
        <f t="shared" si="38"/>
        <v>0,</v>
      </c>
      <c r="K175" s="102" t="str">
        <f t="shared" si="38"/>
        <v>0,</v>
      </c>
      <c r="L175" s="102" t="str">
        <f t="shared" si="38"/>
        <v>0,</v>
      </c>
      <c r="M175" s="102" t="str">
        <f t="shared" si="38"/>
        <v>0,</v>
      </c>
      <c r="N175" s="102" t="str">
        <f t="shared" si="38"/>
        <v>0,</v>
      </c>
      <c r="O175" s="102" t="str">
        <f t="shared" si="38"/>
        <v>0,</v>
      </c>
      <c r="P175" s="102" t="str">
        <f t="shared" si="39"/>
        <v>0,</v>
      </c>
      <c r="Q175" s="102" t="str">
        <f t="shared" si="39"/>
        <v>0,</v>
      </c>
      <c r="R175" s="102" t="str">
        <f t="shared" si="39"/>
        <v>0,</v>
      </c>
      <c r="S175" s="102" t="str">
        <f t="shared" si="39"/>
        <v>0,</v>
      </c>
      <c r="T175" s="102" t="str">
        <f t="shared" si="39"/>
        <v>0,</v>
      </c>
      <c r="U175" s="102" t="str">
        <f t="shared" si="39"/>
        <v>0,</v>
      </c>
      <c r="V175" s="102" t="str">
        <f t="shared" si="39"/>
        <v>0,</v>
      </c>
      <c r="W175" s="102" t="str">
        <f t="shared" si="39"/>
        <v>0,</v>
      </c>
      <c r="X175" s="102" t="str">
        <f t="shared" si="39"/>
        <v>0,</v>
      </c>
      <c r="Y175" s="102" t="str">
        <f t="shared" si="39"/>
        <v>0,</v>
      </c>
      <c r="Z175" s="102"/>
      <c r="AA175" s="102"/>
      <c r="AB175" s="102"/>
      <c r="AC175" s="102"/>
      <c r="AD175" s="102"/>
      <c r="AE175" s="102"/>
      <c r="AF175" s="102"/>
      <c r="AG175" s="102"/>
      <c r="AH175" s="102"/>
      <c r="AI175" s="102"/>
      <c r="AJ175" s="102"/>
      <c r="AK175" s="102"/>
      <c r="AL175" s="102"/>
      <c r="AM175" s="102"/>
      <c r="AN175" s="102"/>
      <c r="AO175" s="102"/>
      <c r="AP175" s="102"/>
      <c r="AQ175" s="102"/>
      <c r="AR175" s="102"/>
      <c r="AS175" s="102"/>
      <c r="AT175" s="102"/>
      <c r="AU175" s="102"/>
      <c r="AV175" s="102"/>
      <c r="AW175" s="102"/>
      <c r="AX175" s="102"/>
      <c r="AY175" s="102"/>
    </row>
    <row r="176" spans="1:51" x14ac:dyDescent="0.25">
      <c r="A176" s="116">
        <v>175</v>
      </c>
      <c r="B176" s="116" t="b">
        <f>IF(ISNUMBER(Data!D176),IF(AND($A176&lt;=Data!$H$3,$A178&gt;=Data!$H$2,Data!E177&lt;&gt;1),VLOOKUP($A176,Data!$A:$D,4,FALSE)))</f>
        <v>0</v>
      </c>
      <c r="C176" s="116" t="b">
        <f>IF(AND($A176&lt;=Data!$H$3,$A178&gt;=Data!$H$2,Data!E177&lt;&gt;1),VLOOKUP($A176,Data!$A:$D,3,FALSE))</f>
        <v>0</v>
      </c>
      <c r="D176" s="58" t="b">
        <f>IF(COUNT(B176:C176)=2,IF(C176&gt;Data!$H$5,5,IF(C176&gt;Data!$H$6,4,IF(C176&gt;Data!$H$7,3,2))))</f>
        <v>0</v>
      </c>
      <c r="E176" s="115" t="str">
        <f t="shared" si="29"/>
        <v/>
      </c>
      <c r="F176" s="102" t="str">
        <f t="shared" si="38"/>
        <v>0,</v>
      </c>
      <c r="G176" s="102" t="str">
        <f t="shared" si="38"/>
        <v>0,</v>
      </c>
      <c r="H176" s="102" t="str">
        <f t="shared" si="38"/>
        <v>0,</v>
      </c>
      <c r="I176" s="102" t="str">
        <f t="shared" si="38"/>
        <v>0,</v>
      </c>
      <c r="J176" s="102" t="str">
        <f t="shared" si="38"/>
        <v>0,</v>
      </c>
      <c r="K176" s="102" t="str">
        <f t="shared" si="38"/>
        <v>0,</v>
      </c>
      <c r="L176" s="102" t="str">
        <f t="shared" si="38"/>
        <v>0,</v>
      </c>
      <c r="M176" s="102" t="str">
        <f t="shared" si="38"/>
        <v>0,</v>
      </c>
      <c r="N176" s="102" t="str">
        <f t="shared" si="38"/>
        <v>0,</v>
      </c>
      <c r="O176" s="102" t="str">
        <f t="shared" si="38"/>
        <v>0,</v>
      </c>
      <c r="P176" s="102" t="str">
        <f t="shared" si="39"/>
        <v>0,</v>
      </c>
      <c r="Q176" s="102" t="str">
        <f t="shared" si="39"/>
        <v>0,</v>
      </c>
      <c r="R176" s="102" t="str">
        <f t="shared" si="39"/>
        <v>0,</v>
      </c>
      <c r="S176" s="102" t="str">
        <f t="shared" si="39"/>
        <v>0,</v>
      </c>
      <c r="T176" s="102" t="str">
        <f t="shared" si="39"/>
        <v>0,</v>
      </c>
      <c r="U176" s="102" t="str">
        <f t="shared" si="39"/>
        <v>0,</v>
      </c>
      <c r="V176" s="102" t="str">
        <f t="shared" si="39"/>
        <v>0,</v>
      </c>
      <c r="W176" s="102" t="str">
        <f t="shared" si="39"/>
        <v>0,</v>
      </c>
      <c r="X176" s="102" t="str">
        <f t="shared" si="39"/>
        <v>0,</v>
      </c>
      <c r="Y176" s="102" t="str">
        <f t="shared" si="39"/>
        <v>0,</v>
      </c>
      <c r="Z176" s="102"/>
      <c r="AA176" s="102"/>
      <c r="AB176" s="102"/>
      <c r="AC176" s="102"/>
      <c r="AD176" s="102"/>
      <c r="AE176" s="102"/>
      <c r="AF176" s="102"/>
      <c r="AG176" s="102"/>
      <c r="AH176" s="102"/>
      <c r="AI176" s="102"/>
      <c r="AJ176" s="102"/>
      <c r="AK176" s="102"/>
      <c r="AL176" s="102"/>
      <c r="AM176" s="102"/>
      <c r="AN176" s="102"/>
      <c r="AO176" s="102"/>
      <c r="AP176" s="102"/>
      <c r="AQ176" s="102"/>
      <c r="AR176" s="102"/>
      <c r="AS176" s="102"/>
      <c r="AT176" s="102"/>
      <c r="AU176" s="102"/>
      <c r="AV176" s="102"/>
      <c r="AW176" s="102"/>
      <c r="AX176" s="102"/>
      <c r="AY176" s="102"/>
    </row>
    <row r="177" spans="1:51" x14ac:dyDescent="0.25">
      <c r="A177" s="116">
        <v>176</v>
      </c>
      <c r="B177" s="116" t="b">
        <f>IF(ISNUMBER(Data!D177),IF(AND($A177&lt;=Data!$H$3,$A179&gt;=Data!$H$2,Data!E178&lt;&gt;1),VLOOKUP($A177,Data!$A:$D,4,FALSE)))</f>
        <v>0</v>
      </c>
      <c r="C177" s="116" t="b">
        <f>IF(AND($A177&lt;=Data!$H$3,$A179&gt;=Data!$H$2,Data!E178&lt;&gt;1),VLOOKUP($A177,Data!$A:$D,3,FALSE))</f>
        <v>0</v>
      </c>
      <c r="D177" s="58" t="b">
        <f>IF(COUNT(B177:C177)=2,IF(C177&gt;Data!$H$5,5,IF(C177&gt;Data!$H$6,4,IF(C177&gt;Data!$H$7,3,2))))</f>
        <v>0</v>
      </c>
      <c r="E177" s="115" t="str">
        <f t="shared" si="29"/>
        <v/>
      </c>
      <c r="F177" s="102" t="str">
        <f t="shared" si="38"/>
        <v>0,</v>
      </c>
      <c r="G177" s="102" t="str">
        <f t="shared" si="38"/>
        <v>0,</v>
      </c>
      <c r="H177" s="102" t="str">
        <f t="shared" si="38"/>
        <v>0,</v>
      </c>
      <c r="I177" s="102" t="str">
        <f t="shared" si="38"/>
        <v>0,</v>
      </c>
      <c r="J177" s="102" t="str">
        <f t="shared" si="38"/>
        <v>0,</v>
      </c>
      <c r="K177" s="102" t="str">
        <f t="shared" si="38"/>
        <v>0,</v>
      </c>
      <c r="L177" s="102" t="str">
        <f t="shared" si="38"/>
        <v>0,</v>
      </c>
      <c r="M177" s="102" t="str">
        <f t="shared" si="38"/>
        <v>0,</v>
      </c>
      <c r="N177" s="102" t="str">
        <f t="shared" si="38"/>
        <v>0,</v>
      </c>
      <c r="O177" s="102" t="str">
        <f t="shared" si="38"/>
        <v>0,</v>
      </c>
      <c r="P177" s="102" t="str">
        <f t="shared" si="39"/>
        <v>0,</v>
      </c>
      <c r="Q177" s="102" t="str">
        <f t="shared" si="39"/>
        <v>0,</v>
      </c>
      <c r="R177" s="102" t="str">
        <f t="shared" si="39"/>
        <v>0,</v>
      </c>
      <c r="S177" s="102" t="str">
        <f t="shared" si="39"/>
        <v>0,</v>
      </c>
      <c r="T177" s="102" t="str">
        <f t="shared" si="39"/>
        <v>0,</v>
      </c>
      <c r="U177" s="102" t="str">
        <f t="shared" si="39"/>
        <v>0,</v>
      </c>
      <c r="V177" s="102" t="str">
        <f t="shared" si="39"/>
        <v>0,</v>
      </c>
      <c r="W177" s="102" t="str">
        <f t="shared" si="39"/>
        <v>0,</v>
      </c>
      <c r="X177" s="102" t="str">
        <f t="shared" si="39"/>
        <v>0,</v>
      </c>
      <c r="Y177" s="102" t="str">
        <f t="shared" si="39"/>
        <v>0,</v>
      </c>
      <c r="Z177" s="102"/>
      <c r="AA177" s="102"/>
      <c r="AB177" s="102"/>
      <c r="AC177" s="102"/>
      <c r="AD177" s="102"/>
      <c r="AE177" s="102"/>
      <c r="AF177" s="102"/>
      <c r="AG177" s="102"/>
      <c r="AH177" s="102"/>
      <c r="AI177" s="102"/>
      <c r="AJ177" s="102"/>
      <c r="AK177" s="102"/>
      <c r="AL177" s="102"/>
      <c r="AM177" s="102"/>
      <c r="AN177" s="102"/>
      <c r="AO177" s="102"/>
      <c r="AP177" s="102"/>
      <c r="AQ177" s="102"/>
      <c r="AR177" s="102"/>
      <c r="AS177" s="102"/>
      <c r="AT177" s="102"/>
      <c r="AU177" s="102"/>
      <c r="AV177" s="102"/>
      <c r="AW177" s="102"/>
      <c r="AX177" s="102"/>
      <c r="AY177" s="102"/>
    </row>
    <row r="178" spans="1:51" x14ac:dyDescent="0.25">
      <c r="A178" s="116">
        <v>177</v>
      </c>
      <c r="B178" s="116" t="b">
        <f>IF(ISNUMBER(Data!D178),IF(AND($A178&lt;=Data!$H$3,$A180&gt;=Data!$H$2,Data!E179&lt;&gt;1),VLOOKUP($A178,Data!$A:$D,4,FALSE)))</f>
        <v>0</v>
      </c>
      <c r="C178" s="116" t="b">
        <f>IF(AND($A178&lt;=Data!$H$3,$A180&gt;=Data!$H$2,Data!E179&lt;&gt;1),VLOOKUP($A178,Data!$A:$D,3,FALSE))</f>
        <v>0</v>
      </c>
      <c r="D178" s="58" t="b">
        <f>IF(COUNT(B178:C178)=2,IF(C178&gt;Data!$H$5,5,IF(C178&gt;Data!$H$6,4,IF(C178&gt;Data!$H$7,3,2))))</f>
        <v>0</v>
      </c>
      <c r="E178" s="115" t="str">
        <f t="shared" si="29"/>
        <v/>
      </c>
      <c r="F178" s="102" t="str">
        <f t="shared" si="38"/>
        <v>0,</v>
      </c>
      <c r="G178" s="102" t="str">
        <f t="shared" si="38"/>
        <v>0,</v>
      </c>
      <c r="H178" s="102" t="str">
        <f t="shared" si="38"/>
        <v>0,</v>
      </c>
      <c r="I178" s="102" t="str">
        <f t="shared" si="38"/>
        <v>0,</v>
      </c>
      <c r="J178" s="102" t="str">
        <f t="shared" si="38"/>
        <v>0,</v>
      </c>
      <c r="K178" s="102" t="str">
        <f t="shared" si="38"/>
        <v>0,</v>
      </c>
      <c r="L178" s="102" t="str">
        <f t="shared" si="38"/>
        <v>0,</v>
      </c>
      <c r="M178" s="102" t="str">
        <f t="shared" si="38"/>
        <v>0,</v>
      </c>
      <c r="N178" s="102" t="str">
        <f t="shared" si="38"/>
        <v>0,</v>
      </c>
      <c r="O178" s="102" t="str">
        <f t="shared" si="38"/>
        <v>0,</v>
      </c>
      <c r="P178" s="102" t="str">
        <f t="shared" si="39"/>
        <v>0,</v>
      </c>
      <c r="Q178" s="102" t="str">
        <f t="shared" si="39"/>
        <v>0,</v>
      </c>
      <c r="R178" s="102" t="str">
        <f t="shared" si="39"/>
        <v>0,</v>
      </c>
      <c r="S178" s="102" t="str">
        <f t="shared" si="39"/>
        <v>0,</v>
      </c>
      <c r="T178" s="102" t="str">
        <f t="shared" si="39"/>
        <v>0,</v>
      </c>
      <c r="U178" s="102" t="str">
        <f t="shared" si="39"/>
        <v>0,</v>
      </c>
      <c r="V178" s="102" t="str">
        <f t="shared" si="39"/>
        <v>0,</v>
      </c>
      <c r="W178" s="102" t="str">
        <f t="shared" si="39"/>
        <v>0,</v>
      </c>
      <c r="X178" s="102" t="str">
        <f t="shared" si="39"/>
        <v>0,</v>
      </c>
      <c r="Y178" s="102" t="str">
        <f t="shared" si="39"/>
        <v>0,</v>
      </c>
      <c r="Z178" s="102"/>
      <c r="AA178" s="102"/>
      <c r="AB178" s="102"/>
      <c r="AC178" s="102"/>
      <c r="AD178" s="102"/>
      <c r="AE178" s="102"/>
      <c r="AF178" s="102"/>
      <c r="AG178" s="102"/>
      <c r="AH178" s="102"/>
      <c r="AI178" s="102"/>
      <c r="AJ178" s="102"/>
      <c r="AK178" s="102"/>
      <c r="AL178" s="102"/>
      <c r="AM178" s="102"/>
      <c r="AN178" s="102"/>
      <c r="AO178" s="102"/>
      <c r="AP178" s="102"/>
      <c r="AQ178" s="102"/>
      <c r="AR178" s="102"/>
      <c r="AS178" s="102"/>
      <c r="AT178" s="102"/>
      <c r="AU178" s="102"/>
      <c r="AV178" s="102"/>
      <c r="AW178" s="102"/>
      <c r="AX178" s="102"/>
      <c r="AY178" s="102"/>
    </row>
    <row r="179" spans="1:51" x14ac:dyDescent="0.25">
      <c r="A179" s="116">
        <v>178</v>
      </c>
      <c r="B179" s="116" t="b">
        <f>IF(ISNUMBER(Data!D179),IF(AND($A179&lt;=Data!$H$3,$A181&gt;=Data!$H$2,Data!E180&lt;&gt;1),VLOOKUP($A179,Data!$A:$D,4,FALSE)))</f>
        <v>0</v>
      </c>
      <c r="C179" s="116" t="b">
        <f>IF(AND($A179&lt;=Data!$H$3,$A181&gt;=Data!$H$2,Data!E180&lt;&gt;1),VLOOKUP($A179,Data!$A:$D,3,FALSE))</f>
        <v>0</v>
      </c>
      <c r="D179" s="58" t="b">
        <f>IF(COUNT(B179:C179)=2,IF(C179&gt;Data!$H$5,5,IF(C179&gt;Data!$H$6,4,IF(C179&gt;Data!$H$7,3,2))))</f>
        <v>0</v>
      </c>
      <c r="E179" s="115" t="str">
        <f t="shared" si="29"/>
        <v/>
      </c>
      <c r="F179" s="102" t="str">
        <f t="shared" ref="F179:U188" si="40">IF($B179&lt;F$1,1,0) &amp;","&amp;$E179</f>
        <v>0,</v>
      </c>
      <c r="G179" s="102" t="str">
        <f t="shared" si="40"/>
        <v>0,</v>
      </c>
      <c r="H179" s="102" t="str">
        <f t="shared" si="40"/>
        <v>0,</v>
      </c>
      <c r="I179" s="102" t="str">
        <f t="shared" si="40"/>
        <v>0,</v>
      </c>
      <c r="J179" s="102" t="str">
        <f t="shared" si="40"/>
        <v>0,</v>
      </c>
      <c r="K179" s="102" t="str">
        <f t="shared" si="40"/>
        <v>0,</v>
      </c>
      <c r="L179" s="102" t="str">
        <f t="shared" si="40"/>
        <v>0,</v>
      </c>
      <c r="M179" s="102" t="str">
        <f t="shared" si="40"/>
        <v>0,</v>
      </c>
      <c r="N179" s="102" t="str">
        <f t="shared" si="40"/>
        <v>0,</v>
      </c>
      <c r="O179" s="102" t="str">
        <f t="shared" si="40"/>
        <v>0,</v>
      </c>
      <c r="P179" s="102" t="str">
        <f t="shared" si="40"/>
        <v>0,</v>
      </c>
      <c r="Q179" s="102" t="str">
        <f t="shared" si="40"/>
        <v>0,</v>
      </c>
      <c r="R179" s="102" t="str">
        <f t="shared" si="40"/>
        <v>0,</v>
      </c>
      <c r="S179" s="102" t="str">
        <f t="shared" si="40"/>
        <v>0,</v>
      </c>
      <c r="T179" s="102" t="str">
        <f t="shared" si="40"/>
        <v>0,</v>
      </c>
      <c r="U179" s="102" t="str">
        <f t="shared" si="40"/>
        <v>0,</v>
      </c>
      <c r="V179" s="102" t="str">
        <f t="shared" ref="V179:Y242" si="41">IF($B179&lt;V$1,1,0) &amp;","&amp;$E179</f>
        <v>0,</v>
      </c>
      <c r="W179" s="102" t="str">
        <f t="shared" si="41"/>
        <v>0,</v>
      </c>
      <c r="X179" s="102" t="str">
        <f t="shared" si="41"/>
        <v>0,</v>
      </c>
      <c r="Y179" s="102" t="str">
        <f t="shared" si="41"/>
        <v>0,</v>
      </c>
      <c r="Z179" s="102"/>
      <c r="AA179" s="102"/>
      <c r="AB179" s="102"/>
      <c r="AC179" s="102"/>
      <c r="AD179" s="102"/>
      <c r="AE179" s="102"/>
      <c r="AF179" s="102"/>
      <c r="AG179" s="102"/>
      <c r="AH179" s="102"/>
      <c r="AI179" s="102"/>
      <c r="AJ179" s="102"/>
      <c r="AK179" s="102"/>
      <c r="AL179" s="102"/>
      <c r="AM179" s="102"/>
      <c r="AN179" s="102"/>
      <c r="AO179" s="102"/>
      <c r="AP179" s="102"/>
      <c r="AQ179" s="102"/>
      <c r="AR179" s="102"/>
      <c r="AS179" s="102"/>
      <c r="AT179" s="102"/>
      <c r="AU179" s="102"/>
      <c r="AV179" s="102"/>
      <c r="AW179" s="102"/>
      <c r="AX179" s="102"/>
      <c r="AY179" s="102"/>
    </row>
    <row r="180" spans="1:51" x14ac:dyDescent="0.25">
      <c r="A180" s="116">
        <v>179</v>
      </c>
      <c r="B180" s="116" t="b">
        <f>IF(ISNUMBER(Data!D180),IF(AND($A180&lt;=Data!$H$3,$A182&gt;=Data!$H$2,Data!E181&lt;&gt;1),VLOOKUP($A180,Data!$A:$D,4,FALSE)))</f>
        <v>0</v>
      </c>
      <c r="C180" s="116" t="b">
        <f>IF(AND($A180&lt;=Data!$H$3,$A182&gt;=Data!$H$2,Data!E181&lt;&gt;1),VLOOKUP($A180,Data!$A:$D,3,FALSE))</f>
        <v>0</v>
      </c>
      <c r="D180" s="58" t="b">
        <f>IF(COUNT(B180:C180)=2,IF(C180&gt;Data!$H$5,5,IF(C180&gt;Data!$H$6,4,IF(C180&gt;Data!$H$7,3,2))))</f>
        <v>0</v>
      </c>
      <c r="E180" s="115" t="str">
        <f t="shared" si="29"/>
        <v/>
      </c>
      <c r="F180" s="102" t="str">
        <f t="shared" si="40"/>
        <v>0,</v>
      </c>
      <c r="G180" s="102" t="str">
        <f t="shared" si="40"/>
        <v>0,</v>
      </c>
      <c r="H180" s="102" t="str">
        <f t="shared" si="40"/>
        <v>0,</v>
      </c>
      <c r="I180" s="102" t="str">
        <f t="shared" si="40"/>
        <v>0,</v>
      </c>
      <c r="J180" s="102" t="str">
        <f t="shared" si="40"/>
        <v>0,</v>
      </c>
      <c r="K180" s="102" t="str">
        <f t="shared" si="40"/>
        <v>0,</v>
      </c>
      <c r="L180" s="102" t="str">
        <f t="shared" si="40"/>
        <v>0,</v>
      </c>
      <c r="M180" s="102" t="str">
        <f t="shared" si="40"/>
        <v>0,</v>
      </c>
      <c r="N180" s="102" t="str">
        <f t="shared" si="40"/>
        <v>0,</v>
      </c>
      <c r="O180" s="102" t="str">
        <f t="shared" si="40"/>
        <v>0,</v>
      </c>
      <c r="P180" s="102" t="str">
        <f t="shared" si="40"/>
        <v>0,</v>
      </c>
      <c r="Q180" s="102" t="str">
        <f t="shared" si="40"/>
        <v>0,</v>
      </c>
      <c r="R180" s="102" t="str">
        <f t="shared" si="40"/>
        <v>0,</v>
      </c>
      <c r="S180" s="102" t="str">
        <f t="shared" si="40"/>
        <v>0,</v>
      </c>
      <c r="T180" s="102" t="str">
        <f t="shared" si="40"/>
        <v>0,</v>
      </c>
      <c r="U180" s="102" t="str">
        <f t="shared" si="40"/>
        <v>0,</v>
      </c>
      <c r="V180" s="102" t="str">
        <f t="shared" si="41"/>
        <v>0,</v>
      </c>
      <c r="W180" s="102" t="str">
        <f t="shared" si="41"/>
        <v>0,</v>
      </c>
      <c r="X180" s="102" t="str">
        <f t="shared" si="41"/>
        <v>0,</v>
      </c>
      <c r="Y180" s="102" t="str">
        <f t="shared" si="41"/>
        <v>0,</v>
      </c>
      <c r="Z180" s="102"/>
      <c r="AA180" s="102"/>
      <c r="AB180" s="102"/>
      <c r="AC180" s="102"/>
      <c r="AD180" s="102"/>
      <c r="AE180" s="102"/>
      <c r="AF180" s="102"/>
      <c r="AG180" s="102"/>
      <c r="AH180" s="102"/>
      <c r="AI180" s="102"/>
      <c r="AJ180" s="102"/>
      <c r="AK180" s="102"/>
      <c r="AL180" s="102"/>
      <c r="AM180" s="102"/>
      <c r="AN180" s="102"/>
      <c r="AO180" s="102"/>
      <c r="AP180" s="102"/>
      <c r="AQ180" s="102"/>
      <c r="AR180" s="102"/>
      <c r="AS180" s="102"/>
      <c r="AT180" s="102"/>
      <c r="AU180" s="102"/>
      <c r="AV180" s="102"/>
      <c r="AW180" s="102"/>
      <c r="AX180" s="102"/>
      <c r="AY180" s="102"/>
    </row>
    <row r="181" spans="1:51" x14ac:dyDescent="0.25">
      <c r="A181" s="116">
        <v>180</v>
      </c>
      <c r="B181" s="116" t="b">
        <f>IF(ISNUMBER(Data!D181),IF(AND($A181&lt;=Data!$H$3,$A183&gt;=Data!$H$2,Data!E182&lt;&gt;1),VLOOKUP($A181,Data!$A:$D,4,FALSE)))</f>
        <v>0</v>
      </c>
      <c r="C181" s="116" t="b">
        <f>IF(AND($A181&lt;=Data!$H$3,$A183&gt;=Data!$H$2,Data!E182&lt;&gt;1),VLOOKUP($A181,Data!$A:$D,3,FALSE))</f>
        <v>0</v>
      </c>
      <c r="D181" s="58" t="b">
        <f>IF(COUNT(B181:C181)=2,IF(C181&gt;Data!$H$5,5,IF(C181&gt;Data!$H$6,4,IF(C181&gt;Data!$H$7,3,2))))</f>
        <v>0</v>
      </c>
      <c r="E181" s="115" t="str">
        <f t="shared" si="29"/>
        <v/>
      </c>
      <c r="F181" s="102" t="str">
        <f t="shared" si="40"/>
        <v>0,</v>
      </c>
      <c r="G181" s="102" t="str">
        <f t="shared" si="40"/>
        <v>0,</v>
      </c>
      <c r="H181" s="102" t="str">
        <f t="shared" si="40"/>
        <v>0,</v>
      </c>
      <c r="I181" s="102" t="str">
        <f t="shared" si="40"/>
        <v>0,</v>
      </c>
      <c r="J181" s="102" t="str">
        <f t="shared" si="40"/>
        <v>0,</v>
      </c>
      <c r="K181" s="102" t="str">
        <f t="shared" si="40"/>
        <v>0,</v>
      </c>
      <c r="L181" s="102" t="str">
        <f t="shared" si="40"/>
        <v>0,</v>
      </c>
      <c r="M181" s="102" t="str">
        <f t="shared" si="40"/>
        <v>0,</v>
      </c>
      <c r="N181" s="102" t="str">
        <f t="shared" si="40"/>
        <v>0,</v>
      </c>
      <c r="O181" s="102" t="str">
        <f t="shared" si="40"/>
        <v>0,</v>
      </c>
      <c r="P181" s="102" t="str">
        <f t="shared" si="40"/>
        <v>0,</v>
      </c>
      <c r="Q181" s="102" t="str">
        <f t="shared" si="40"/>
        <v>0,</v>
      </c>
      <c r="R181" s="102" t="str">
        <f t="shared" si="40"/>
        <v>0,</v>
      </c>
      <c r="S181" s="102" t="str">
        <f t="shared" si="40"/>
        <v>0,</v>
      </c>
      <c r="T181" s="102" t="str">
        <f t="shared" si="40"/>
        <v>0,</v>
      </c>
      <c r="U181" s="102" t="str">
        <f t="shared" si="40"/>
        <v>0,</v>
      </c>
      <c r="V181" s="102" t="str">
        <f t="shared" si="41"/>
        <v>0,</v>
      </c>
      <c r="W181" s="102" t="str">
        <f t="shared" si="41"/>
        <v>0,</v>
      </c>
      <c r="X181" s="102" t="str">
        <f t="shared" si="41"/>
        <v>0,</v>
      </c>
      <c r="Y181" s="102" t="str">
        <f t="shared" si="41"/>
        <v>0,</v>
      </c>
      <c r="Z181" s="102"/>
      <c r="AA181" s="102"/>
      <c r="AB181" s="102"/>
      <c r="AC181" s="102"/>
      <c r="AD181" s="102"/>
      <c r="AE181" s="102"/>
      <c r="AF181" s="102"/>
      <c r="AG181" s="102"/>
      <c r="AH181" s="102"/>
      <c r="AI181" s="102"/>
      <c r="AJ181" s="102"/>
      <c r="AK181" s="102"/>
      <c r="AL181" s="102"/>
      <c r="AM181" s="102"/>
      <c r="AN181" s="102"/>
      <c r="AO181" s="102"/>
      <c r="AP181" s="102"/>
      <c r="AQ181" s="102"/>
      <c r="AR181" s="102"/>
      <c r="AS181" s="102"/>
      <c r="AT181" s="102"/>
      <c r="AU181" s="102"/>
      <c r="AV181" s="102"/>
      <c r="AW181" s="102"/>
      <c r="AX181" s="102"/>
      <c r="AY181" s="102"/>
    </row>
    <row r="182" spans="1:51" x14ac:dyDescent="0.25">
      <c r="A182" s="116">
        <v>181</v>
      </c>
      <c r="B182" s="116" t="b">
        <f>IF(ISNUMBER(Data!D182),IF(AND($A182&lt;=Data!$H$3,$A184&gt;=Data!$H$2,Data!E183&lt;&gt;1),VLOOKUP($A182,Data!$A:$D,4,FALSE)))</f>
        <v>0</v>
      </c>
      <c r="C182" s="116" t="b">
        <f>IF(AND($A182&lt;=Data!$H$3,$A184&gt;=Data!$H$2,Data!E183&lt;&gt;1),VLOOKUP($A182,Data!$A:$D,3,FALSE))</f>
        <v>0</v>
      </c>
      <c r="D182" s="58" t="b">
        <f>IF(COUNT(B182:C182)=2,IF(C182&gt;Data!$H$5,5,IF(C182&gt;Data!$H$6,4,IF(C182&gt;Data!$H$7,3,2))))</f>
        <v>0</v>
      </c>
      <c r="E182" s="115" t="str">
        <f t="shared" si="29"/>
        <v/>
      </c>
      <c r="F182" s="102" t="str">
        <f t="shared" si="40"/>
        <v>0,</v>
      </c>
      <c r="G182" s="102" t="str">
        <f t="shared" si="40"/>
        <v>0,</v>
      </c>
      <c r="H182" s="102" t="str">
        <f t="shared" si="40"/>
        <v>0,</v>
      </c>
      <c r="I182" s="102" t="str">
        <f t="shared" si="40"/>
        <v>0,</v>
      </c>
      <c r="J182" s="102" t="str">
        <f t="shared" si="40"/>
        <v>0,</v>
      </c>
      <c r="K182" s="102" t="str">
        <f t="shared" si="40"/>
        <v>0,</v>
      </c>
      <c r="L182" s="102" t="str">
        <f t="shared" si="40"/>
        <v>0,</v>
      </c>
      <c r="M182" s="102" t="str">
        <f t="shared" si="40"/>
        <v>0,</v>
      </c>
      <c r="N182" s="102" t="str">
        <f t="shared" si="40"/>
        <v>0,</v>
      </c>
      <c r="O182" s="102" t="str">
        <f t="shared" si="40"/>
        <v>0,</v>
      </c>
      <c r="P182" s="102" t="str">
        <f t="shared" si="40"/>
        <v>0,</v>
      </c>
      <c r="Q182" s="102" t="str">
        <f t="shared" si="40"/>
        <v>0,</v>
      </c>
      <c r="R182" s="102" t="str">
        <f t="shared" si="40"/>
        <v>0,</v>
      </c>
      <c r="S182" s="102" t="str">
        <f t="shared" si="40"/>
        <v>0,</v>
      </c>
      <c r="T182" s="102" t="str">
        <f t="shared" si="40"/>
        <v>0,</v>
      </c>
      <c r="U182" s="102" t="str">
        <f t="shared" si="40"/>
        <v>0,</v>
      </c>
      <c r="V182" s="102" t="str">
        <f t="shared" si="41"/>
        <v>0,</v>
      </c>
      <c r="W182" s="102" t="str">
        <f t="shared" si="41"/>
        <v>0,</v>
      </c>
      <c r="X182" s="102" t="str">
        <f t="shared" si="41"/>
        <v>0,</v>
      </c>
      <c r="Y182" s="102" t="str">
        <f t="shared" si="41"/>
        <v>0,</v>
      </c>
      <c r="Z182" s="102"/>
      <c r="AA182" s="102"/>
      <c r="AB182" s="102"/>
      <c r="AC182" s="102"/>
      <c r="AD182" s="102"/>
      <c r="AE182" s="102"/>
      <c r="AF182" s="102"/>
      <c r="AG182" s="102"/>
      <c r="AH182" s="102"/>
      <c r="AI182" s="102"/>
      <c r="AJ182" s="102"/>
      <c r="AK182" s="102"/>
      <c r="AL182" s="102"/>
      <c r="AM182" s="102"/>
      <c r="AN182" s="102"/>
      <c r="AO182" s="102"/>
      <c r="AP182" s="102"/>
      <c r="AQ182" s="102"/>
      <c r="AR182" s="102"/>
      <c r="AS182" s="102"/>
      <c r="AT182" s="102"/>
      <c r="AU182" s="102"/>
      <c r="AV182" s="102"/>
      <c r="AW182" s="102"/>
      <c r="AX182" s="102"/>
      <c r="AY182" s="102"/>
    </row>
    <row r="183" spans="1:51" x14ac:dyDescent="0.25">
      <c r="A183" s="116">
        <v>182</v>
      </c>
      <c r="B183" s="116" t="b">
        <f>IF(ISNUMBER(Data!D183),IF(AND($A183&lt;=Data!$H$3,$A185&gt;=Data!$H$2,Data!E184&lt;&gt;1),VLOOKUP($A183,Data!$A:$D,4,FALSE)))</f>
        <v>0</v>
      </c>
      <c r="C183" s="116" t="b">
        <f>IF(AND($A183&lt;=Data!$H$3,$A185&gt;=Data!$H$2,Data!E184&lt;&gt;1),VLOOKUP($A183,Data!$A:$D,3,FALSE))</f>
        <v>0</v>
      </c>
      <c r="D183" s="58" t="b">
        <f>IF(COUNT(B183:C183)=2,IF(C183&gt;Data!$H$5,5,IF(C183&gt;Data!$H$6,4,IF(C183&gt;Data!$H$7,3,2))))</f>
        <v>0</v>
      </c>
      <c r="E183" s="115" t="str">
        <f t="shared" si="29"/>
        <v/>
      </c>
      <c r="F183" s="102" t="str">
        <f t="shared" si="40"/>
        <v>0,</v>
      </c>
      <c r="G183" s="102" t="str">
        <f t="shared" si="40"/>
        <v>0,</v>
      </c>
      <c r="H183" s="102" t="str">
        <f t="shared" si="40"/>
        <v>0,</v>
      </c>
      <c r="I183" s="102" t="str">
        <f t="shared" si="40"/>
        <v>0,</v>
      </c>
      <c r="J183" s="102" t="str">
        <f t="shared" si="40"/>
        <v>0,</v>
      </c>
      <c r="K183" s="102" t="str">
        <f t="shared" si="40"/>
        <v>0,</v>
      </c>
      <c r="L183" s="102" t="str">
        <f t="shared" si="40"/>
        <v>0,</v>
      </c>
      <c r="M183" s="102" t="str">
        <f t="shared" si="40"/>
        <v>0,</v>
      </c>
      <c r="N183" s="102" t="str">
        <f t="shared" si="40"/>
        <v>0,</v>
      </c>
      <c r="O183" s="102" t="str">
        <f t="shared" si="40"/>
        <v>0,</v>
      </c>
      <c r="P183" s="102" t="str">
        <f t="shared" si="40"/>
        <v>0,</v>
      </c>
      <c r="Q183" s="102" t="str">
        <f t="shared" si="40"/>
        <v>0,</v>
      </c>
      <c r="R183" s="102" t="str">
        <f t="shared" si="40"/>
        <v>0,</v>
      </c>
      <c r="S183" s="102" t="str">
        <f t="shared" si="40"/>
        <v>0,</v>
      </c>
      <c r="T183" s="102" t="str">
        <f t="shared" si="40"/>
        <v>0,</v>
      </c>
      <c r="U183" s="102" t="str">
        <f t="shared" si="40"/>
        <v>0,</v>
      </c>
      <c r="V183" s="102" t="str">
        <f t="shared" si="41"/>
        <v>0,</v>
      </c>
      <c r="W183" s="102" t="str">
        <f t="shared" si="41"/>
        <v>0,</v>
      </c>
      <c r="X183" s="102" t="str">
        <f t="shared" si="41"/>
        <v>0,</v>
      </c>
      <c r="Y183" s="102" t="str">
        <f t="shared" si="41"/>
        <v>0,</v>
      </c>
      <c r="Z183" s="102"/>
      <c r="AA183" s="102"/>
      <c r="AB183" s="102"/>
      <c r="AC183" s="102"/>
      <c r="AD183" s="102"/>
      <c r="AE183" s="102"/>
      <c r="AF183" s="102"/>
      <c r="AG183" s="102"/>
      <c r="AH183" s="102"/>
      <c r="AI183" s="102"/>
      <c r="AJ183" s="102"/>
      <c r="AK183" s="102"/>
      <c r="AL183" s="102"/>
      <c r="AM183" s="102"/>
      <c r="AN183" s="102"/>
      <c r="AO183" s="102"/>
      <c r="AP183" s="102"/>
      <c r="AQ183" s="102"/>
      <c r="AR183" s="102"/>
      <c r="AS183" s="102"/>
      <c r="AT183" s="102"/>
      <c r="AU183" s="102"/>
      <c r="AV183" s="102"/>
      <c r="AW183" s="102"/>
      <c r="AX183" s="102"/>
      <c r="AY183" s="102"/>
    </row>
    <row r="184" spans="1:51" x14ac:dyDescent="0.25">
      <c r="A184" s="116">
        <v>183</v>
      </c>
      <c r="B184" s="116" t="b">
        <f>IF(ISNUMBER(Data!D184),IF(AND($A184&lt;=Data!$H$3,$A186&gt;=Data!$H$2,Data!E185&lt;&gt;1),VLOOKUP($A184,Data!$A:$D,4,FALSE)))</f>
        <v>0</v>
      </c>
      <c r="C184" s="116" t="b">
        <f>IF(AND($A184&lt;=Data!$H$3,$A186&gt;=Data!$H$2,Data!E185&lt;&gt;1),VLOOKUP($A184,Data!$A:$D,3,FALSE))</f>
        <v>0</v>
      </c>
      <c r="D184" s="58" t="b">
        <f>IF(COUNT(B184:C184)=2,IF(C184&gt;Data!$H$5,5,IF(C184&gt;Data!$H$6,4,IF(C184&gt;Data!$H$7,3,2))))</f>
        <v>0</v>
      </c>
      <c r="E184" s="115" t="str">
        <f t="shared" si="29"/>
        <v/>
      </c>
      <c r="F184" s="102" t="str">
        <f t="shared" si="40"/>
        <v>0,</v>
      </c>
      <c r="G184" s="102" t="str">
        <f t="shared" si="40"/>
        <v>0,</v>
      </c>
      <c r="H184" s="102" t="str">
        <f t="shared" si="40"/>
        <v>0,</v>
      </c>
      <c r="I184" s="102" t="str">
        <f t="shared" si="40"/>
        <v>0,</v>
      </c>
      <c r="J184" s="102" t="str">
        <f t="shared" si="40"/>
        <v>0,</v>
      </c>
      <c r="K184" s="102" t="str">
        <f t="shared" si="40"/>
        <v>0,</v>
      </c>
      <c r="L184" s="102" t="str">
        <f t="shared" si="40"/>
        <v>0,</v>
      </c>
      <c r="M184" s="102" t="str">
        <f t="shared" si="40"/>
        <v>0,</v>
      </c>
      <c r="N184" s="102" t="str">
        <f t="shared" si="40"/>
        <v>0,</v>
      </c>
      <c r="O184" s="102" t="str">
        <f t="shared" si="40"/>
        <v>0,</v>
      </c>
      <c r="P184" s="102" t="str">
        <f t="shared" si="40"/>
        <v>0,</v>
      </c>
      <c r="Q184" s="102" t="str">
        <f t="shared" si="40"/>
        <v>0,</v>
      </c>
      <c r="R184" s="102" t="str">
        <f t="shared" si="40"/>
        <v>0,</v>
      </c>
      <c r="S184" s="102" t="str">
        <f t="shared" si="40"/>
        <v>0,</v>
      </c>
      <c r="T184" s="102" t="str">
        <f t="shared" si="40"/>
        <v>0,</v>
      </c>
      <c r="U184" s="102" t="str">
        <f t="shared" si="40"/>
        <v>0,</v>
      </c>
      <c r="V184" s="102" t="str">
        <f t="shared" si="41"/>
        <v>0,</v>
      </c>
      <c r="W184" s="102" t="str">
        <f t="shared" si="41"/>
        <v>0,</v>
      </c>
      <c r="X184" s="102" t="str">
        <f t="shared" si="41"/>
        <v>0,</v>
      </c>
      <c r="Y184" s="102" t="str">
        <f t="shared" si="41"/>
        <v>0,</v>
      </c>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row>
    <row r="185" spans="1:51" x14ac:dyDescent="0.25">
      <c r="A185" s="116">
        <v>184</v>
      </c>
      <c r="B185" s="116" t="b">
        <f>IF(ISNUMBER(Data!D185),IF(AND($A185&lt;=Data!$H$3,$A187&gt;=Data!$H$2,Data!E186&lt;&gt;1),VLOOKUP($A185,Data!$A:$D,4,FALSE)))</f>
        <v>0</v>
      </c>
      <c r="C185" s="116" t="b">
        <f>IF(AND($A185&lt;=Data!$H$3,$A187&gt;=Data!$H$2,Data!E186&lt;&gt;1),VLOOKUP($A185,Data!$A:$D,3,FALSE))</f>
        <v>0</v>
      </c>
      <c r="D185" s="58" t="b">
        <f>IF(COUNT(B185:C185)=2,IF(C185&gt;Data!$H$5,5,IF(C185&gt;Data!$H$6,4,IF(C185&gt;Data!$H$7,3,2))))</f>
        <v>0</v>
      </c>
      <c r="E185" s="115" t="str">
        <f t="shared" si="29"/>
        <v/>
      </c>
      <c r="F185" s="102" t="str">
        <f t="shared" si="40"/>
        <v>0,</v>
      </c>
      <c r="G185" s="102" t="str">
        <f t="shared" si="40"/>
        <v>0,</v>
      </c>
      <c r="H185" s="102" t="str">
        <f t="shared" si="40"/>
        <v>0,</v>
      </c>
      <c r="I185" s="102" t="str">
        <f t="shared" si="40"/>
        <v>0,</v>
      </c>
      <c r="J185" s="102" t="str">
        <f t="shared" si="40"/>
        <v>0,</v>
      </c>
      <c r="K185" s="102" t="str">
        <f t="shared" si="40"/>
        <v>0,</v>
      </c>
      <c r="L185" s="102" t="str">
        <f t="shared" si="40"/>
        <v>0,</v>
      </c>
      <c r="M185" s="102" t="str">
        <f t="shared" si="40"/>
        <v>0,</v>
      </c>
      <c r="N185" s="102" t="str">
        <f t="shared" si="40"/>
        <v>0,</v>
      </c>
      <c r="O185" s="102" t="str">
        <f t="shared" si="40"/>
        <v>0,</v>
      </c>
      <c r="P185" s="102" t="str">
        <f t="shared" si="40"/>
        <v>0,</v>
      </c>
      <c r="Q185" s="102" t="str">
        <f t="shared" si="40"/>
        <v>0,</v>
      </c>
      <c r="R185" s="102" t="str">
        <f t="shared" si="40"/>
        <v>0,</v>
      </c>
      <c r="S185" s="102" t="str">
        <f t="shared" si="40"/>
        <v>0,</v>
      </c>
      <c r="T185" s="102" t="str">
        <f t="shared" si="40"/>
        <v>0,</v>
      </c>
      <c r="U185" s="102" t="str">
        <f t="shared" si="40"/>
        <v>0,</v>
      </c>
      <c r="V185" s="102" t="str">
        <f t="shared" si="41"/>
        <v>0,</v>
      </c>
      <c r="W185" s="102" t="str">
        <f t="shared" si="41"/>
        <v>0,</v>
      </c>
      <c r="X185" s="102" t="str">
        <f t="shared" si="41"/>
        <v>0,</v>
      </c>
      <c r="Y185" s="102" t="str">
        <f t="shared" si="41"/>
        <v>0,</v>
      </c>
      <c r="Z185" s="102"/>
      <c r="AA185" s="102"/>
      <c r="AB185" s="102"/>
      <c r="AC185" s="102"/>
      <c r="AD185" s="102"/>
      <c r="AE185" s="102"/>
      <c r="AF185" s="102"/>
      <c r="AG185" s="102"/>
      <c r="AH185" s="102"/>
      <c r="AI185" s="102"/>
      <c r="AJ185" s="102"/>
      <c r="AK185" s="102"/>
      <c r="AL185" s="102"/>
      <c r="AM185" s="102"/>
      <c r="AN185" s="102"/>
      <c r="AO185" s="102"/>
      <c r="AP185" s="102"/>
      <c r="AQ185" s="102"/>
      <c r="AR185" s="102"/>
      <c r="AS185" s="102"/>
      <c r="AT185" s="102"/>
      <c r="AU185" s="102"/>
      <c r="AV185" s="102"/>
      <c r="AW185" s="102"/>
      <c r="AX185" s="102"/>
      <c r="AY185" s="102"/>
    </row>
    <row r="186" spans="1:51" x14ac:dyDescent="0.25">
      <c r="A186" s="116">
        <v>185</v>
      </c>
      <c r="B186" s="116" t="b">
        <f>IF(ISNUMBER(Data!D186),IF(AND($A186&lt;=Data!$H$3,$A188&gt;=Data!$H$2,Data!E187&lt;&gt;1),VLOOKUP($A186,Data!$A:$D,4,FALSE)))</f>
        <v>0</v>
      </c>
      <c r="C186" s="116" t="b">
        <f>IF(AND($A186&lt;=Data!$H$3,$A188&gt;=Data!$H$2,Data!E187&lt;&gt;1),VLOOKUP($A186,Data!$A:$D,3,FALSE))</f>
        <v>0</v>
      </c>
      <c r="D186" s="58" t="b">
        <f>IF(COUNT(B186:C186)=2,IF(C186&gt;Data!$H$5,5,IF(C186&gt;Data!$H$6,4,IF(C186&gt;Data!$H$7,3,2))))</f>
        <v>0</v>
      </c>
      <c r="E186" s="115" t="str">
        <f t="shared" si="29"/>
        <v/>
      </c>
      <c r="F186" s="102" t="str">
        <f t="shared" si="40"/>
        <v>0,</v>
      </c>
      <c r="G186" s="102" t="str">
        <f t="shared" si="40"/>
        <v>0,</v>
      </c>
      <c r="H186" s="102" t="str">
        <f t="shared" si="40"/>
        <v>0,</v>
      </c>
      <c r="I186" s="102" t="str">
        <f t="shared" si="40"/>
        <v>0,</v>
      </c>
      <c r="J186" s="102" t="str">
        <f t="shared" si="40"/>
        <v>0,</v>
      </c>
      <c r="K186" s="102" t="str">
        <f t="shared" si="40"/>
        <v>0,</v>
      </c>
      <c r="L186" s="102" t="str">
        <f t="shared" si="40"/>
        <v>0,</v>
      </c>
      <c r="M186" s="102" t="str">
        <f t="shared" si="40"/>
        <v>0,</v>
      </c>
      <c r="N186" s="102" t="str">
        <f t="shared" si="40"/>
        <v>0,</v>
      </c>
      <c r="O186" s="102" t="str">
        <f t="shared" si="40"/>
        <v>0,</v>
      </c>
      <c r="P186" s="102" t="str">
        <f t="shared" si="40"/>
        <v>0,</v>
      </c>
      <c r="Q186" s="102" t="str">
        <f t="shared" si="40"/>
        <v>0,</v>
      </c>
      <c r="R186" s="102" t="str">
        <f t="shared" si="40"/>
        <v>0,</v>
      </c>
      <c r="S186" s="102" t="str">
        <f t="shared" si="40"/>
        <v>0,</v>
      </c>
      <c r="T186" s="102" t="str">
        <f t="shared" si="40"/>
        <v>0,</v>
      </c>
      <c r="U186" s="102" t="str">
        <f t="shared" si="40"/>
        <v>0,</v>
      </c>
      <c r="V186" s="102" t="str">
        <f t="shared" si="41"/>
        <v>0,</v>
      </c>
      <c r="W186" s="102" t="str">
        <f t="shared" si="41"/>
        <v>0,</v>
      </c>
      <c r="X186" s="102" t="str">
        <f t="shared" si="41"/>
        <v>0,</v>
      </c>
      <c r="Y186" s="102" t="str">
        <f t="shared" si="41"/>
        <v>0,</v>
      </c>
      <c r="Z186" s="102"/>
      <c r="AA186" s="102"/>
      <c r="AB186" s="102"/>
      <c r="AC186" s="102"/>
      <c r="AD186" s="102"/>
      <c r="AE186" s="102"/>
      <c r="AF186" s="102"/>
      <c r="AG186" s="102"/>
      <c r="AH186" s="102"/>
      <c r="AI186" s="102"/>
      <c r="AJ186" s="102"/>
      <c r="AK186" s="102"/>
      <c r="AL186" s="102"/>
      <c r="AM186" s="102"/>
      <c r="AN186" s="102"/>
      <c r="AO186" s="102"/>
      <c r="AP186" s="102"/>
      <c r="AQ186" s="102"/>
      <c r="AR186" s="102"/>
      <c r="AS186" s="102"/>
      <c r="AT186" s="102"/>
      <c r="AU186" s="102"/>
      <c r="AV186" s="102"/>
      <c r="AW186" s="102"/>
      <c r="AX186" s="102"/>
      <c r="AY186" s="102"/>
    </row>
    <row r="187" spans="1:51" x14ac:dyDescent="0.25">
      <c r="A187" s="116">
        <v>186</v>
      </c>
      <c r="B187" s="116" t="b">
        <f>IF(ISNUMBER(Data!D187),IF(AND($A187&lt;=Data!$H$3,$A189&gt;=Data!$H$2,Data!E188&lt;&gt;1),VLOOKUP($A187,Data!$A:$D,4,FALSE)))</f>
        <v>0</v>
      </c>
      <c r="C187" s="116" t="b">
        <f>IF(AND($A187&lt;=Data!$H$3,$A189&gt;=Data!$H$2,Data!E188&lt;&gt;1),VLOOKUP($A187,Data!$A:$D,3,FALSE))</f>
        <v>0</v>
      </c>
      <c r="D187" s="58" t="b">
        <f>IF(COUNT(B187:C187)=2,IF(C187&gt;Data!$H$5,5,IF(C187&gt;Data!$H$6,4,IF(C187&gt;Data!$H$7,3,2))))</f>
        <v>0</v>
      </c>
      <c r="E187" s="115" t="str">
        <f t="shared" si="29"/>
        <v/>
      </c>
      <c r="F187" s="102" t="str">
        <f t="shared" si="40"/>
        <v>0,</v>
      </c>
      <c r="G187" s="102" t="str">
        <f t="shared" si="40"/>
        <v>0,</v>
      </c>
      <c r="H187" s="102" t="str">
        <f t="shared" si="40"/>
        <v>0,</v>
      </c>
      <c r="I187" s="102" t="str">
        <f t="shared" si="40"/>
        <v>0,</v>
      </c>
      <c r="J187" s="102" t="str">
        <f t="shared" si="40"/>
        <v>0,</v>
      </c>
      <c r="K187" s="102" t="str">
        <f t="shared" si="40"/>
        <v>0,</v>
      </c>
      <c r="L187" s="102" t="str">
        <f t="shared" si="40"/>
        <v>0,</v>
      </c>
      <c r="M187" s="102" t="str">
        <f t="shared" si="40"/>
        <v>0,</v>
      </c>
      <c r="N187" s="102" t="str">
        <f t="shared" si="40"/>
        <v>0,</v>
      </c>
      <c r="O187" s="102" t="str">
        <f t="shared" si="40"/>
        <v>0,</v>
      </c>
      <c r="P187" s="102" t="str">
        <f t="shared" si="40"/>
        <v>0,</v>
      </c>
      <c r="Q187" s="102" t="str">
        <f t="shared" si="40"/>
        <v>0,</v>
      </c>
      <c r="R187" s="102" t="str">
        <f t="shared" si="40"/>
        <v>0,</v>
      </c>
      <c r="S187" s="102" t="str">
        <f t="shared" si="40"/>
        <v>0,</v>
      </c>
      <c r="T187" s="102" t="str">
        <f t="shared" si="40"/>
        <v>0,</v>
      </c>
      <c r="U187" s="102" t="str">
        <f t="shared" si="40"/>
        <v>0,</v>
      </c>
      <c r="V187" s="102" t="str">
        <f t="shared" si="41"/>
        <v>0,</v>
      </c>
      <c r="W187" s="102" t="str">
        <f t="shared" si="41"/>
        <v>0,</v>
      </c>
      <c r="X187" s="102" t="str">
        <f t="shared" si="41"/>
        <v>0,</v>
      </c>
      <c r="Y187" s="102" t="str">
        <f t="shared" si="41"/>
        <v>0,</v>
      </c>
      <c r="Z187" s="102"/>
      <c r="AA187" s="102"/>
      <c r="AB187" s="102"/>
      <c r="AC187" s="102"/>
      <c r="AD187" s="102"/>
      <c r="AE187" s="102"/>
      <c r="AF187" s="102"/>
      <c r="AG187" s="102"/>
      <c r="AH187" s="102"/>
      <c r="AI187" s="102"/>
      <c r="AJ187" s="102"/>
      <c r="AK187" s="102"/>
      <c r="AL187" s="102"/>
      <c r="AM187" s="102"/>
      <c r="AN187" s="102"/>
      <c r="AO187" s="102"/>
      <c r="AP187" s="102"/>
      <c r="AQ187" s="102"/>
      <c r="AR187" s="102"/>
      <c r="AS187" s="102"/>
      <c r="AT187" s="102"/>
      <c r="AU187" s="102"/>
      <c r="AV187" s="102"/>
      <c r="AW187" s="102"/>
      <c r="AX187" s="102"/>
      <c r="AY187" s="102"/>
    </row>
    <row r="188" spans="1:51" x14ac:dyDescent="0.25">
      <c r="A188" s="116">
        <v>187</v>
      </c>
      <c r="B188" s="116" t="b">
        <f>IF(ISNUMBER(Data!D188),IF(AND($A188&lt;=Data!$H$3,$A190&gt;=Data!$H$2,Data!E189&lt;&gt;1),VLOOKUP($A188,Data!$A:$D,4,FALSE)))</f>
        <v>0</v>
      </c>
      <c r="C188" s="116" t="b">
        <f>IF(AND($A188&lt;=Data!$H$3,$A190&gt;=Data!$H$2,Data!E189&lt;&gt;1),VLOOKUP($A188,Data!$A:$D,3,FALSE))</f>
        <v>0</v>
      </c>
      <c r="D188" s="58" t="b">
        <f>IF(COUNT(B188:C188)=2,IF(C188&gt;Data!$H$5,5,IF(C188&gt;Data!$H$6,4,IF(C188&gt;Data!$H$7,3,2))))</f>
        <v>0</v>
      </c>
      <c r="E188" s="115" t="str">
        <f t="shared" si="29"/>
        <v/>
      </c>
      <c r="F188" s="102" t="str">
        <f t="shared" si="40"/>
        <v>0,</v>
      </c>
      <c r="G188" s="102" t="str">
        <f t="shared" si="40"/>
        <v>0,</v>
      </c>
      <c r="H188" s="102" t="str">
        <f t="shared" si="40"/>
        <v>0,</v>
      </c>
      <c r="I188" s="102" t="str">
        <f t="shared" si="40"/>
        <v>0,</v>
      </c>
      <c r="J188" s="102" t="str">
        <f t="shared" si="40"/>
        <v>0,</v>
      </c>
      <c r="K188" s="102" t="str">
        <f t="shared" si="40"/>
        <v>0,</v>
      </c>
      <c r="L188" s="102" t="str">
        <f t="shared" si="40"/>
        <v>0,</v>
      </c>
      <c r="M188" s="102" t="str">
        <f t="shared" si="40"/>
        <v>0,</v>
      </c>
      <c r="N188" s="102" t="str">
        <f t="shared" si="40"/>
        <v>0,</v>
      </c>
      <c r="O188" s="102" t="str">
        <f t="shared" si="40"/>
        <v>0,</v>
      </c>
      <c r="P188" s="102" t="str">
        <f t="shared" si="40"/>
        <v>0,</v>
      </c>
      <c r="Q188" s="102" t="str">
        <f t="shared" si="40"/>
        <v>0,</v>
      </c>
      <c r="R188" s="102" t="str">
        <f t="shared" si="40"/>
        <v>0,</v>
      </c>
      <c r="S188" s="102" t="str">
        <f t="shared" si="40"/>
        <v>0,</v>
      </c>
      <c r="T188" s="102" t="str">
        <f t="shared" si="40"/>
        <v>0,</v>
      </c>
      <c r="U188" s="102" t="str">
        <f t="shared" si="40"/>
        <v>0,</v>
      </c>
      <c r="V188" s="102" t="str">
        <f t="shared" si="41"/>
        <v>0,</v>
      </c>
      <c r="W188" s="102" t="str">
        <f t="shared" si="41"/>
        <v>0,</v>
      </c>
      <c r="X188" s="102" t="str">
        <f t="shared" si="41"/>
        <v>0,</v>
      </c>
      <c r="Y188" s="102" t="str">
        <f t="shared" si="41"/>
        <v>0,</v>
      </c>
      <c r="Z188" s="102"/>
      <c r="AA188" s="102"/>
      <c r="AB188" s="102"/>
      <c r="AC188" s="102"/>
      <c r="AD188" s="102"/>
      <c r="AE188" s="102"/>
      <c r="AF188" s="102"/>
      <c r="AG188" s="102"/>
      <c r="AH188" s="102"/>
      <c r="AI188" s="102"/>
      <c r="AJ188" s="102"/>
      <c r="AK188" s="102"/>
      <c r="AL188" s="102"/>
      <c r="AM188" s="102"/>
      <c r="AN188" s="102"/>
      <c r="AO188" s="102"/>
      <c r="AP188" s="102"/>
      <c r="AQ188" s="102"/>
      <c r="AR188" s="102"/>
      <c r="AS188" s="102"/>
      <c r="AT188" s="102"/>
      <c r="AU188" s="102"/>
      <c r="AV188" s="102"/>
      <c r="AW188" s="102"/>
      <c r="AX188" s="102"/>
      <c r="AY188" s="102"/>
    </row>
    <row r="189" spans="1:51" x14ac:dyDescent="0.25">
      <c r="A189" s="116">
        <v>188</v>
      </c>
      <c r="B189" s="116" t="b">
        <f>IF(ISNUMBER(Data!D189),IF(AND($A189&lt;=Data!$H$3,$A191&gt;=Data!$H$2,Data!E190&lt;&gt;1),VLOOKUP($A189,Data!$A:$D,4,FALSE)))</f>
        <v>0</v>
      </c>
      <c r="C189" s="116" t="b">
        <f>IF(AND($A189&lt;=Data!$H$3,$A191&gt;=Data!$H$2,Data!E190&lt;&gt;1),VLOOKUP($A189,Data!$A:$D,3,FALSE))</f>
        <v>0</v>
      </c>
      <c r="D189" s="58" t="b">
        <f>IF(COUNT(B189:C189)=2,IF(C189&gt;Data!$H$5,5,IF(C189&gt;Data!$H$6,4,IF(C189&gt;Data!$H$7,3,2))))</f>
        <v>0</v>
      </c>
      <c r="E189" s="115" t="str">
        <f t="shared" si="29"/>
        <v/>
      </c>
      <c r="F189" s="102" t="str">
        <f t="shared" ref="F189:U198" si="42">IF($B189&lt;F$1,1,0) &amp;","&amp;$E189</f>
        <v>0,</v>
      </c>
      <c r="G189" s="102" t="str">
        <f t="shared" si="42"/>
        <v>0,</v>
      </c>
      <c r="H189" s="102" t="str">
        <f t="shared" si="42"/>
        <v>0,</v>
      </c>
      <c r="I189" s="102" t="str">
        <f t="shared" si="42"/>
        <v>0,</v>
      </c>
      <c r="J189" s="102" t="str">
        <f t="shared" si="42"/>
        <v>0,</v>
      </c>
      <c r="K189" s="102" t="str">
        <f t="shared" si="42"/>
        <v>0,</v>
      </c>
      <c r="L189" s="102" t="str">
        <f t="shared" si="42"/>
        <v>0,</v>
      </c>
      <c r="M189" s="102" t="str">
        <f t="shared" si="42"/>
        <v>0,</v>
      </c>
      <c r="N189" s="102" t="str">
        <f t="shared" si="42"/>
        <v>0,</v>
      </c>
      <c r="O189" s="102" t="str">
        <f t="shared" si="42"/>
        <v>0,</v>
      </c>
      <c r="P189" s="102" t="str">
        <f t="shared" si="42"/>
        <v>0,</v>
      </c>
      <c r="Q189" s="102" t="str">
        <f t="shared" si="42"/>
        <v>0,</v>
      </c>
      <c r="R189" s="102" t="str">
        <f t="shared" si="42"/>
        <v>0,</v>
      </c>
      <c r="S189" s="102" t="str">
        <f t="shared" si="42"/>
        <v>0,</v>
      </c>
      <c r="T189" s="102" t="str">
        <f t="shared" si="42"/>
        <v>0,</v>
      </c>
      <c r="U189" s="102" t="str">
        <f t="shared" si="42"/>
        <v>0,</v>
      </c>
      <c r="V189" s="102" t="str">
        <f t="shared" si="41"/>
        <v>0,</v>
      </c>
      <c r="W189" s="102" t="str">
        <f t="shared" si="41"/>
        <v>0,</v>
      </c>
      <c r="X189" s="102" t="str">
        <f t="shared" si="41"/>
        <v>0,</v>
      </c>
      <c r="Y189" s="102" t="str">
        <f t="shared" si="41"/>
        <v>0,</v>
      </c>
      <c r="Z189" s="102"/>
      <c r="AA189" s="102"/>
      <c r="AB189" s="102"/>
      <c r="AC189" s="102"/>
      <c r="AD189" s="102"/>
      <c r="AE189" s="102"/>
      <c r="AF189" s="102"/>
      <c r="AG189" s="102"/>
      <c r="AH189" s="102"/>
      <c r="AI189" s="102"/>
      <c r="AJ189" s="102"/>
      <c r="AK189" s="102"/>
      <c r="AL189" s="102"/>
      <c r="AM189" s="102"/>
      <c r="AN189" s="102"/>
      <c r="AO189" s="102"/>
      <c r="AP189" s="102"/>
      <c r="AQ189" s="102"/>
      <c r="AR189" s="102"/>
      <c r="AS189" s="102"/>
      <c r="AT189" s="102"/>
      <c r="AU189" s="102"/>
      <c r="AV189" s="102"/>
      <c r="AW189" s="102"/>
      <c r="AX189" s="102"/>
      <c r="AY189" s="102"/>
    </row>
    <row r="190" spans="1:51" x14ac:dyDescent="0.25">
      <c r="A190" s="116">
        <v>189</v>
      </c>
      <c r="B190" s="116" t="b">
        <f>IF(ISNUMBER(Data!D190),IF(AND($A190&lt;=Data!$H$3,$A192&gt;=Data!$H$2,Data!E191&lt;&gt;1),VLOOKUP($A190,Data!$A:$D,4,FALSE)))</f>
        <v>0</v>
      </c>
      <c r="C190" s="116" t="b">
        <f>IF(AND($A190&lt;=Data!$H$3,$A192&gt;=Data!$H$2,Data!E191&lt;&gt;1),VLOOKUP($A190,Data!$A:$D,3,FALSE))</f>
        <v>0</v>
      </c>
      <c r="D190" s="58" t="b">
        <f>IF(COUNT(B190:C190)=2,IF(C190&gt;Data!$H$5,5,IF(C190&gt;Data!$H$6,4,IF(C190&gt;Data!$H$7,3,2))))</f>
        <v>0</v>
      </c>
      <c r="E190" s="115" t="str">
        <f t="shared" si="29"/>
        <v/>
      </c>
      <c r="F190" s="102" t="str">
        <f t="shared" si="42"/>
        <v>0,</v>
      </c>
      <c r="G190" s="102" t="str">
        <f t="shared" si="42"/>
        <v>0,</v>
      </c>
      <c r="H190" s="102" t="str">
        <f t="shared" si="42"/>
        <v>0,</v>
      </c>
      <c r="I190" s="102" t="str">
        <f t="shared" si="42"/>
        <v>0,</v>
      </c>
      <c r="J190" s="102" t="str">
        <f t="shared" si="42"/>
        <v>0,</v>
      </c>
      <c r="K190" s="102" t="str">
        <f t="shared" si="42"/>
        <v>0,</v>
      </c>
      <c r="L190" s="102" t="str">
        <f t="shared" si="42"/>
        <v>0,</v>
      </c>
      <c r="M190" s="102" t="str">
        <f t="shared" si="42"/>
        <v>0,</v>
      </c>
      <c r="N190" s="102" t="str">
        <f t="shared" si="42"/>
        <v>0,</v>
      </c>
      <c r="O190" s="102" t="str">
        <f t="shared" si="42"/>
        <v>0,</v>
      </c>
      <c r="P190" s="102" t="str">
        <f t="shared" si="42"/>
        <v>0,</v>
      </c>
      <c r="Q190" s="102" t="str">
        <f t="shared" si="42"/>
        <v>0,</v>
      </c>
      <c r="R190" s="102" t="str">
        <f t="shared" si="42"/>
        <v>0,</v>
      </c>
      <c r="S190" s="102" t="str">
        <f t="shared" si="42"/>
        <v>0,</v>
      </c>
      <c r="T190" s="102" t="str">
        <f t="shared" si="42"/>
        <v>0,</v>
      </c>
      <c r="U190" s="102" t="str">
        <f t="shared" si="42"/>
        <v>0,</v>
      </c>
      <c r="V190" s="102" t="str">
        <f t="shared" si="41"/>
        <v>0,</v>
      </c>
      <c r="W190" s="102" t="str">
        <f t="shared" si="41"/>
        <v>0,</v>
      </c>
      <c r="X190" s="102" t="str">
        <f t="shared" si="41"/>
        <v>0,</v>
      </c>
      <c r="Y190" s="102" t="str">
        <f t="shared" si="41"/>
        <v>0,</v>
      </c>
      <c r="Z190" s="102"/>
      <c r="AA190" s="102"/>
      <c r="AB190" s="102"/>
      <c r="AC190" s="102"/>
      <c r="AD190" s="102"/>
      <c r="AE190" s="102"/>
      <c r="AF190" s="102"/>
      <c r="AG190" s="102"/>
      <c r="AH190" s="102"/>
      <c r="AI190" s="102"/>
      <c r="AJ190" s="102"/>
      <c r="AK190" s="102"/>
      <c r="AL190" s="102"/>
      <c r="AM190" s="102"/>
      <c r="AN190" s="102"/>
      <c r="AO190" s="102"/>
      <c r="AP190" s="102"/>
      <c r="AQ190" s="102"/>
      <c r="AR190" s="102"/>
      <c r="AS190" s="102"/>
      <c r="AT190" s="102"/>
      <c r="AU190" s="102"/>
      <c r="AV190" s="102"/>
      <c r="AW190" s="102"/>
      <c r="AX190" s="102"/>
      <c r="AY190" s="102"/>
    </row>
    <row r="191" spans="1:51" x14ac:dyDescent="0.25">
      <c r="A191" s="116">
        <v>190</v>
      </c>
      <c r="B191" s="116" t="b">
        <f>IF(ISNUMBER(Data!D191),IF(AND($A191&lt;=Data!$H$3,$A193&gt;=Data!$H$2,Data!E192&lt;&gt;1),VLOOKUP($A191,Data!$A:$D,4,FALSE)))</f>
        <v>0</v>
      </c>
      <c r="C191" s="116" t="b">
        <f>IF(AND($A191&lt;=Data!$H$3,$A193&gt;=Data!$H$2,Data!E192&lt;&gt;1),VLOOKUP($A191,Data!$A:$D,3,FALSE))</f>
        <v>0</v>
      </c>
      <c r="D191" s="58" t="b">
        <f>IF(COUNT(B191:C191)=2,IF(C191&gt;Data!$H$5,5,IF(C191&gt;Data!$H$6,4,IF(C191&gt;Data!$H$7,3,2))))</f>
        <v>0</v>
      </c>
      <c r="E191" s="115" t="str">
        <f t="shared" si="29"/>
        <v/>
      </c>
      <c r="F191" s="102" t="str">
        <f t="shared" si="42"/>
        <v>0,</v>
      </c>
      <c r="G191" s="102" t="str">
        <f t="shared" si="42"/>
        <v>0,</v>
      </c>
      <c r="H191" s="102" t="str">
        <f t="shared" si="42"/>
        <v>0,</v>
      </c>
      <c r="I191" s="102" t="str">
        <f t="shared" si="42"/>
        <v>0,</v>
      </c>
      <c r="J191" s="102" t="str">
        <f t="shared" si="42"/>
        <v>0,</v>
      </c>
      <c r="K191" s="102" t="str">
        <f t="shared" si="42"/>
        <v>0,</v>
      </c>
      <c r="L191" s="102" t="str">
        <f t="shared" si="42"/>
        <v>0,</v>
      </c>
      <c r="M191" s="102" t="str">
        <f t="shared" si="42"/>
        <v>0,</v>
      </c>
      <c r="N191" s="102" t="str">
        <f t="shared" si="42"/>
        <v>0,</v>
      </c>
      <c r="O191" s="102" t="str">
        <f t="shared" si="42"/>
        <v>0,</v>
      </c>
      <c r="P191" s="102" t="str">
        <f t="shared" si="42"/>
        <v>0,</v>
      </c>
      <c r="Q191" s="102" t="str">
        <f t="shared" si="42"/>
        <v>0,</v>
      </c>
      <c r="R191" s="102" t="str">
        <f t="shared" si="42"/>
        <v>0,</v>
      </c>
      <c r="S191" s="102" t="str">
        <f t="shared" si="42"/>
        <v>0,</v>
      </c>
      <c r="T191" s="102" t="str">
        <f t="shared" si="42"/>
        <v>0,</v>
      </c>
      <c r="U191" s="102" t="str">
        <f t="shared" si="42"/>
        <v>0,</v>
      </c>
      <c r="V191" s="102" t="str">
        <f t="shared" si="41"/>
        <v>0,</v>
      </c>
      <c r="W191" s="102" t="str">
        <f t="shared" si="41"/>
        <v>0,</v>
      </c>
      <c r="X191" s="102" t="str">
        <f t="shared" si="41"/>
        <v>0,</v>
      </c>
      <c r="Y191" s="102" t="str">
        <f t="shared" si="41"/>
        <v>0,</v>
      </c>
      <c r="Z191" s="102"/>
      <c r="AA191" s="102"/>
      <c r="AB191" s="102"/>
      <c r="AC191" s="102"/>
      <c r="AD191" s="102"/>
      <c r="AE191" s="102"/>
      <c r="AF191" s="102"/>
      <c r="AG191" s="102"/>
      <c r="AH191" s="102"/>
      <c r="AI191" s="102"/>
      <c r="AJ191" s="102"/>
      <c r="AK191" s="102"/>
      <c r="AL191" s="102"/>
      <c r="AM191" s="102"/>
      <c r="AN191" s="102"/>
      <c r="AO191" s="102"/>
      <c r="AP191" s="102"/>
      <c r="AQ191" s="102"/>
      <c r="AR191" s="102"/>
      <c r="AS191" s="102"/>
      <c r="AT191" s="102"/>
      <c r="AU191" s="102"/>
      <c r="AV191" s="102"/>
      <c r="AW191" s="102"/>
      <c r="AX191" s="102"/>
      <c r="AY191" s="102"/>
    </row>
    <row r="192" spans="1:51" x14ac:dyDescent="0.25">
      <c r="A192" s="116">
        <v>191</v>
      </c>
      <c r="B192" s="116" t="b">
        <f>IF(ISNUMBER(Data!D192),IF(AND($A192&lt;=Data!$H$3,$A194&gt;=Data!$H$2,Data!E193&lt;&gt;1),VLOOKUP($A192,Data!$A:$D,4,FALSE)))</f>
        <v>0</v>
      </c>
      <c r="C192" s="116" t="b">
        <f>IF(AND($A192&lt;=Data!$H$3,$A194&gt;=Data!$H$2,Data!E193&lt;&gt;1),VLOOKUP($A192,Data!$A:$D,3,FALSE))</f>
        <v>0</v>
      </c>
      <c r="D192" s="58" t="b">
        <f>IF(COUNT(B192:C192)=2,IF(C192&gt;Data!$H$5,5,IF(C192&gt;Data!$H$6,4,IF(C192&gt;Data!$H$7,3,2))))</f>
        <v>0</v>
      </c>
      <c r="E192" s="115" t="str">
        <f t="shared" si="29"/>
        <v/>
      </c>
      <c r="F192" s="102" t="str">
        <f t="shared" si="42"/>
        <v>0,</v>
      </c>
      <c r="G192" s="102" t="str">
        <f t="shared" si="42"/>
        <v>0,</v>
      </c>
      <c r="H192" s="102" t="str">
        <f t="shared" si="42"/>
        <v>0,</v>
      </c>
      <c r="I192" s="102" t="str">
        <f t="shared" si="42"/>
        <v>0,</v>
      </c>
      <c r="J192" s="102" t="str">
        <f t="shared" si="42"/>
        <v>0,</v>
      </c>
      <c r="K192" s="102" t="str">
        <f t="shared" si="42"/>
        <v>0,</v>
      </c>
      <c r="L192" s="102" t="str">
        <f t="shared" si="42"/>
        <v>0,</v>
      </c>
      <c r="M192" s="102" t="str">
        <f t="shared" si="42"/>
        <v>0,</v>
      </c>
      <c r="N192" s="102" t="str">
        <f t="shared" si="42"/>
        <v>0,</v>
      </c>
      <c r="O192" s="102" t="str">
        <f t="shared" si="42"/>
        <v>0,</v>
      </c>
      <c r="P192" s="102" t="str">
        <f t="shared" si="42"/>
        <v>0,</v>
      </c>
      <c r="Q192" s="102" t="str">
        <f t="shared" si="42"/>
        <v>0,</v>
      </c>
      <c r="R192" s="102" t="str">
        <f t="shared" si="42"/>
        <v>0,</v>
      </c>
      <c r="S192" s="102" t="str">
        <f t="shared" si="42"/>
        <v>0,</v>
      </c>
      <c r="T192" s="102" t="str">
        <f t="shared" si="42"/>
        <v>0,</v>
      </c>
      <c r="U192" s="102" t="str">
        <f t="shared" si="42"/>
        <v>0,</v>
      </c>
      <c r="V192" s="102" t="str">
        <f t="shared" si="41"/>
        <v>0,</v>
      </c>
      <c r="W192" s="102" t="str">
        <f t="shared" si="41"/>
        <v>0,</v>
      </c>
      <c r="X192" s="102" t="str">
        <f t="shared" si="41"/>
        <v>0,</v>
      </c>
      <c r="Y192" s="102" t="str">
        <f t="shared" si="41"/>
        <v>0,</v>
      </c>
      <c r="Z192" s="102"/>
      <c r="AA192" s="102"/>
      <c r="AB192" s="102"/>
      <c r="AC192" s="102"/>
      <c r="AD192" s="102"/>
      <c r="AE192" s="102"/>
      <c r="AF192" s="102"/>
      <c r="AG192" s="102"/>
      <c r="AH192" s="102"/>
      <c r="AI192" s="102"/>
      <c r="AJ192" s="102"/>
      <c r="AK192" s="102"/>
      <c r="AL192" s="102"/>
      <c r="AM192" s="102"/>
      <c r="AN192" s="102"/>
      <c r="AO192" s="102"/>
      <c r="AP192" s="102"/>
      <c r="AQ192" s="102"/>
      <c r="AR192" s="102"/>
      <c r="AS192" s="102"/>
      <c r="AT192" s="102"/>
      <c r="AU192" s="102"/>
      <c r="AV192" s="102"/>
      <c r="AW192" s="102"/>
      <c r="AX192" s="102"/>
      <c r="AY192" s="102"/>
    </row>
    <row r="193" spans="1:51" x14ac:dyDescent="0.25">
      <c r="A193" s="116">
        <v>192</v>
      </c>
      <c r="B193" s="116" t="b">
        <f>IF(ISNUMBER(Data!D193),IF(AND($A193&lt;=Data!$H$3,$A195&gt;=Data!$H$2,Data!E194&lt;&gt;1),VLOOKUP($A193,Data!$A:$D,4,FALSE)))</f>
        <v>0</v>
      </c>
      <c r="C193" s="116" t="b">
        <f>IF(AND($A193&lt;=Data!$H$3,$A195&gt;=Data!$H$2,Data!E194&lt;&gt;1),VLOOKUP($A193,Data!$A:$D,3,FALSE))</f>
        <v>0</v>
      </c>
      <c r="D193" s="58" t="b">
        <f>IF(COUNT(B193:C193)=2,IF(C193&gt;Data!$H$5,5,IF(C193&gt;Data!$H$6,4,IF(C193&gt;Data!$H$7,3,2))))</f>
        <v>0</v>
      </c>
      <c r="E193" s="115" t="str">
        <f t="shared" si="29"/>
        <v/>
      </c>
      <c r="F193" s="102" t="str">
        <f t="shared" si="42"/>
        <v>0,</v>
      </c>
      <c r="G193" s="102" t="str">
        <f t="shared" si="42"/>
        <v>0,</v>
      </c>
      <c r="H193" s="102" t="str">
        <f t="shared" si="42"/>
        <v>0,</v>
      </c>
      <c r="I193" s="102" t="str">
        <f t="shared" si="42"/>
        <v>0,</v>
      </c>
      <c r="J193" s="102" t="str">
        <f t="shared" si="42"/>
        <v>0,</v>
      </c>
      <c r="K193" s="102" t="str">
        <f t="shared" si="42"/>
        <v>0,</v>
      </c>
      <c r="L193" s="102" t="str">
        <f t="shared" si="42"/>
        <v>0,</v>
      </c>
      <c r="M193" s="102" t="str">
        <f t="shared" si="42"/>
        <v>0,</v>
      </c>
      <c r="N193" s="102" t="str">
        <f t="shared" si="42"/>
        <v>0,</v>
      </c>
      <c r="O193" s="102" t="str">
        <f t="shared" si="42"/>
        <v>0,</v>
      </c>
      <c r="P193" s="102" t="str">
        <f t="shared" si="42"/>
        <v>0,</v>
      </c>
      <c r="Q193" s="102" t="str">
        <f t="shared" si="42"/>
        <v>0,</v>
      </c>
      <c r="R193" s="102" t="str">
        <f t="shared" si="42"/>
        <v>0,</v>
      </c>
      <c r="S193" s="102" t="str">
        <f t="shared" si="42"/>
        <v>0,</v>
      </c>
      <c r="T193" s="102" t="str">
        <f t="shared" si="42"/>
        <v>0,</v>
      </c>
      <c r="U193" s="102" t="str">
        <f t="shared" si="42"/>
        <v>0,</v>
      </c>
      <c r="V193" s="102" t="str">
        <f t="shared" si="41"/>
        <v>0,</v>
      </c>
      <c r="W193" s="102" t="str">
        <f t="shared" si="41"/>
        <v>0,</v>
      </c>
      <c r="X193" s="102" t="str">
        <f t="shared" si="41"/>
        <v>0,</v>
      </c>
      <c r="Y193" s="102" t="str">
        <f t="shared" si="41"/>
        <v>0,</v>
      </c>
      <c r="Z193" s="102"/>
      <c r="AA193" s="102"/>
      <c r="AB193" s="102"/>
      <c r="AC193" s="102"/>
      <c r="AD193" s="102"/>
      <c r="AE193" s="102"/>
      <c r="AF193" s="102"/>
      <c r="AG193" s="102"/>
      <c r="AH193" s="102"/>
      <c r="AI193" s="102"/>
      <c r="AJ193" s="102"/>
      <c r="AK193" s="102"/>
      <c r="AL193" s="102"/>
      <c r="AM193" s="102"/>
      <c r="AN193" s="102"/>
      <c r="AO193" s="102"/>
      <c r="AP193" s="102"/>
      <c r="AQ193" s="102"/>
      <c r="AR193" s="102"/>
      <c r="AS193" s="102"/>
      <c r="AT193" s="102"/>
      <c r="AU193" s="102"/>
      <c r="AV193" s="102"/>
      <c r="AW193" s="102"/>
      <c r="AX193" s="102"/>
      <c r="AY193" s="102"/>
    </row>
    <row r="194" spans="1:51" x14ac:dyDescent="0.25">
      <c r="A194" s="116">
        <v>193</v>
      </c>
      <c r="B194" s="116" t="b">
        <f>IF(ISNUMBER(Data!D194),IF(AND($A194&lt;=Data!$H$3,$A196&gt;=Data!$H$2,Data!E195&lt;&gt;1),VLOOKUP($A194,Data!$A:$D,4,FALSE)))</f>
        <v>0</v>
      </c>
      <c r="C194" s="116" t="b">
        <f>IF(AND($A194&lt;=Data!$H$3,$A196&gt;=Data!$H$2,Data!E195&lt;&gt;1),VLOOKUP($A194,Data!$A:$D,3,FALSE))</f>
        <v>0</v>
      </c>
      <c r="D194" s="58" t="b">
        <f>IF(COUNT(B194:C194)=2,IF(C194&gt;Data!$H$5,5,IF(C194&gt;Data!$H$6,4,IF(C194&gt;Data!$H$7,3,2))))</f>
        <v>0</v>
      </c>
      <c r="E194" s="115" t="str">
        <f t="shared" si="29"/>
        <v/>
      </c>
      <c r="F194" s="102" t="str">
        <f t="shared" si="42"/>
        <v>0,</v>
      </c>
      <c r="G194" s="102" t="str">
        <f t="shared" si="42"/>
        <v>0,</v>
      </c>
      <c r="H194" s="102" t="str">
        <f t="shared" si="42"/>
        <v>0,</v>
      </c>
      <c r="I194" s="102" t="str">
        <f t="shared" si="42"/>
        <v>0,</v>
      </c>
      <c r="J194" s="102" t="str">
        <f t="shared" si="42"/>
        <v>0,</v>
      </c>
      <c r="K194" s="102" t="str">
        <f t="shared" si="42"/>
        <v>0,</v>
      </c>
      <c r="L194" s="102" t="str">
        <f t="shared" si="42"/>
        <v>0,</v>
      </c>
      <c r="M194" s="102" t="str">
        <f t="shared" si="42"/>
        <v>0,</v>
      </c>
      <c r="N194" s="102" t="str">
        <f t="shared" si="42"/>
        <v>0,</v>
      </c>
      <c r="O194" s="102" t="str">
        <f t="shared" si="42"/>
        <v>0,</v>
      </c>
      <c r="P194" s="102" t="str">
        <f t="shared" si="42"/>
        <v>0,</v>
      </c>
      <c r="Q194" s="102" t="str">
        <f t="shared" si="42"/>
        <v>0,</v>
      </c>
      <c r="R194" s="102" t="str">
        <f t="shared" si="42"/>
        <v>0,</v>
      </c>
      <c r="S194" s="102" t="str">
        <f t="shared" si="42"/>
        <v>0,</v>
      </c>
      <c r="T194" s="102" t="str">
        <f t="shared" si="42"/>
        <v>0,</v>
      </c>
      <c r="U194" s="102" t="str">
        <f t="shared" si="42"/>
        <v>0,</v>
      </c>
      <c r="V194" s="102" t="str">
        <f t="shared" si="41"/>
        <v>0,</v>
      </c>
      <c r="W194" s="102" t="str">
        <f t="shared" si="41"/>
        <v>0,</v>
      </c>
      <c r="X194" s="102" t="str">
        <f t="shared" si="41"/>
        <v>0,</v>
      </c>
      <c r="Y194" s="102" t="str">
        <f t="shared" si="41"/>
        <v>0,</v>
      </c>
      <c r="Z194" s="102"/>
      <c r="AA194" s="102"/>
      <c r="AB194" s="102"/>
      <c r="AC194" s="102"/>
      <c r="AD194" s="102"/>
      <c r="AE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row>
    <row r="195" spans="1:51" x14ac:dyDescent="0.25">
      <c r="A195" s="116">
        <v>194</v>
      </c>
      <c r="B195" s="116" t="b">
        <f>IF(ISNUMBER(Data!D195),IF(AND($A195&lt;=Data!$H$3,$A197&gt;=Data!$H$2,Data!E196&lt;&gt;1),VLOOKUP($A195,Data!$A:$D,4,FALSE)))</f>
        <v>0</v>
      </c>
      <c r="C195" s="116" t="b">
        <f>IF(AND($A195&lt;=Data!$H$3,$A197&gt;=Data!$H$2,Data!E196&lt;&gt;1),VLOOKUP($A195,Data!$A:$D,3,FALSE))</f>
        <v>0</v>
      </c>
      <c r="D195" s="58" t="b">
        <f>IF(COUNT(B195:C195)=2,IF(C195&gt;Data!$H$5,5,IF(C195&gt;Data!$H$6,4,IF(C195&gt;Data!$H$7,3,2))))</f>
        <v>0</v>
      </c>
      <c r="E195" s="115" t="str">
        <f t="shared" ref="E195:E258" si="43">IF(ISNUMBER(D195),IF(D195&gt;=4,1,0),"")</f>
        <v/>
      </c>
      <c r="F195" s="102" t="str">
        <f t="shared" si="42"/>
        <v>0,</v>
      </c>
      <c r="G195" s="102" t="str">
        <f t="shared" si="42"/>
        <v>0,</v>
      </c>
      <c r="H195" s="102" t="str">
        <f t="shared" si="42"/>
        <v>0,</v>
      </c>
      <c r="I195" s="102" t="str">
        <f t="shared" si="42"/>
        <v>0,</v>
      </c>
      <c r="J195" s="102" t="str">
        <f t="shared" si="42"/>
        <v>0,</v>
      </c>
      <c r="K195" s="102" t="str">
        <f t="shared" si="42"/>
        <v>0,</v>
      </c>
      <c r="L195" s="102" t="str">
        <f t="shared" si="42"/>
        <v>0,</v>
      </c>
      <c r="M195" s="102" t="str">
        <f t="shared" si="42"/>
        <v>0,</v>
      </c>
      <c r="N195" s="102" t="str">
        <f t="shared" si="42"/>
        <v>0,</v>
      </c>
      <c r="O195" s="102" t="str">
        <f t="shared" si="42"/>
        <v>0,</v>
      </c>
      <c r="P195" s="102" t="str">
        <f t="shared" si="42"/>
        <v>0,</v>
      </c>
      <c r="Q195" s="102" t="str">
        <f t="shared" si="42"/>
        <v>0,</v>
      </c>
      <c r="R195" s="102" t="str">
        <f t="shared" si="42"/>
        <v>0,</v>
      </c>
      <c r="S195" s="102" t="str">
        <f t="shared" si="42"/>
        <v>0,</v>
      </c>
      <c r="T195" s="102" t="str">
        <f t="shared" si="42"/>
        <v>0,</v>
      </c>
      <c r="U195" s="102" t="str">
        <f t="shared" si="42"/>
        <v>0,</v>
      </c>
      <c r="V195" s="102" t="str">
        <f t="shared" si="41"/>
        <v>0,</v>
      </c>
      <c r="W195" s="102" t="str">
        <f t="shared" si="41"/>
        <v>0,</v>
      </c>
      <c r="X195" s="102" t="str">
        <f t="shared" si="41"/>
        <v>0,</v>
      </c>
      <c r="Y195" s="102" t="str">
        <f t="shared" si="41"/>
        <v>0,</v>
      </c>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row>
    <row r="196" spans="1:51" x14ac:dyDescent="0.25">
      <c r="A196" s="116">
        <v>195</v>
      </c>
      <c r="B196" s="116" t="b">
        <f>IF(ISNUMBER(Data!D196),IF(AND($A196&lt;=Data!$H$3,$A198&gt;=Data!$H$2,Data!E197&lt;&gt;1),VLOOKUP($A196,Data!$A:$D,4,FALSE)))</f>
        <v>0</v>
      </c>
      <c r="C196" s="116" t="b">
        <f>IF(AND($A196&lt;=Data!$H$3,$A198&gt;=Data!$H$2,Data!E197&lt;&gt;1),VLOOKUP($A196,Data!$A:$D,3,FALSE))</f>
        <v>0</v>
      </c>
      <c r="D196" s="58" t="b">
        <f>IF(COUNT(B196:C196)=2,IF(C196&gt;Data!$H$5,5,IF(C196&gt;Data!$H$6,4,IF(C196&gt;Data!$H$7,3,2))))</f>
        <v>0</v>
      </c>
      <c r="E196" s="115" t="str">
        <f t="shared" si="43"/>
        <v/>
      </c>
      <c r="F196" s="102" t="str">
        <f t="shared" si="42"/>
        <v>0,</v>
      </c>
      <c r="G196" s="102" t="str">
        <f t="shared" si="42"/>
        <v>0,</v>
      </c>
      <c r="H196" s="102" t="str">
        <f t="shared" si="42"/>
        <v>0,</v>
      </c>
      <c r="I196" s="102" t="str">
        <f t="shared" si="42"/>
        <v>0,</v>
      </c>
      <c r="J196" s="102" t="str">
        <f t="shared" si="42"/>
        <v>0,</v>
      </c>
      <c r="K196" s="102" t="str">
        <f t="shared" si="42"/>
        <v>0,</v>
      </c>
      <c r="L196" s="102" t="str">
        <f t="shared" si="42"/>
        <v>0,</v>
      </c>
      <c r="M196" s="102" t="str">
        <f t="shared" si="42"/>
        <v>0,</v>
      </c>
      <c r="N196" s="102" t="str">
        <f t="shared" si="42"/>
        <v>0,</v>
      </c>
      <c r="O196" s="102" t="str">
        <f t="shared" si="42"/>
        <v>0,</v>
      </c>
      <c r="P196" s="102" t="str">
        <f t="shared" si="42"/>
        <v>0,</v>
      </c>
      <c r="Q196" s="102" t="str">
        <f t="shared" si="42"/>
        <v>0,</v>
      </c>
      <c r="R196" s="102" t="str">
        <f t="shared" si="42"/>
        <v>0,</v>
      </c>
      <c r="S196" s="102" t="str">
        <f t="shared" si="42"/>
        <v>0,</v>
      </c>
      <c r="T196" s="102" t="str">
        <f t="shared" si="42"/>
        <v>0,</v>
      </c>
      <c r="U196" s="102" t="str">
        <f t="shared" si="42"/>
        <v>0,</v>
      </c>
      <c r="V196" s="102" t="str">
        <f t="shared" si="41"/>
        <v>0,</v>
      </c>
      <c r="W196" s="102" t="str">
        <f t="shared" si="41"/>
        <v>0,</v>
      </c>
      <c r="X196" s="102" t="str">
        <f t="shared" si="41"/>
        <v>0,</v>
      </c>
      <c r="Y196" s="102" t="str">
        <f t="shared" si="41"/>
        <v>0,</v>
      </c>
      <c r="Z196" s="102"/>
      <c r="AA196" s="102"/>
      <c r="AB196" s="102"/>
      <c r="AC196" s="102"/>
      <c r="AD196" s="102"/>
      <c r="AE196" s="102"/>
      <c r="AF196" s="102"/>
      <c r="AG196" s="102"/>
      <c r="AH196" s="102"/>
      <c r="AI196" s="102"/>
      <c r="AJ196" s="102"/>
      <c r="AK196" s="102"/>
      <c r="AL196" s="102"/>
      <c r="AM196" s="102"/>
      <c r="AN196" s="102"/>
      <c r="AO196" s="102"/>
      <c r="AP196" s="102"/>
      <c r="AQ196" s="102"/>
      <c r="AR196" s="102"/>
      <c r="AS196" s="102"/>
      <c r="AT196" s="102"/>
      <c r="AU196" s="102"/>
      <c r="AV196" s="102"/>
      <c r="AW196" s="102"/>
      <c r="AX196" s="102"/>
      <c r="AY196" s="102"/>
    </row>
    <row r="197" spans="1:51" x14ac:dyDescent="0.25">
      <c r="A197" s="116">
        <v>196</v>
      </c>
      <c r="B197" s="116" t="b">
        <f>IF(ISNUMBER(Data!D197),IF(AND($A197&lt;=Data!$H$3,$A199&gt;=Data!$H$2,Data!E198&lt;&gt;1),VLOOKUP($A197,Data!$A:$D,4,FALSE)))</f>
        <v>0</v>
      </c>
      <c r="C197" s="116" t="b">
        <f>IF(AND($A197&lt;=Data!$H$3,$A199&gt;=Data!$H$2,Data!E198&lt;&gt;1),VLOOKUP($A197,Data!$A:$D,3,FALSE))</f>
        <v>0</v>
      </c>
      <c r="D197" s="58" t="b">
        <f>IF(COUNT(B197:C197)=2,IF(C197&gt;Data!$H$5,5,IF(C197&gt;Data!$H$6,4,IF(C197&gt;Data!$H$7,3,2))))</f>
        <v>0</v>
      </c>
      <c r="E197" s="115" t="str">
        <f t="shared" si="43"/>
        <v/>
      </c>
      <c r="F197" s="102" t="str">
        <f t="shared" si="42"/>
        <v>0,</v>
      </c>
      <c r="G197" s="102" t="str">
        <f t="shared" si="42"/>
        <v>0,</v>
      </c>
      <c r="H197" s="102" t="str">
        <f t="shared" si="42"/>
        <v>0,</v>
      </c>
      <c r="I197" s="102" t="str">
        <f t="shared" si="42"/>
        <v>0,</v>
      </c>
      <c r="J197" s="102" t="str">
        <f t="shared" si="42"/>
        <v>0,</v>
      </c>
      <c r="K197" s="102" t="str">
        <f t="shared" si="42"/>
        <v>0,</v>
      </c>
      <c r="L197" s="102" t="str">
        <f t="shared" si="42"/>
        <v>0,</v>
      </c>
      <c r="M197" s="102" t="str">
        <f t="shared" si="42"/>
        <v>0,</v>
      </c>
      <c r="N197" s="102" t="str">
        <f t="shared" si="42"/>
        <v>0,</v>
      </c>
      <c r="O197" s="102" t="str">
        <f t="shared" si="42"/>
        <v>0,</v>
      </c>
      <c r="P197" s="102" t="str">
        <f t="shared" si="42"/>
        <v>0,</v>
      </c>
      <c r="Q197" s="102" t="str">
        <f t="shared" si="42"/>
        <v>0,</v>
      </c>
      <c r="R197" s="102" t="str">
        <f t="shared" si="42"/>
        <v>0,</v>
      </c>
      <c r="S197" s="102" t="str">
        <f t="shared" si="42"/>
        <v>0,</v>
      </c>
      <c r="T197" s="102" t="str">
        <f t="shared" si="42"/>
        <v>0,</v>
      </c>
      <c r="U197" s="102" t="str">
        <f t="shared" si="42"/>
        <v>0,</v>
      </c>
      <c r="V197" s="102" t="str">
        <f t="shared" si="41"/>
        <v>0,</v>
      </c>
      <c r="W197" s="102" t="str">
        <f t="shared" si="41"/>
        <v>0,</v>
      </c>
      <c r="X197" s="102" t="str">
        <f t="shared" si="41"/>
        <v>0,</v>
      </c>
      <c r="Y197" s="102" t="str">
        <f t="shared" si="41"/>
        <v>0,</v>
      </c>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row>
    <row r="198" spans="1:51" x14ac:dyDescent="0.25">
      <c r="A198" s="116">
        <v>197</v>
      </c>
      <c r="B198" s="116" t="b">
        <f>IF(ISNUMBER(Data!D198),IF(AND($A198&lt;=Data!$H$3,$A200&gt;=Data!$H$2,Data!E199&lt;&gt;1),VLOOKUP($A198,Data!$A:$D,4,FALSE)))</f>
        <v>0</v>
      </c>
      <c r="C198" s="116" t="b">
        <f>IF(AND($A198&lt;=Data!$H$3,$A200&gt;=Data!$H$2,Data!E199&lt;&gt;1),VLOOKUP($A198,Data!$A:$D,3,FALSE))</f>
        <v>0</v>
      </c>
      <c r="D198" s="58" t="b">
        <f>IF(COUNT(B198:C198)=2,IF(C198&gt;Data!$H$5,5,IF(C198&gt;Data!$H$6,4,IF(C198&gt;Data!$H$7,3,2))))</f>
        <v>0</v>
      </c>
      <c r="E198" s="115" t="str">
        <f t="shared" si="43"/>
        <v/>
      </c>
      <c r="F198" s="102" t="str">
        <f t="shared" si="42"/>
        <v>0,</v>
      </c>
      <c r="G198" s="102" t="str">
        <f t="shared" si="42"/>
        <v>0,</v>
      </c>
      <c r="H198" s="102" t="str">
        <f t="shared" si="42"/>
        <v>0,</v>
      </c>
      <c r="I198" s="102" t="str">
        <f t="shared" si="42"/>
        <v>0,</v>
      </c>
      <c r="J198" s="102" t="str">
        <f t="shared" si="42"/>
        <v>0,</v>
      </c>
      <c r="K198" s="102" t="str">
        <f t="shared" si="42"/>
        <v>0,</v>
      </c>
      <c r="L198" s="102" t="str">
        <f t="shared" si="42"/>
        <v>0,</v>
      </c>
      <c r="M198" s="102" t="str">
        <f t="shared" si="42"/>
        <v>0,</v>
      </c>
      <c r="N198" s="102" t="str">
        <f t="shared" si="42"/>
        <v>0,</v>
      </c>
      <c r="O198" s="102" t="str">
        <f t="shared" si="42"/>
        <v>0,</v>
      </c>
      <c r="P198" s="102" t="str">
        <f t="shared" si="42"/>
        <v>0,</v>
      </c>
      <c r="Q198" s="102" t="str">
        <f t="shared" si="42"/>
        <v>0,</v>
      </c>
      <c r="R198" s="102" t="str">
        <f t="shared" si="42"/>
        <v>0,</v>
      </c>
      <c r="S198" s="102" t="str">
        <f t="shared" si="42"/>
        <v>0,</v>
      </c>
      <c r="T198" s="102" t="str">
        <f t="shared" si="42"/>
        <v>0,</v>
      </c>
      <c r="U198" s="102" t="str">
        <f t="shared" si="42"/>
        <v>0,</v>
      </c>
      <c r="V198" s="102" t="str">
        <f t="shared" si="41"/>
        <v>0,</v>
      </c>
      <c r="W198" s="102" t="str">
        <f t="shared" si="41"/>
        <v>0,</v>
      </c>
      <c r="X198" s="102" t="str">
        <f t="shared" si="41"/>
        <v>0,</v>
      </c>
      <c r="Y198" s="102" t="str">
        <f t="shared" si="41"/>
        <v>0,</v>
      </c>
      <c r="Z198" s="102"/>
      <c r="AA198" s="102"/>
      <c r="AB198" s="102"/>
      <c r="AC198" s="102"/>
      <c r="AD198" s="102"/>
      <c r="AE198" s="102"/>
      <c r="AF198" s="102"/>
      <c r="AG198" s="102"/>
      <c r="AH198" s="102"/>
      <c r="AI198" s="102"/>
      <c r="AJ198" s="102"/>
      <c r="AK198" s="102"/>
      <c r="AL198" s="102"/>
      <c r="AM198" s="102"/>
      <c r="AN198" s="102"/>
      <c r="AO198" s="102"/>
      <c r="AP198" s="102"/>
      <c r="AQ198" s="102"/>
      <c r="AR198" s="102"/>
      <c r="AS198" s="102"/>
      <c r="AT198" s="102"/>
      <c r="AU198" s="102"/>
      <c r="AV198" s="102"/>
      <c r="AW198" s="102"/>
      <c r="AX198" s="102"/>
      <c r="AY198" s="102"/>
    </row>
    <row r="199" spans="1:51" x14ac:dyDescent="0.25">
      <c r="A199" s="116">
        <v>198</v>
      </c>
      <c r="B199" s="116" t="b">
        <f>IF(ISNUMBER(Data!D199),IF(AND($A199&lt;=Data!$H$3,$A201&gt;=Data!$H$2,Data!E200&lt;&gt;1),VLOOKUP($A199,Data!$A:$D,4,FALSE)))</f>
        <v>0</v>
      </c>
      <c r="C199" s="116" t="b">
        <f>IF(AND($A199&lt;=Data!$H$3,$A201&gt;=Data!$H$2,Data!E200&lt;&gt;1),VLOOKUP($A199,Data!$A:$D,3,FALSE))</f>
        <v>0</v>
      </c>
      <c r="D199" s="58" t="b">
        <f>IF(COUNT(B199:C199)=2,IF(C199&gt;Data!$H$5,5,IF(C199&gt;Data!$H$6,4,IF(C199&gt;Data!$H$7,3,2))))</f>
        <v>0</v>
      </c>
      <c r="E199" s="115" t="str">
        <f t="shared" si="43"/>
        <v/>
      </c>
      <c r="F199" s="102" t="str">
        <f t="shared" ref="F199:U208" si="44">IF($B199&lt;F$1,1,0) &amp;","&amp;$E199</f>
        <v>0,</v>
      </c>
      <c r="G199" s="102" t="str">
        <f t="shared" si="44"/>
        <v>0,</v>
      </c>
      <c r="H199" s="102" t="str">
        <f t="shared" si="44"/>
        <v>0,</v>
      </c>
      <c r="I199" s="102" t="str">
        <f t="shared" si="44"/>
        <v>0,</v>
      </c>
      <c r="J199" s="102" t="str">
        <f t="shared" si="44"/>
        <v>0,</v>
      </c>
      <c r="K199" s="102" t="str">
        <f t="shared" si="44"/>
        <v>0,</v>
      </c>
      <c r="L199" s="102" t="str">
        <f t="shared" si="44"/>
        <v>0,</v>
      </c>
      <c r="M199" s="102" t="str">
        <f t="shared" si="44"/>
        <v>0,</v>
      </c>
      <c r="N199" s="102" t="str">
        <f t="shared" si="44"/>
        <v>0,</v>
      </c>
      <c r="O199" s="102" t="str">
        <f t="shared" si="44"/>
        <v>0,</v>
      </c>
      <c r="P199" s="102" t="str">
        <f t="shared" si="44"/>
        <v>0,</v>
      </c>
      <c r="Q199" s="102" t="str">
        <f t="shared" si="44"/>
        <v>0,</v>
      </c>
      <c r="R199" s="102" t="str">
        <f t="shared" si="44"/>
        <v>0,</v>
      </c>
      <c r="S199" s="102" t="str">
        <f t="shared" si="44"/>
        <v>0,</v>
      </c>
      <c r="T199" s="102" t="str">
        <f t="shared" si="44"/>
        <v>0,</v>
      </c>
      <c r="U199" s="102" t="str">
        <f t="shared" si="44"/>
        <v>0,</v>
      </c>
      <c r="V199" s="102" t="str">
        <f t="shared" si="41"/>
        <v>0,</v>
      </c>
      <c r="W199" s="102" t="str">
        <f t="shared" si="41"/>
        <v>0,</v>
      </c>
      <c r="X199" s="102" t="str">
        <f t="shared" si="41"/>
        <v>0,</v>
      </c>
      <c r="Y199" s="102" t="str">
        <f t="shared" si="41"/>
        <v>0,</v>
      </c>
      <c r="Z199" s="102"/>
      <c r="AA199" s="102"/>
      <c r="AB199" s="102"/>
      <c r="AC199" s="102"/>
      <c r="AD199" s="102"/>
      <c r="AE199" s="102"/>
      <c r="AF199" s="102"/>
      <c r="AG199" s="102"/>
      <c r="AH199" s="102"/>
      <c r="AI199" s="102"/>
      <c r="AJ199" s="102"/>
      <c r="AK199" s="102"/>
      <c r="AL199" s="102"/>
      <c r="AM199" s="102"/>
      <c r="AN199" s="102"/>
      <c r="AO199" s="102"/>
      <c r="AP199" s="102"/>
      <c r="AQ199" s="102"/>
      <c r="AR199" s="102"/>
      <c r="AS199" s="102"/>
      <c r="AT199" s="102"/>
      <c r="AU199" s="102"/>
      <c r="AV199" s="102"/>
      <c r="AW199" s="102"/>
      <c r="AX199" s="102"/>
      <c r="AY199" s="102"/>
    </row>
    <row r="200" spans="1:51" x14ac:dyDescent="0.25">
      <c r="A200" s="116">
        <v>199</v>
      </c>
      <c r="B200" s="116" t="b">
        <f>IF(ISNUMBER(Data!D200),IF(AND($A200&lt;=Data!$H$3,$A202&gt;=Data!$H$2,Data!E201&lt;&gt;1),VLOOKUP($A200,Data!$A:$D,4,FALSE)))</f>
        <v>0</v>
      </c>
      <c r="C200" s="116" t="b">
        <f>IF(AND($A200&lt;=Data!$H$3,$A202&gt;=Data!$H$2,Data!E201&lt;&gt;1),VLOOKUP($A200,Data!$A:$D,3,FALSE))</f>
        <v>0</v>
      </c>
      <c r="D200" s="58" t="b">
        <f>IF(COUNT(B200:C200)=2,IF(C200&gt;Data!$H$5,5,IF(C200&gt;Data!$H$6,4,IF(C200&gt;Data!$H$7,3,2))))</f>
        <v>0</v>
      </c>
      <c r="E200" s="115" t="str">
        <f t="shared" si="43"/>
        <v/>
      </c>
      <c r="F200" s="102" t="str">
        <f t="shared" si="44"/>
        <v>0,</v>
      </c>
      <c r="G200" s="102" t="str">
        <f t="shared" si="44"/>
        <v>0,</v>
      </c>
      <c r="H200" s="102" t="str">
        <f t="shared" si="44"/>
        <v>0,</v>
      </c>
      <c r="I200" s="102" t="str">
        <f t="shared" si="44"/>
        <v>0,</v>
      </c>
      <c r="J200" s="102" t="str">
        <f t="shared" si="44"/>
        <v>0,</v>
      </c>
      <c r="K200" s="102" t="str">
        <f t="shared" si="44"/>
        <v>0,</v>
      </c>
      <c r="L200" s="102" t="str">
        <f t="shared" si="44"/>
        <v>0,</v>
      </c>
      <c r="M200" s="102" t="str">
        <f t="shared" si="44"/>
        <v>0,</v>
      </c>
      <c r="N200" s="102" t="str">
        <f t="shared" si="44"/>
        <v>0,</v>
      </c>
      <c r="O200" s="102" t="str">
        <f t="shared" si="44"/>
        <v>0,</v>
      </c>
      <c r="P200" s="102" t="str">
        <f t="shared" si="44"/>
        <v>0,</v>
      </c>
      <c r="Q200" s="102" t="str">
        <f t="shared" si="44"/>
        <v>0,</v>
      </c>
      <c r="R200" s="102" t="str">
        <f t="shared" si="44"/>
        <v>0,</v>
      </c>
      <c r="S200" s="102" t="str">
        <f t="shared" si="44"/>
        <v>0,</v>
      </c>
      <c r="T200" s="102" t="str">
        <f t="shared" si="44"/>
        <v>0,</v>
      </c>
      <c r="U200" s="102" t="str">
        <f t="shared" si="44"/>
        <v>0,</v>
      </c>
      <c r="V200" s="102" t="str">
        <f t="shared" si="41"/>
        <v>0,</v>
      </c>
      <c r="W200" s="102" t="str">
        <f t="shared" si="41"/>
        <v>0,</v>
      </c>
      <c r="X200" s="102" t="str">
        <f t="shared" si="41"/>
        <v>0,</v>
      </c>
      <c r="Y200" s="102" t="str">
        <f t="shared" si="41"/>
        <v>0,</v>
      </c>
      <c r="Z200" s="102"/>
      <c r="AA200" s="102"/>
      <c r="AB200" s="102"/>
      <c r="AC200" s="102"/>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row>
    <row r="201" spans="1:51" x14ac:dyDescent="0.25">
      <c r="A201" s="116">
        <v>200</v>
      </c>
      <c r="B201" s="116" t="b">
        <f>IF(ISNUMBER(Data!D201),IF(AND($A201&lt;=Data!$H$3,$A203&gt;=Data!$H$2,Data!E202&lt;&gt;1),VLOOKUP($A201,Data!$A:$D,4,FALSE)))</f>
        <v>0</v>
      </c>
      <c r="C201" s="116" t="b">
        <f>IF(AND($A201&lt;=Data!$H$3,$A203&gt;=Data!$H$2,Data!E202&lt;&gt;1),VLOOKUP($A201,Data!$A:$D,3,FALSE))</f>
        <v>0</v>
      </c>
      <c r="D201" s="58" t="b">
        <f>IF(COUNT(B201:C201)=2,IF(C201&gt;Data!$H$5,5,IF(C201&gt;Data!$H$6,4,IF(C201&gt;Data!$H$7,3,2))))</f>
        <v>0</v>
      </c>
      <c r="E201" s="115" t="str">
        <f t="shared" si="43"/>
        <v/>
      </c>
      <c r="F201" s="102" t="str">
        <f t="shared" si="44"/>
        <v>0,</v>
      </c>
      <c r="G201" s="102" t="str">
        <f t="shared" si="44"/>
        <v>0,</v>
      </c>
      <c r="H201" s="102" t="str">
        <f t="shared" si="44"/>
        <v>0,</v>
      </c>
      <c r="I201" s="102" t="str">
        <f t="shared" si="44"/>
        <v>0,</v>
      </c>
      <c r="J201" s="102" t="str">
        <f t="shared" si="44"/>
        <v>0,</v>
      </c>
      <c r="K201" s="102" t="str">
        <f t="shared" si="44"/>
        <v>0,</v>
      </c>
      <c r="L201" s="102" t="str">
        <f t="shared" si="44"/>
        <v>0,</v>
      </c>
      <c r="M201" s="102" t="str">
        <f t="shared" si="44"/>
        <v>0,</v>
      </c>
      <c r="N201" s="102" t="str">
        <f t="shared" si="44"/>
        <v>0,</v>
      </c>
      <c r="O201" s="102" t="str">
        <f t="shared" si="44"/>
        <v>0,</v>
      </c>
      <c r="P201" s="102" t="str">
        <f t="shared" si="44"/>
        <v>0,</v>
      </c>
      <c r="Q201" s="102" t="str">
        <f t="shared" si="44"/>
        <v>0,</v>
      </c>
      <c r="R201" s="102" t="str">
        <f t="shared" si="44"/>
        <v>0,</v>
      </c>
      <c r="S201" s="102" t="str">
        <f t="shared" si="44"/>
        <v>0,</v>
      </c>
      <c r="T201" s="102" t="str">
        <f t="shared" si="44"/>
        <v>0,</v>
      </c>
      <c r="U201" s="102" t="str">
        <f t="shared" si="44"/>
        <v>0,</v>
      </c>
      <c r="V201" s="102" t="str">
        <f t="shared" si="41"/>
        <v>0,</v>
      </c>
      <c r="W201" s="102" t="str">
        <f t="shared" si="41"/>
        <v>0,</v>
      </c>
      <c r="X201" s="102" t="str">
        <f t="shared" si="41"/>
        <v>0,</v>
      </c>
      <c r="Y201" s="102" t="str">
        <f t="shared" si="41"/>
        <v>0,</v>
      </c>
      <c r="Z201" s="102"/>
      <c r="AA201" s="102"/>
      <c r="AB201" s="102"/>
      <c r="AC201" s="102"/>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02"/>
      <c r="AY201" s="102"/>
    </row>
    <row r="202" spans="1:51" x14ac:dyDescent="0.25">
      <c r="A202" s="116">
        <v>201</v>
      </c>
      <c r="B202" s="116" t="b">
        <f>IF(ISNUMBER(Data!D202),IF(AND($A202&lt;=Data!$H$3,$A204&gt;=Data!$H$2,Data!E203&lt;&gt;1),VLOOKUP($A202,Data!$A:$D,4,FALSE)))</f>
        <v>0</v>
      </c>
      <c r="C202" s="116" t="b">
        <f>IF(AND($A202&lt;=Data!$H$3,$A204&gt;=Data!$H$2,Data!E203&lt;&gt;1),VLOOKUP($A202,Data!$A:$D,3,FALSE))</f>
        <v>0</v>
      </c>
      <c r="D202" s="58" t="b">
        <f>IF(COUNT(B202:C202)=2,IF(C202&gt;Data!$H$5,5,IF(C202&gt;Data!$H$6,4,IF(C202&gt;Data!$H$7,3,2))))</f>
        <v>0</v>
      </c>
      <c r="E202" s="115" t="str">
        <f t="shared" si="43"/>
        <v/>
      </c>
      <c r="F202" s="102" t="str">
        <f t="shared" si="44"/>
        <v>0,</v>
      </c>
      <c r="G202" s="102" t="str">
        <f t="shared" si="44"/>
        <v>0,</v>
      </c>
      <c r="H202" s="102" t="str">
        <f t="shared" si="44"/>
        <v>0,</v>
      </c>
      <c r="I202" s="102" t="str">
        <f t="shared" si="44"/>
        <v>0,</v>
      </c>
      <c r="J202" s="102" t="str">
        <f t="shared" si="44"/>
        <v>0,</v>
      </c>
      <c r="K202" s="102" t="str">
        <f t="shared" si="44"/>
        <v>0,</v>
      </c>
      <c r="L202" s="102" t="str">
        <f t="shared" si="44"/>
        <v>0,</v>
      </c>
      <c r="M202" s="102" t="str">
        <f t="shared" si="44"/>
        <v>0,</v>
      </c>
      <c r="N202" s="102" t="str">
        <f t="shared" si="44"/>
        <v>0,</v>
      </c>
      <c r="O202" s="102" t="str">
        <f t="shared" si="44"/>
        <v>0,</v>
      </c>
      <c r="P202" s="102" t="str">
        <f t="shared" si="44"/>
        <v>0,</v>
      </c>
      <c r="Q202" s="102" t="str">
        <f t="shared" si="44"/>
        <v>0,</v>
      </c>
      <c r="R202" s="102" t="str">
        <f t="shared" si="44"/>
        <v>0,</v>
      </c>
      <c r="S202" s="102" t="str">
        <f t="shared" si="44"/>
        <v>0,</v>
      </c>
      <c r="T202" s="102" t="str">
        <f t="shared" si="44"/>
        <v>0,</v>
      </c>
      <c r="U202" s="102" t="str">
        <f t="shared" si="44"/>
        <v>0,</v>
      </c>
      <c r="V202" s="102" t="str">
        <f t="shared" si="41"/>
        <v>0,</v>
      </c>
      <c r="W202" s="102" t="str">
        <f t="shared" si="41"/>
        <v>0,</v>
      </c>
      <c r="X202" s="102" t="str">
        <f t="shared" si="41"/>
        <v>0,</v>
      </c>
      <c r="Y202" s="102" t="str">
        <f t="shared" si="41"/>
        <v>0,</v>
      </c>
      <c r="Z202" s="102"/>
      <c r="AA202" s="102"/>
      <c r="AB202" s="102"/>
      <c r="AC202" s="102"/>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02"/>
      <c r="AY202" s="102"/>
    </row>
    <row r="203" spans="1:51" x14ac:dyDescent="0.25">
      <c r="A203" s="116">
        <v>202</v>
      </c>
      <c r="B203" s="116" t="b">
        <f>IF(ISNUMBER(Data!D203),IF(AND($A203&lt;=Data!$H$3,$A205&gt;=Data!$H$2,Data!E204&lt;&gt;1),VLOOKUP($A203,Data!$A:$D,4,FALSE)))</f>
        <v>0</v>
      </c>
      <c r="C203" s="116" t="b">
        <f>IF(AND($A203&lt;=Data!$H$3,$A205&gt;=Data!$H$2,Data!E204&lt;&gt;1),VLOOKUP($A203,Data!$A:$D,3,FALSE))</f>
        <v>0</v>
      </c>
      <c r="D203" s="58" t="b">
        <f>IF(COUNT(B203:C203)=2,IF(C203&gt;Data!$H$5,5,IF(C203&gt;Data!$H$6,4,IF(C203&gt;Data!$H$7,3,2))))</f>
        <v>0</v>
      </c>
      <c r="E203" s="115" t="str">
        <f t="shared" si="43"/>
        <v/>
      </c>
      <c r="F203" s="102" t="str">
        <f t="shared" si="44"/>
        <v>0,</v>
      </c>
      <c r="G203" s="102" t="str">
        <f t="shared" si="44"/>
        <v>0,</v>
      </c>
      <c r="H203" s="102" t="str">
        <f t="shared" si="44"/>
        <v>0,</v>
      </c>
      <c r="I203" s="102" t="str">
        <f t="shared" si="44"/>
        <v>0,</v>
      </c>
      <c r="J203" s="102" t="str">
        <f t="shared" si="44"/>
        <v>0,</v>
      </c>
      <c r="K203" s="102" t="str">
        <f t="shared" si="44"/>
        <v>0,</v>
      </c>
      <c r="L203" s="102" t="str">
        <f t="shared" si="44"/>
        <v>0,</v>
      </c>
      <c r="M203" s="102" t="str">
        <f t="shared" si="44"/>
        <v>0,</v>
      </c>
      <c r="N203" s="102" t="str">
        <f t="shared" si="44"/>
        <v>0,</v>
      </c>
      <c r="O203" s="102" t="str">
        <f t="shared" si="44"/>
        <v>0,</v>
      </c>
      <c r="P203" s="102" t="str">
        <f t="shared" si="44"/>
        <v>0,</v>
      </c>
      <c r="Q203" s="102" t="str">
        <f t="shared" si="44"/>
        <v>0,</v>
      </c>
      <c r="R203" s="102" t="str">
        <f t="shared" si="44"/>
        <v>0,</v>
      </c>
      <c r="S203" s="102" t="str">
        <f t="shared" si="44"/>
        <v>0,</v>
      </c>
      <c r="T203" s="102" t="str">
        <f t="shared" si="44"/>
        <v>0,</v>
      </c>
      <c r="U203" s="102" t="str">
        <f t="shared" si="44"/>
        <v>0,</v>
      </c>
      <c r="V203" s="102" t="str">
        <f t="shared" si="41"/>
        <v>0,</v>
      </c>
      <c r="W203" s="102" t="str">
        <f t="shared" si="41"/>
        <v>0,</v>
      </c>
      <c r="X203" s="102" t="str">
        <f t="shared" si="41"/>
        <v>0,</v>
      </c>
      <c r="Y203" s="102" t="str">
        <f t="shared" si="41"/>
        <v>0,</v>
      </c>
      <c r="Z203" s="102"/>
      <c r="AA203" s="102"/>
      <c r="AB203" s="102"/>
      <c r="AC203" s="102"/>
      <c r="AD203" s="102"/>
      <c r="AE203" s="102"/>
      <c r="AF203" s="102"/>
      <c r="AG203" s="102"/>
      <c r="AH203" s="102"/>
      <c r="AI203" s="102"/>
      <c r="AJ203" s="102"/>
      <c r="AK203" s="102"/>
      <c r="AL203" s="102"/>
      <c r="AM203" s="102"/>
      <c r="AN203" s="102"/>
      <c r="AO203" s="102"/>
      <c r="AP203" s="102"/>
      <c r="AQ203" s="102"/>
      <c r="AR203" s="102"/>
      <c r="AS203" s="102"/>
      <c r="AT203" s="102"/>
      <c r="AU203" s="102"/>
      <c r="AV203" s="102"/>
      <c r="AW203" s="102"/>
      <c r="AX203" s="102"/>
      <c r="AY203" s="102"/>
    </row>
    <row r="204" spans="1:51" x14ac:dyDescent="0.25">
      <c r="A204" s="116">
        <v>203</v>
      </c>
      <c r="B204" s="116" t="b">
        <f>IF(ISNUMBER(Data!D204),IF(AND($A204&lt;=Data!$H$3,$A206&gt;=Data!$H$2,Data!E205&lt;&gt;1),VLOOKUP($A204,Data!$A:$D,4,FALSE)))</f>
        <v>0</v>
      </c>
      <c r="C204" s="116" t="b">
        <f>IF(AND($A204&lt;=Data!$H$3,$A206&gt;=Data!$H$2,Data!E205&lt;&gt;1),VLOOKUP($A204,Data!$A:$D,3,FALSE))</f>
        <v>0</v>
      </c>
      <c r="D204" s="58" t="b">
        <f>IF(COUNT(B204:C204)=2,IF(C204&gt;Data!$H$5,5,IF(C204&gt;Data!$H$6,4,IF(C204&gt;Data!$H$7,3,2))))</f>
        <v>0</v>
      </c>
      <c r="E204" s="115" t="str">
        <f t="shared" si="43"/>
        <v/>
      </c>
      <c r="F204" s="102" t="str">
        <f t="shared" si="44"/>
        <v>0,</v>
      </c>
      <c r="G204" s="102" t="str">
        <f t="shared" si="44"/>
        <v>0,</v>
      </c>
      <c r="H204" s="102" t="str">
        <f t="shared" si="44"/>
        <v>0,</v>
      </c>
      <c r="I204" s="102" t="str">
        <f t="shared" si="44"/>
        <v>0,</v>
      </c>
      <c r="J204" s="102" t="str">
        <f t="shared" si="44"/>
        <v>0,</v>
      </c>
      <c r="K204" s="102" t="str">
        <f t="shared" si="44"/>
        <v>0,</v>
      </c>
      <c r="L204" s="102" t="str">
        <f t="shared" si="44"/>
        <v>0,</v>
      </c>
      <c r="M204" s="102" t="str">
        <f t="shared" si="44"/>
        <v>0,</v>
      </c>
      <c r="N204" s="102" t="str">
        <f t="shared" si="44"/>
        <v>0,</v>
      </c>
      <c r="O204" s="102" t="str">
        <f t="shared" si="44"/>
        <v>0,</v>
      </c>
      <c r="P204" s="102" t="str">
        <f t="shared" si="44"/>
        <v>0,</v>
      </c>
      <c r="Q204" s="102" t="str">
        <f t="shared" si="44"/>
        <v>0,</v>
      </c>
      <c r="R204" s="102" t="str">
        <f t="shared" si="44"/>
        <v>0,</v>
      </c>
      <c r="S204" s="102" t="str">
        <f t="shared" si="44"/>
        <v>0,</v>
      </c>
      <c r="T204" s="102" t="str">
        <f t="shared" si="44"/>
        <v>0,</v>
      </c>
      <c r="U204" s="102" t="str">
        <f t="shared" si="44"/>
        <v>0,</v>
      </c>
      <c r="V204" s="102" t="str">
        <f t="shared" si="41"/>
        <v>0,</v>
      </c>
      <c r="W204" s="102" t="str">
        <f t="shared" si="41"/>
        <v>0,</v>
      </c>
      <c r="X204" s="102" t="str">
        <f t="shared" si="41"/>
        <v>0,</v>
      </c>
      <c r="Y204" s="102" t="str">
        <f t="shared" si="41"/>
        <v>0,</v>
      </c>
      <c r="Z204" s="102"/>
      <c r="AA204" s="102"/>
      <c r="AB204" s="102"/>
      <c r="AC204" s="102"/>
      <c r="AD204" s="102"/>
      <c r="AE204" s="102"/>
      <c r="AF204" s="102"/>
      <c r="AG204" s="102"/>
      <c r="AH204" s="102"/>
      <c r="AI204" s="102"/>
      <c r="AJ204" s="102"/>
      <c r="AK204" s="102"/>
      <c r="AL204" s="102"/>
      <c r="AM204" s="102"/>
      <c r="AN204" s="102"/>
      <c r="AO204" s="102"/>
      <c r="AP204" s="102"/>
      <c r="AQ204" s="102"/>
      <c r="AR204" s="102"/>
      <c r="AS204" s="102"/>
      <c r="AT204" s="102"/>
      <c r="AU204" s="102"/>
      <c r="AV204" s="102"/>
      <c r="AW204" s="102"/>
      <c r="AX204" s="102"/>
      <c r="AY204" s="102"/>
    </row>
    <row r="205" spans="1:51" x14ac:dyDescent="0.25">
      <c r="A205" s="116">
        <v>204</v>
      </c>
      <c r="B205" s="116" t="b">
        <f>IF(ISNUMBER(Data!D205),IF(AND($A205&lt;=Data!$H$3,$A207&gt;=Data!$H$2,Data!E206&lt;&gt;1),VLOOKUP($A205,Data!$A:$D,4,FALSE)))</f>
        <v>0</v>
      </c>
      <c r="C205" s="116" t="b">
        <f>IF(AND($A205&lt;=Data!$H$3,$A207&gt;=Data!$H$2,Data!E206&lt;&gt;1),VLOOKUP($A205,Data!$A:$D,3,FALSE))</f>
        <v>0</v>
      </c>
      <c r="D205" s="58" t="b">
        <f>IF(COUNT(B205:C205)=2,IF(C205&gt;Data!$H$5,5,IF(C205&gt;Data!$H$6,4,IF(C205&gt;Data!$H$7,3,2))))</f>
        <v>0</v>
      </c>
      <c r="E205" s="115" t="str">
        <f t="shared" si="43"/>
        <v/>
      </c>
      <c r="F205" s="102" t="str">
        <f t="shared" si="44"/>
        <v>0,</v>
      </c>
      <c r="G205" s="102" t="str">
        <f t="shared" si="44"/>
        <v>0,</v>
      </c>
      <c r="H205" s="102" t="str">
        <f t="shared" si="44"/>
        <v>0,</v>
      </c>
      <c r="I205" s="102" t="str">
        <f t="shared" si="44"/>
        <v>0,</v>
      </c>
      <c r="J205" s="102" t="str">
        <f t="shared" si="44"/>
        <v>0,</v>
      </c>
      <c r="K205" s="102" t="str">
        <f t="shared" si="44"/>
        <v>0,</v>
      </c>
      <c r="L205" s="102" t="str">
        <f t="shared" si="44"/>
        <v>0,</v>
      </c>
      <c r="M205" s="102" t="str">
        <f t="shared" si="44"/>
        <v>0,</v>
      </c>
      <c r="N205" s="102" t="str">
        <f t="shared" si="44"/>
        <v>0,</v>
      </c>
      <c r="O205" s="102" t="str">
        <f t="shared" si="44"/>
        <v>0,</v>
      </c>
      <c r="P205" s="102" t="str">
        <f t="shared" si="44"/>
        <v>0,</v>
      </c>
      <c r="Q205" s="102" t="str">
        <f t="shared" si="44"/>
        <v>0,</v>
      </c>
      <c r="R205" s="102" t="str">
        <f t="shared" si="44"/>
        <v>0,</v>
      </c>
      <c r="S205" s="102" t="str">
        <f t="shared" si="44"/>
        <v>0,</v>
      </c>
      <c r="T205" s="102" t="str">
        <f t="shared" si="44"/>
        <v>0,</v>
      </c>
      <c r="U205" s="102" t="str">
        <f t="shared" si="44"/>
        <v>0,</v>
      </c>
      <c r="V205" s="102" t="str">
        <f t="shared" si="41"/>
        <v>0,</v>
      </c>
      <c r="W205" s="102" t="str">
        <f t="shared" si="41"/>
        <v>0,</v>
      </c>
      <c r="X205" s="102" t="str">
        <f t="shared" si="41"/>
        <v>0,</v>
      </c>
      <c r="Y205" s="102" t="str">
        <f t="shared" si="41"/>
        <v>0,</v>
      </c>
      <c r="Z205" s="102"/>
      <c r="AA205" s="102"/>
      <c r="AB205" s="102"/>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row>
    <row r="206" spans="1:51" x14ac:dyDescent="0.25">
      <c r="A206" s="116">
        <v>205</v>
      </c>
      <c r="B206" s="116" t="b">
        <f>IF(ISNUMBER(Data!D206),IF(AND($A206&lt;=Data!$H$3,$A208&gt;=Data!$H$2,Data!E207&lt;&gt;1),VLOOKUP($A206,Data!$A:$D,4,FALSE)))</f>
        <v>0</v>
      </c>
      <c r="C206" s="116" t="b">
        <f>IF(AND($A206&lt;=Data!$H$3,$A208&gt;=Data!$H$2,Data!E207&lt;&gt;1),VLOOKUP($A206,Data!$A:$D,3,FALSE))</f>
        <v>0</v>
      </c>
      <c r="D206" s="58" t="b">
        <f>IF(COUNT(B206:C206)=2,IF(C206&gt;Data!$H$5,5,IF(C206&gt;Data!$H$6,4,IF(C206&gt;Data!$H$7,3,2))))</f>
        <v>0</v>
      </c>
      <c r="E206" s="115" t="str">
        <f t="shared" si="43"/>
        <v/>
      </c>
      <c r="F206" s="102" t="str">
        <f t="shared" si="44"/>
        <v>0,</v>
      </c>
      <c r="G206" s="102" t="str">
        <f t="shared" si="44"/>
        <v>0,</v>
      </c>
      <c r="H206" s="102" t="str">
        <f t="shared" si="44"/>
        <v>0,</v>
      </c>
      <c r="I206" s="102" t="str">
        <f t="shared" si="44"/>
        <v>0,</v>
      </c>
      <c r="J206" s="102" t="str">
        <f t="shared" si="44"/>
        <v>0,</v>
      </c>
      <c r="K206" s="102" t="str">
        <f t="shared" si="44"/>
        <v>0,</v>
      </c>
      <c r="L206" s="102" t="str">
        <f t="shared" si="44"/>
        <v>0,</v>
      </c>
      <c r="M206" s="102" t="str">
        <f t="shared" si="44"/>
        <v>0,</v>
      </c>
      <c r="N206" s="102" t="str">
        <f t="shared" si="44"/>
        <v>0,</v>
      </c>
      <c r="O206" s="102" t="str">
        <f t="shared" si="44"/>
        <v>0,</v>
      </c>
      <c r="P206" s="102" t="str">
        <f t="shared" si="44"/>
        <v>0,</v>
      </c>
      <c r="Q206" s="102" t="str">
        <f t="shared" si="44"/>
        <v>0,</v>
      </c>
      <c r="R206" s="102" t="str">
        <f t="shared" si="44"/>
        <v>0,</v>
      </c>
      <c r="S206" s="102" t="str">
        <f t="shared" si="44"/>
        <v>0,</v>
      </c>
      <c r="T206" s="102" t="str">
        <f t="shared" si="44"/>
        <v>0,</v>
      </c>
      <c r="U206" s="102" t="str">
        <f t="shared" si="44"/>
        <v>0,</v>
      </c>
      <c r="V206" s="102" t="str">
        <f t="shared" si="41"/>
        <v>0,</v>
      </c>
      <c r="W206" s="102" t="str">
        <f t="shared" si="41"/>
        <v>0,</v>
      </c>
      <c r="X206" s="102" t="str">
        <f t="shared" si="41"/>
        <v>0,</v>
      </c>
      <c r="Y206" s="102" t="str">
        <f t="shared" si="41"/>
        <v>0,</v>
      </c>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row>
    <row r="207" spans="1:51" x14ac:dyDescent="0.25">
      <c r="A207" s="116">
        <v>206</v>
      </c>
      <c r="B207" s="116" t="b">
        <f>IF(ISNUMBER(Data!D207),IF(AND($A207&lt;=Data!$H$3,$A209&gt;=Data!$H$2,Data!E208&lt;&gt;1),VLOOKUP($A207,Data!$A:$D,4,FALSE)))</f>
        <v>0</v>
      </c>
      <c r="C207" s="116" t="b">
        <f>IF(AND($A207&lt;=Data!$H$3,$A209&gt;=Data!$H$2,Data!E208&lt;&gt;1),VLOOKUP($A207,Data!$A:$D,3,FALSE))</f>
        <v>0</v>
      </c>
      <c r="D207" s="58" t="b">
        <f>IF(COUNT(B207:C207)=2,IF(C207&gt;Data!$H$5,5,IF(C207&gt;Data!$H$6,4,IF(C207&gt;Data!$H$7,3,2))))</f>
        <v>0</v>
      </c>
      <c r="E207" s="115" t="str">
        <f t="shared" si="43"/>
        <v/>
      </c>
      <c r="F207" s="102" t="str">
        <f t="shared" si="44"/>
        <v>0,</v>
      </c>
      <c r="G207" s="102" t="str">
        <f t="shared" si="44"/>
        <v>0,</v>
      </c>
      <c r="H207" s="102" t="str">
        <f t="shared" si="44"/>
        <v>0,</v>
      </c>
      <c r="I207" s="102" t="str">
        <f t="shared" si="44"/>
        <v>0,</v>
      </c>
      <c r="J207" s="102" t="str">
        <f t="shared" si="44"/>
        <v>0,</v>
      </c>
      <c r="K207" s="102" t="str">
        <f t="shared" si="44"/>
        <v>0,</v>
      </c>
      <c r="L207" s="102" t="str">
        <f t="shared" si="44"/>
        <v>0,</v>
      </c>
      <c r="M207" s="102" t="str">
        <f t="shared" si="44"/>
        <v>0,</v>
      </c>
      <c r="N207" s="102" t="str">
        <f t="shared" si="44"/>
        <v>0,</v>
      </c>
      <c r="O207" s="102" t="str">
        <f t="shared" si="44"/>
        <v>0,</v>
      </c>
      <c r="P207" s="102" t="str">
        <f t="shared" si="44"/>
        <v>0,</v>
      </c>
      <c r="Q207" s="102" t="str">
        <f t="shared" si="44"/>
        <v>0,</v>
      </c>
      <c r="R207" s="102" t="str">
        <f t="shared" si="44"/>
        <v>0,</v>
      </c>
      <c r="S207" s="102" t="str">
        <f t="shared" si="44"/>
        <v>0,</v>
      </c>
      <c r="T207" s="102" t="str">
        <f t="shared" si="44"/>
        <v>0,</v>
      </c>
      <c r="U207" s="102" t="str">
        <f t="shared" si="44"/>
        <v>0,</v>
      </c>
      <c r="V207" s="102" t="str">
        <f t="shared" si="41"/>
        <v>0,</v>
      </c>
      <c r="W207" s="102" t="str">
        <f t="shared" si="41"/>
        <v>0,</v>
      </c>
      <c r="X207" s="102" t="str">
        <f t="shared" si="41"/>
        <v>0,</v>
      </c>
      <c r="Y207" s="102" t="str">
        <f t="shared" si="41"/>
        <v>0,</v>
      </c>
      <c r="Z207" s="102"/>
      <c r="AA207" s="102"/>
      <c r="AB207" s="102"/>
      <c r="AC207" s="102"/>
      <c r="AD207" s="102"/>
      <c r="AE207" s="102"/>
      <c r="AF207" s="102"/>
      <c r="AG207" s="102"/>
      <c r="AH207" s="102"/>
      <c r="AI207" s="102"/>
      <c r="AJ207" s="102"/>
      <c r="AK207" s="102"/>
      <c r="AL207" s="102"/>
      <c r="AM207" s="102"/>
      <c r="AN207" s="102"/>
      <c r="AO207" s="102"/>
      <c r="AP207" s="102"/>
      <c r="AQ207" s="102"/>
      <c r="AR207" s="102"/>
      <c r="AS207" s="102"/>
      <c r="AT207" s="102"/>
      <c r="AU207" s="102"/>
      <c r="AV207" s="102"/>
      <c r="AW207" s="102"/>
      <c r="AX207" s="102"/>
      <c r="AY207" s="102"/>
    </row>
    <row r="208" spans="1:51" x14ac:dyDescent="0.25">
      <c r="A208" s="116">
        <v>207</v>
      </c>
      <c r="B208" s="116" t="b">
        <f>IF(ISNUMBER(Data!D208),IF(AND($A208&lt;=Data!$H$3,$A210&gt;=Data!$H$2,Data!E209&lt;&gt;1),VLOOKUP($A208,Data!$A:$D,4,FALSE)))</f>
        <v>0</v>
      </c>
      <c r="C208" s="116" t="b">
        <f>IF(AND($A208&lt;=Data!$H$3,$A210&gt;=Data!$H$2,Data!E209&lt;&gt;1),VLOOKUP($A208,Data!$A:$D,3,FALSE))</f>
        <v>0</v>
      </c>
      <c r="D208" s="58" t="b">
        <f>IF(COUNT(B208:C208)=2,IF(C208&gt;Data!$H$5,5,IF(C208&gt;Data!$H$6,4,IF(C208&gt;Data!$H$7,3,2))))</f>
        <v>0</v>
      </c>
      <c r="E208" s="115" t="str">
        <f t="shared" si="43"/>
        <v/>
      </c>
      <c r="F208" s="102" t="str">
        <f t="shared" si="44"/>
        <v>0,</v>
      </c>
      <c r="G208" s="102" t="str">
        <f t="shared" si="44"/>
        <v>0,</v>
      </c>
      <c r="H208" s="102" t="str">
        <f t="shared" si="44"/>
        <v>0,</v>
      </c>
      <c r="I208" s="102" t="str">
        <f t="shared" si="44"/>
        <v>0,</v>
      </c>
      <c r="J208" s="102" t="str">
        <f t="shared" si="44"/>
        <v>0,</v>
      </c>
      <c r="K208" s="102" t="str">
        <f t="shared" si="44"/>
        <v>0,</v>
      </c>
      <c r="L208" s="102" t="str">
        <f t="shared" si="44"/>
        <v>0,</v>
      </c>
      <c r="M208" s="102" t="str">
        <f t="shared" si="44"/>
        <v>0,</v>
      </c>
      <c r="N208" s="102" t="str">
        <f t="shared" si="44"/>
        <v>0,</v>
      </c>
      <c r="O208" s="102" t="str">
        <f t="shared" si="44"/>
        <v>0,</v>
      </c>
      <c r="P208" s="102" t="str">
        <f t="shared" si="44"/>
        <v>0,</v>
      </c>
      <c r="Q208" s="102" t="str">
        <f t="shared" si="44"/>
        <v>0,</v>
      </c>
      <c r="R208" s="102" t="str">
        <f t="shared" si="44"/>
        <v>0,</v>
      </c>
      <c r="S208" s="102" t="str">
        <f t="shared" si="44"/>
        <v>0,</v>
      </c>
      <c r="T208" s="102" t="str">
        <f t="shared" si="44"/>
        <v>0,</v>
      </c>
      <c r="U208" s="102" t="str">
        <f t="shared" si="44"/>
        <v>0,</v>
      </c>
      <c r="V208" s="102" t="str">
        <f t="shared" si="41"/>
        <v>0,</v>
      </c>
      <c r="W208" s="102" t="str">
        <f t="shared" si="41"/>
        <v>0,</v>
      </c>
      <c r="X208" s="102" t="str">
        <f t="shared" si="41"/>
        <v>0,</v>
      </c>
      <c r="Y208" s="102" t="str">
        <f t="shared" si="41"/>
        <v>0,</v>
      </c>
      <c r="Z208" s="102"/>
      <c r="AA208" s="102"/>
      <c r="AB208" s="102"/>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row>
    <row r="209" spans="1:51" x14ac:dyDescent="0.25">
      <c r="A209" s="116">
        <v>208</v>
      </c>
      <c r="B209" s="116" t="b">
        <f>IF(ISNUMBER(Data!D209),IF(AND($A209&lt;=Data!$H$3,$A211&gt;=Data!$H$2,Data!E210&lt;&gt;1),VLOOKUP($A209,Data!$A:$D,4,FALSE)))</f>
        <v>0</v>
      </c>
      <c r="C209" s="116" t="b">
        <f>IF(AND($A209&lt;=Data!$H$3,$A211&gt;=Data!$H$2,Data!E210&lt;&gt;1),VLOOKUP($A209,Data!$A:$D,3,FALSE))</f>
        <v>0</v>
      </c>
      <c r="D209" s="58" t="b">
        <f>IF(COUNT(B209:C209)=2,IF(C209&gt;Data!$H$5,5,IF(C209&gt;Data!$H$6,4,IF(C209&gt;Data!$H$7,3,2))))</f>
        <v>0</v>
      </c>
      <c r="E209" s="115" t="str">
        <f t="shared" si="43"/>
        <v/>
      </c>
      <c r="F209" s="102" t="str">
        <f t="shared" ref="F209:U218" si="45">IF($B209&lt;F$1,1,0) &amp;","&amp;$E209</f>
        <v>0,</v>
      </c>
      <c r="G209" s="102" t="str">
        <f t="shared" si="45"/>
        <v>0,</v>
      </c>
      <c r="H209" s="102" t="str">
        <f t="shared" si="45"/>
        <v>0,</v>
      </c>
      <c r="I209" s="102" t="str">
        <f t="shared" si="45"/>
        <v>0,</v>
      </c>
      <c r="J209" s="102" t="str">
        <f t="shared" si="45"/>
        <v>0,</v>
      </c>
      <c r="K209" s="102" t="str">
        <f t="shared" si="45"/>
        <v>0,</v>
      </c>
      <c r="L209" s="102" t="str">
        <f t="shared" si="45"/>
        <v>0,</v>
      </c>
      <c r="M209" s="102" t="str">
        <f t="shared" si="45"/>
        <v>0,</v>
      </c>
      <c r="N209" s="102" t="str">
        <f t="shared" si="45"/>
        <v>0,</v>
      </c>
      <c r="O209" s="102" t="str">
        <f t="shared" si="45"/>
        <v>0,</v>
      </c>
      <c r="P209" s="102" t="str">
        <f t="shared" si="45"/>
        <v>0,</v>
      </c>
      <c r="Q209" s="102" t="str">
        <f t="shared" si="45"/>
        <v>0,</v>
      </c>
      <c r="R209" s="102" t="str">
        <f t="shared" si="45"/>
        <v>0,</v>
      </c>
      <c r="S209" s="102" t="str">
        <f t="shared" si="45"/>
        <v>0,</v>
      </c>
      <c r="T209" s="102" t="str">
        <f t="shared" si="45"/>
        <v>0,</v>
      </c>
      <c r="U209" s="102" t="str">
        <f t="shared" si="45"/>
        <v>0,</v>
      </c>
      <c r="V209" s="102" t="str">
        <f t="shared" si="41"/>
        <v>0,</v>
      </c>
      <c r="W209" s="102" t="str">
        <f t="shared" si="41"/>
        <v>0,</v>
      </c>
      <c r="X209" s="102" t="str">
        <f t="shared" si="41"/>
        <v>0,</v>
      </c>
      <c r="Y209" s="102" t="str">
        <f t="shared" si="41"/>
        <v>0,</v>
      </c>
      <c r="Z209" s="102"/>
      <c r="AA209" s="102"/>
      <c r="AB209" s="102"/>
      <c r="AC209" s="102"/>
      <c r="AD209" s="102"/>
      <c r="AE209" s="102"/>
      <c r="AF209" s="102"/>
      <c r="AG209" s="102"/>
      <c r="AH209" s="102"/>
      <c r="AI209" s="102"/>
      <c r="AJ209" s="102"/>
      <c r="AK209" s="102"/>
      <c r="AL209" s="102"/>
      <c r="AM209" s="102"/>
      <c r="AN209" s="102"/>
      <c r="AO209" s="102"/>
      <c r="AP209" s="102"/>
      <c r="AQ209" s="102"/>
      <c r="AR209" s="102"/>
      <c r="AS209" s="102"/>
      <c r="AT209" s="102"/>
      <c r="AU209" s="102"/>
      <c r="AV209" s="102"/>
      <c r="AW209" s="102"/>
      <c r="AX209" s="102"/>
      <c r="AY209" s="102"/>
    </row>
    <row r="210" spans="1:51" x14ac:dyDescent="0.25">
      <c r="A210" s="116">
        <v>209</v>
      </c>
      <c r="B210" s="116" t="b">
        <f>IF(ISNUMBER(Data!D210),IF(AND($A210&lt;=Data!$H$3,$A212&gt;=Data!$H$2,Data!E211&lt;&gt;1),VLOOKUP($A210,Data!$A:$D,4,FALSE)))</f>
        <v>0</v>
      </c>
      <c r="C210" s="116" t="b">
        <f>IF(AND($A210&lt;=Data!$H$3,$A212&gt;=Data!$H$2,Data!E211&lt;&gt;1),VLOOKUP($A210,Data!$A:$D,3,FALSE))</f>
        <v>0</v>
      </c>
      <c r="D210" s="58" t="b">
        <f>IF(COUNT(B210:C210)=2,IF(C210&gt;Data!$H$5,5,IF(C210&gt;Data!$H$6,4,IF(C210&gt;Data!$H$7,3,2))))</f>
        <v>0</v>
      </c>
      <c r="E210" s="115" t="str">
        <f t="shared" si="43"/>
        <v/>
      </c>
      <c r="F210" s="102" t="str">
        <f t="shared" si="45"/>
        <v>0,</v>
      </c>
      <c r="G210" s="102" t="str">
        <f t="shared" si="45"/>
        <v>0,</v>
      </c>
      <c r="H210" s="102" t="str">
        <f t="shared" si="45"/>
        <v>0,</v>
      </c>
      <c r="I210" s="102" t="str">
        <f t="shared" si="45"/>
        <v>0,</v>
      </c>
      <c r="J210" s="102" t="str">
        <f t="shared" si="45"/>
        <v>0,</v>
      </c>
      <c r="K210" s="102" t="str">
        <f t="shared" si="45"/>
        <v>0,</v>
      </c>
      <c r="L210" s="102" t="str">
        <f t="shared" si="45"/>
        <v>0,</v>
      </c>
      <c r="M210" s="102" t="str">
        <f t="shared" si="45"/>
        <v>0,</v>
      </c>
      <c r="N210" s="102" t="str">
        <f t="shared" si="45"/>
        <v>0,</v>
      </c>
      <c r="O210" s="102" t="str">
        <f t="shared" si="45"/>
        <v>0,</v>
      </c>
      <c r="P210" s="102" t="str">
        <f t="shared" si="45"/>
        <v>0,</v>
      </c>
      <c r="Q210" s="102" t="str">
        <f t="shared" si="45"/>
        <v>0,</v>
      </c>
      <c r="R210" s="102" t="str">
        <f t="shared" si="45"/>
        <v>0,</v>
      </c>
      <c r="S210" s="102" t="str">
        <f t="shared" si="45"/>
        <v>0,</v>
      </c>
      <c r="T210" s="102" t="str">
        <f t="shared" si="45"/>
        <v>0,</v>
      </c>
      <c r="U210" s="102" t="str">
        <f t="shared" si="45"/>
        <v>0,</v>
      </c>
      <c r="V210" s="102" t="str">
        <f t="shared" si="41"/>
        <v>0,</v>
      </c>
      <c r="W210" s="102" t="str">
        <f t="shared" si="41"/>
        <v>0,</v>
      </c>
      <c r="X210" s="102" t="str">
        <f t="shared" si="41"/>
        <v>0,</v>
      </c>
      <c r="Y210" s="102" t="str">
        <f t="shared" si="41"/>
        <v>0,</v>
      </c>
      <c r="Z210" s="102"/>
      <c r="AA210" s="102"/>
      <c r="AB210" s="102"/>
      <c r="AC210" s="102"/>
      <c r="AD210" s="102"/>
      <c r="AE210" s="102"/>
      <c r="AF210" s="102"/>
      <c r="AG210" s="102"/>
      <c r="AH210" s="102"/>
      <c r="AI210" s="102"/>
      <c r="AJ210" s="102"/>
      <c r="AK210" s="102"/>
      <c r="AL210" s="102"/>
      <c r="AM210" s="102"/>
      <c r="AN210" s="102"/>
      <c r="AO210" s="102"/>
      <c r="AP210" s="102"/>
      <c r="AQ210" s="102"/>
      <c r="AR210" s="102"/>
      <c r="AS210" s="102"/>
      <c r="AT210" s="102"/>
      <c r="AU210" s="102"/>
      <c r="AV210" s="102"/>
      <c r="AW210" s="102"/>
      <c r="AX210" s="102"/>
      <c r="AY210" s="102"/>
    </row>
    <row r="211" spans="1:51" x14ac:dyDescent="0.25">
      <c r="A211" s="116">
        <v>210</v>
      </c>
      <c r="B211" s="116" t="b">
        <f>IF(ISNUMBER(Data!D211),IF(AND($A211&lt;=Data!$H$3,$A213&gt;=Data!$H$2,Data!E212&lt;&gt;1),VLOOKUP($A211,Data!$A:$D,4,FALSE)))</f>
        <v>0</v>
      </c>
      <c r="C211" s="116" t="b">
        <f>IF(AND($A211&lt;=Data!$H$3,$A213&gt;=Data!$H$2,Data!E212&lt;&gt;1),VLOOKUP($A211,Data!$A:$D,3,FALSE))</f>
        <v>0</v>
      </c>
      <c r="D211" s="58" t="b">
        <f>IF(COUNT(B211:C211)=2,IF(C211&gt;Data!$H$5,5,IF(C211&gt;Data!$H$6,4,IF(C211&gt;Data!$H$7,3,2))))</f>
        <v>0</v>
      </c>
      <c r="E211" s="115" t="str">
        <f t="shared" si="43"/>
        <v/>
      </c>
      <c r="F211" s="102" t="str">
        <f t="shared" si="45"/>
        <v>0,</v>
      </c>
      <c r="G211" s="102" t="str">
        <f t="shared" si="45"/>
        <v>0,</v>
      </c>
      <c r="H211" s="102" t="str">
        <f t="shared" si="45"/>
        <v>0,</v>
      </c>
      <c r="I211" s="102" t="str">
        <f t="shared" si="45"/>
        <v>0,</v>
      </c>
      <c r="J211" s="102" t="str">
        <f t="shared" si="45"/>
        <v>0,</v>
      </c>
      <c r="K211" s="102" t="str">
        <f t="shared" si="45"/>
        <v>0,</v>
      </c>
      <c r="L211" s="102" t="str">
        <f t="shared" si="45"/>
        <v>0,</v>
      </c>
      <c r="M211" s="102" t="str">
        <f t="shared" si="45"/>
        <v>0,</v>
      </c>
      <c r="N211" s="102" t="str">
        <f t="shared" si="45"/>
        <v>0,</v>
      </c>
      <c r="O211" s="102" t="str">
        <f t="shared" si="45"/>
        <v>0,</v>
      </c>
      <c r="P211" s="102" t="str">
        <f t="shared" si="45"/>
        <v>0,</v>
      </c>
      <c r="Q211" s="102" t="str">
        <f t="shared" si="45"/>
        <v>0,</v>
      </c>
      <c r="R211" s="102" t="str">
        <f t="shared" si="45"/>
        <v>0,</v>
      </c>
      <c r="S211" s="102" t="str">
        <f t="shared" si="45"/>
        <v>0,</v>
      </c>
      <c r="T211" s="102" t="str">
        <f t="shared" si="45"/>
        <v>0,</v>
      </c>
      <c r="U211" s="102" t="str">
        <f t="shared" si="45"/>
        <v>0,</v>
      </c>
      <c r="V211" s="102" t="str">
        <f t="shared" si="41"/>
        <v>0,</v>
      </c>
      <c r="W211" s="102" t="str">
        <f t="shared" si="41"/>
        <v>0,</v>
      </c>
      <c r="X211" s="102" t="str">
        <f t="shared" si="41"/>
        <v>0,</v>
      </c>
      <c r="Y211" s="102" t="str">
        <f t="shared" si="41"/>
        <v>0,</v>
      </c>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row>
    <row r="212" spans="1:51" x14ac:dyDescent="0.25">
      <c r="A212" s="116">
        <v>211</v>
      </c>
      <c r="B212" s="116" t="b">
        <f>IF(ISNUMBER(Data!D212),IF(AND($A212&lt;=Data!$H$3,$A214&gt;=Data!$H$2,Data!E213&lt;&gt;1),VLOOKUP($A212,Data!$A:$D,4,FALSE)))</f>
        <v>0</v>
      </c>
      <c r="C212" s="116" t="b">
        <f>IF(AND($A212&lt;=Data!$H$3,$A214&gt;=Data!$H$2,Data!E213&lt;&gt;1),VLOOKUP($A212,Data!$A:$D,3,FALSE))</f>
        <v>0</v>
      </c>
      <c r="D212" s="58" t="b">
        <f>IF(COUNT(B212:C212)=2,IF(C212&gt;Data!$H$5,5,IF(C212&gt;Data!$H$6,4,IF(C212&gt;Data!$H$7,3,2))))</f>
        <v>0</v>
      </c>
      <c r="E212" s="115" t="str">
        <f t="shared" si="43"/>
        <v/>
      </c>
      <c r="F212" s="102" t="str">
        <f t="shared" si="45"/>
        <v>0,</v>
      </c>
      <c r="G212" s="102" t="str">
        <f t="shared" si="45"/>
        <v>0,</v>
      </c>
      <c r="H212" s="102" t="str">
        <f t="shared" si="45"/>
        <v>0,</v>
      </c>
      <c r="I212" s="102" t="str">
        <f t="shared" si="45"/>
        <v>0,</v>
      </c>
      <c r="J212" s="102" t="str">
        <f t="shared" si="45"/>
        <v>0,</v>
      </c>
      <c r="K212" s="102" t="str">
        <f t="shared" si="45"/>
        <v>0,</v>
      </c>
      <c r="L212" s="102" t="str">
        <f t="shared" si="45"/>
        <v>0,</v>
      </c>
      <c r="M212" s="102" t="str">
        <f t="shared" si="45"/>
        <v>0,</v>
      </c>
      <c r="N212" s="102" t="str">
        <f t="shared" si="45"/>
        <v>0,</v>
      </c>
      <c r="O212" s="102" t="str">
        <f t="shared" si="45"/>
        <v>0,</v>
      </c>
      <c r="P212" s="102" t="str">
        <f t="shared" si="45"/>
        <v>0,</v>
      </c>
      <c r="Q212" s="102" t="str">
        <f t="shared" si="45"/>
        <v>0,</v>
      </c>
      <c r="R212" s="102" t="str">
        <f t="shared" si="45"/>
        <v>0,</v>
      </c>
      <c r="S212" s="102" t="str">
        <f t="shared" si="45"/>
        <v>0,</v>
      </c>
      <c r="T212" s="102" t="str">
        <f t="shared" si="45"/>
        <v>0,</v>
      </c>
      <c r="U212" s="102" t="str">
        <f t="shared" si="45"/>
        <v>0,</v>
      </c>
      <c r="V212" s="102" t="str">
        <f t="shared" si="41"/>
        <v>0,</v>
      </c>
      <c r="W212" s="102" t="str">
        <f t="shared" si="41"/>
        <v>0,</v>
      </c>
      <c r="X212" s="102" t="str">
        <f t="shared" si="41"/>
        <v>0,</v>
      </c>
      <c r="Y212" s="102" t="str">
        <f t="shared" si="41"/>
        <v>0,</v>
      </c>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row>
    <row r="213" spans="1:51" x14ac:dyDescent="0.25">
      <c r="A213" s="116">
        <v>212</v>
      </c>
      <c r="B213" s="116" t="b">
        <f>IF(ISNUMBER(Data!D213),IF(AND($A213&lt;=Data!$H$3,$A215&gt;=Data!$H$2,Data!E214&lt;&gt;1),VLOOKUP($A213,Data!$A:$D,4,FALSE)))</f>
        <v>0</v>
      </c>
      <c r="C213" s="116" t="b">
        <f>IF(AND($A213&lt;=Data!$H$3,$A215&gt;=Data!$H$2,Data!E214&lt;&gt;1),VLOOKUP($A213,Data!$A:$D,3,FALSE))</f>
        <v>0</v>
      </c>
      <c r="D213" s="58" t="b">
        <f>IF(COUNT(B213:C213)=2,IF(C213&gt;Data!$H$5,5,IF(C213&gt;Data!$H$6,4,IF(C213&gt;Data!$H$7,3,2))))</f>
        <v>0</v>
      </c>
      <c r="E213" s="115" t="str">
        <f t="shared" si="43"/>
        <v/>
      </c>
      <c r="F213" s="102" t="str">
        <f t="shared" si="45"/>
        <v>0,</v>
      </c>
      <c r="G213" s="102" t="str">
        <f t="shared" si="45"/>
        <v>0,</v>
      </c>
      <c r="H213" s="102" t="str">
        <f t="shared" si="45"/>
        <v>0,</v>
      </c>
      <c r="I213" s="102" t="str">
        <f t="shared" si="45"/>
        <v>0,</v>
      </c>
      <c r="J213" s="102" t="str">
        <f t="shared" si="45"/>
        <v>0,</v>
      </c>
      <c r="K213" s="102" t="str">
        <f t="shared" si="45"/>
        <v>0,</v>
      </c>
      <c r="L213" s="102" t="str">
        <f t="shared" si="45"/>
        <v>0,</v>
      </c>
      <c r="M213" s="102" t="str">
        <f t="shared" si="45"/>
        <v>0,</v>
      </c>
      <c r="N213" s="102" t="str">
        <f t="shared" si="45"/>
        <v>0,</v>
      </c>
      <c r="O213" s="102" t="str">
        <f t="shared" si="45"/>
        <v>0,</v>
      </c>
      <c r="P213" s="102" t="str">
        <f t="shared" si="45"/>
        <v>0,</v>
      </c>
      <c r="Q213" s="102" t="str">
        <f t="shared" si="45"/>
        <v>0,</v>
      </c>
      <c r="R213" s="102" t="str">
        <f t="shared" si="45"/>
        <v>0,</v>
      </c>
      <c r="S213" s="102" t="str">
        <f t="shared" si="45"/>
        <v>0,</v>
      </c>
      <c r="T213" s="102" t="str">
        <f t="shared" si="45"/>
        <v>0,</v>
      </c>
      <c r="U213" s="102" t="str">
        <f t="shared" si="45"/>
        <v>0,</v>
      </c>
      <c r="V213" s="102" t="str">
        <f t="shared" si="41"/>
        <v>0,</v>
      </c>
      <c r="W213" s="102" t="str">
        <f t="shared" si="41"/>
        <v>0,</v>
      </c>
      <c r="X213" s="102" t="str">
        <f t="shared" si="41"/>
        <v>0,</v>
      </c>
      <c r="Y213" s="102" t="str">
        <f t="shared" si="41"/>
        <v>0,</v>
      </c>
      <c r="Z213" s="102"/>
      <c r="AA213" s="102"/>
      <c r="AB213" s="102"/>
      <c r="AC213" s="102"/>
      <c r="AD213" s="102"/>
      <c r="AE213" s="102"/>
      <c r="AF213" s="102"/>
      <c r="AG213" s="102"/>
      <c r="AH213" s="102"/>
      <c r="AI213" s="102"/>
      <c r="AJ213" s="102"/>
      <c r="AK213" s="102"/>
      <c r="AL213" s="102"/>
      <c r="AM213" s="102"/>
      <c r="AN213" s="102"/>
      <c r="AO213" s="102"/>
      <c r="AP213" s="102"/>
      <c r="AQ213" s="102"/>
      <c r="AR213" s="102"/>
      <c r="AS213" s="102"/>
      <c r="AT213" s="102"/>
      <c r="AU213" s="102"/>
      <c r="AV213" s="102"/>
      <c r="AW213" s="102"/>
      <c r="AX213" s="102"/>
      <c r="AY213" s="102"/>
    </row>
    <row r="214" spans="1:51" x14ac:dyDescent="0.25">
      <c r="A214" s="116">
        <v>213</v>
      </c>
      <c r="B214" s="116" t="b">
        <f>IF(ISNUMBER(Data!D214),IF(AND($A214&lt;=Data!$H$3,$A216&gt;=Data!$H$2,Data!E215&lt;&gt;1),VLOOKUP($A214,Data!$A:$D,4,FALSE)))</f>
        <v>0</v>
      </c>
      <c r="C214" s="116" t="b">
        <f>IF(AND($A214&lt;=Data!$H$3,$A216&gt;=Data!$H$2,Data!E215&lt;&gt;1),VLOOKUP($A214,Data!$A:$D,3,FALSE))</f>
        <v>0</v>
      </c>
      <c r="D214" s="58" t="b">
        <f>IF(COUNT(B214:C214)=2,IF(C214&gt;Data!$H$5,5,IF(C214&gt;Data!$H$6,4,IF(C214&gt;Data!$H$7,3,2))))</f>
        <v>0</v>
      </c>
      <c r="E214" s="115" t="str">
        <f t="shared" si="43"/>
        <v/>
      </c>
      <c r="F214" s="102" t="str">
        <f t="shared" si="45"/>
        <v>0,</v>
      </c>
      <c r="G214" s="102" t="str">
        <f t="shared" si="45"/>
        <v>0,</v>
      </c>
      <c r="H214" s="102" t="str">
        <f t="shared" si="45"/>
        <v>0,</v>
      </c>
      <c r="I214" s="102" t="str">
        <f t="shared" si="45"/>
        <v>0,</v>
      </c>
      <c r="J214" s="102" t="str">
        <f t="shared" si="45"/>
        <v>0,</v>
      </c>
      <c r="K214" s="102" t="str">
        <f t="shared" si="45"/>
        <v>0,</v>
      </c>
      <c r="L214" s="102" t="str">
        <f t="shared" si="45"/>
        <v>0,</v>
      </c>
      <c r="M214" s="102" t="str">
        <f t="shared" si="45"/>
        <v>0,</v>
      </c>
      <c r="N214" s="102" t="str">
        <f t="shared" si="45"/>
        <v>0,</v>
      </c>
      <c r="O214" s="102" t="str">
        <f t="shared" si="45"/>
        <v>0,</v>
      </c>
      <c r="P214" s="102" t="str">
        <f t="shared" si="45"/>
        <v>0,</v>
      </c>
      <c r="Q214" s="102" t="str">
        <f t="shared" si="45"/>
        <v>0,</v>
      </c>
      <c r="R214" s="102" t="str">
        <f t="shared" si="45"/>
        <v>0,</v>
      </c>
      <c r="S214" s="102" t="str">
        <f t="shared" si="45"/>
        <v>0,</v>
      </c>
      <c r="T214" s="102" t="str">
        <f t="shared" si="45"/>
        <v>0,</v>
      </c>
      <c r="U214" s="102" t="str">
        <f t="shared" si="45"/>
        <v>0,</v>
      </c>
      <c r="V214" s="102" t="str">
        <f t="shared" si="41"/>
        <v>0,</v>
      </c>
      <c r="W214" s="102" t="str">
        <f t="shared" si="41"/>
        <v>0,</v>
      </c>
      <c r="X214" s="102" t="str">
        <f t="shared" si="41"/>
        <v>0,</v>
      </c>
      <c r="Y214" s="102" t="str">
        <f t="shared" si="41"/>
        <v>0,</v>
      </c>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row>
    <row r="215" spans="1:51" x14ac:dyDescent="0.25">
      <c r="A215" s="116">
        <v>214</v>
      </c>
      <c r="B215" s="116" t="b">
        <f>IF(ISNUMBER(Data!D215),IF(AND($A215&lt;=Data!$H$3,$A217&gt;=Data!$H$2,Data!E216&lt;&gt;1),VLOOKUP($A215,Data!$A:$D,4,FALSE)))</f>
        <v>0</v>
      </c>
      <c r="C215" s="116" t="b">
        <f>IF(AND($A215&lt;=Data!$H$3,$A217&gt;=Data!$H$2,Data!E216&lt;&gt;1),VLOOKUP($A215,Data!$A:$D,3,FALSE))</f>
        <v>0</v>
      </c>
      <c r="D215" s="58" t="b">
        <f>IF(COUNT(B215:C215)=2,IF(C215&gt;Data!$H$5,5,IF(C215&gt;Data!$H$6,4,IF(C215&gt;Data!$H$7,3,2))))</f>
        <v>0</v>
      </c>
      <c r="E215" s="115" t="str">
        <f t="shared" si="43"/>
        <v/>
      </c>
      <c r="F215" s="102" t="str">
        <f t="shared" si="45"/>
        <v>0,</v>
      </c>
      <c r="G215" s="102" t="str">
        <f t="shared" si="45"/>
        <v>0,</v>
      </c>
      <c r="H215" s="102" t="str">
        <f t="shared" si="45"/>
        <v>0,</v>
      </c>
      <c r="I215" s="102" t="str">
        <f t="shared" si="45"/>
        <v>0,</v>
      </c>
      <c r="J215" s="102" t="str">
        <f t="shared" si="45"/>
        <v>0,</v>
      </c>
      <c r="K215" s="102" t="str">
        <f t="shared" si="45"/>
        <v>0,</v>
      </c>
      <c r="L215" s="102" t="str">
        <f t="shared" si="45"/>
        <v>0,</v>
      </c>
      <c r="M215" s="102" t="str">
        <f t="shared" si="45"/>
        <v>0,</v>
      </c>
      <c r="N215" s="102" t="str">
        <f t="shared" si="45"/>
        <v>0,</v>
      </c>
      <c r="O215" s="102" t="str">
        <f t="shared" si="45"/>
        <v>0,</v>
      </c>
      <c r="P215" s="102" t="str">
        <f t="shared" si="45"/>
        <v>0,</v>
      </c>
      <c r="Q215" s="102" t="str">
        <f t="shared" si="45"/>
        <v>0,</v>
      </c>
      <c r="R215" s="102" t="str">
        <f t="shared" si="45"/>
        <v>0,</v>
      </c>
      <c r="S215" s="102" t="str">
        <f t="shared" si="45"/>
        <v>0,</v>
      </c>
      <c r="T215" s="102" t="str">
        <f t="shared" si="45"/>
        <v>0,</v>
      </c>
      <c r="U215" s="102" t="str">
        <f t="shared" si="45"/>
        <v>0,</v>
      </c>
      <c r="V215" s="102" t="str">
        <f t="shared" si="41"/>
        <v>0,</v>
      </c>
      <c r="W215" s="102" t="str">
        <f t="shared" si="41"/>
        <v>0,</v>
      </c>
      <c r="X215" s="102" t="str">
        <f t="shared" si="41"/>
        <v>0,</v>
      </c>
      <c r="Y215" s="102" t="str">
        <f t="shared" si="41"/>
        <v>0,</v>
      </c>
      <c r="Z215" s="102"/>
      <c r="AA215" s="102"/>
      <c r="AB215" s="102"/>
      <c r="AC215" s="102"/>
      <c r="AD215" s="102"/>
      <c r="AE215" s="102"/>
      <c r="AF215" s="102"/>
      <c r="AG215" s="102"/>
      <c r="AH215" s="102"/>
      <c r="AI215" s="102"/>
      <c r="AJ215" s="102"/>
      <c r="AK215" s="102"/>
      <c r="AL215" s="102"/>
      <c r="AM215" s="102"/>
      <c r="AN215" s="102"/>
      <c r="AO215" s="102"/>
      <c r="AP215" s="102"/>
      <c r="AQ215" s="102"/>
      <c r="AR215" s="102"/>
      <c r="AS215" s="102"/>
      <c r="AT215" s="102"/>
      <c r="AU215" s="102"/>
      <c r="AV215" s="102"/>
      <c r="AW215" s="102"/>
      <c r="AX215" s="102"/>
      <c r="AY215" s="102"/>
    </row>
    <row r="216" spans="1:51" x14ac:dyDescent="0.25">
      <c r="A216" s="116">
        <v>215</v>
      </c>
      <c r="B216" s="116" t="b">
        <f>IF(ISNUMBER(Data!D216),IF(AND($A216&lt;=Data!$H$3,$A218&gt;=Data!$H$2,Data!E217&lt;&gt;1),VLOOKUP($A216,Data!$A:$D,4,FALSE)))</f>
        <v>0</v>
      </c>
      <c r="C216" s="116" t="b">
        <f>IF(AND($A216&lt;=Data!$H$3,$A218&gt;=Data!$H$2,Data!E217&lt;&gt;1),VLOOKUP($A216,Data!$A:$D,3,FALSE))</f>
        <v>0</v>
      </c>
      <c r="D216" s="58" t="b">
        <f>IF(COUNT(B216:C216)=2,IF(C216&gt;Data!$H$5,5,IF(C216&gt;Data!$H$6,4,IF(C216&gt;Data!$H$7,3,2))))</f>
        <v>0</v>
      </c>
      <c r="E216" s="115" t="str">
        <f t="shared" si="43"/>
        <v/>
      </c>
      <c r="F216" s="102" t="str">
        <f t="shared" si="45"/>
        <v>0,</v>
      </c>
      <c r="G216" s="102" t="str">
        <f t="shared" si="45"/>
        <v>0,</v>
      </c>
      <c r="H216" s="102" t="str">
        <f t="shared" si="45"/>
        <v>0,</v>
      </c>
      <c r="I216" s="102" t="str">
        <f t="shared" si="45"/>
        <v>0,</v>
      </c>
      <c r="J216" s="102" t="str">
        <f t="shared" si="45"/>
        <v>0,</v>
      </c>
      <c r="K216" s="102" t="str">
        <f t="shared" si="45"/>
        <v>0,</v>
      </c>
      <c r="L216" s="102" t="str">
        <f t="shared" si="45"/>
        <v>0,</v>
      </c>
      <c r="M216" s="102" t="str">
        <f t="shared" si="45"/>
        <v>0,</v>
      </c>
      <c r="N216" s="102" t="str">
        <f t="shared" si="45"/>
        <v>0,</v>
      </c>
      <c r="O216" s="102" t="str">
        <f t="shared" si="45"/>
        <v>0,</v>
      </c>
      <c r="P216" s="102" t="str">
        <f t="shared" si="45"/>
        <v>0,</v>
      </c>
      <c r="Q216" s="102" t="str">
        <f t="shared" si="45"/>
        <v>0,</v>
      </c>
      <c r="R216" s="102" t="str">
        <f t="shared" si="45"/>
        <v>0,</v>
      </c>
      <c r="S216" s="102" t="str">
        <f t="shared" si="45"/>
        <v>0,</v>
      </c>
      <c r="T216" s="102" t="str">
        <f t="shared" si="45"/>
        <v>0,</v>
      </c>
      <c r="U216" s="102" t="str">
        <f t="shared" si="45"/>
        <v>0,</v>
      </c>
      <c r="V216" s="102" t="str">
        <f t="shared" si="41"/>
        <v>0,</v>
      </c>
      <c r="W216" s="102" t="str">
        <f t="shared" si="41"/>
        <v>0,</v>
      </c>
      <c r="X216" s="102" t="str">
        <f t="shared" si="41"/>
        <v>0,</v>
      </c>
      <c r="Y216" s="102" t="str">
        <f t="shared" si="41"/>
        <v>0,</v>
      </c>
      <c r="Z216" s="102"/>
      <c r="AA216" s="102"/>
      <c r="AB216" s="102"/>
      <c r="AC216" s="102"/>
      <c r="AD216" s="102"/>
      <c r="AE216" s="102"/>
      <c r="AF216" s="102"/>
      <c r="AG216" s="102"/>
      <c r="AH216" s="102"/>
      <c r="AI216" s="102"/>
      <c r="AJ216" s="102"/>
      <c r="AK216" s="102"/>
      <c r="AL216" s="102"/>
      <c r="AM216" s="102"/>
      <c r="AN216" s="102"/>
      <c r="AO216" s="102"/>
      <c r="AP216" s="102"/>
      <c r="AQ216" s="102"/>
      <c r="AR216" s="102"/>
      <c r="AS216" s="102"/>
      <c r="AT216" s="102"/>
      <c r="AU216" s="102"/>
      <c r="AV216" s="102"/>
      <c r="AW216" s="102"/>
      <c r="AX216" s="102"/>
      <c r="AY216" s="102"/>
    </row>
    <row r="217" spans="1:51" x14ac:dyDescent="0.25">
      <c r="A217" s="116">
        <v>216</v>
      </c>
      <c r="B217" s="116" t="b">
        <f>IF(ISNUMBER(Data!D217),IF(AND($A217&lt;=Data!$H$3,$A219&gt;=Data!$H$2,Data!E218&lt;&gt;1),VLOOKUP($A217,Data!$A:$D,4,FALSE)))</f>
        <v>0</v>
      </c>
      <c r="C217" s="116" t="b">
        <f>IF(AND($A217&lt;=Data!$H$3,$A219&gt;=Data!$H$2,Data!E218&lt;&gt;1),VLOOKUP($A217,Data!$A:$D,3,FALSE))</f>
        <v>0</v>
      </c>
      <c r="D217" s="58" t="b">
        <f>IF(COUNT(B217:C217)=2,IF(C217&gt;Data!$H$5,5,IF(C217&gt;Data!$H$6,4,IF(C217&gt;Data!$H$7,3,2))))</f>
        <v>0</v>
      </c>
      <c r="E217" s="115" t="str">
        <f t="shared" si="43"/>
        <v/>
      </c>
      <c r="F217" s="102" t="str">
        <f t="shared" si="45"/>
        <v>0,</v>
      </c>
      <c r="G217" s="102" t="str">
        <f t="shared" si="45"/>
        <v>0,</v>
      </c>
      <c r="H217" s="102" t="str">
        <f t="shared" si="45"/>
        <v>0,</v>
      </c>
      <c r="I217" s="102" t="str">
        <f t="shared" si="45"/>
        <v>0,</v>
      </c>
      <c r="J217" s="102" t="str">
        <f t="shared" si="45"/>
        <v>0,</v>
      </c>
      <c r="K217" s="102" t="str">
        <f t="shared" si="45"/>
        <v>0,</v>
      </c>
      <c r="L217" s="102" t="str">
        <f t="shared" si="45"/>
        <v>0,</v>
      </c>
      <c r="M217" s="102" t="str">
        <f t="shared" si="45"/>
        <v>0,</v>
      </c>
      <c r="N217" s="102" t="str">
        <f t="shared" si="45"/>
        <v>0,</v>
      </c>
      <c r="O217" s="102" t="str">
        <f t="shared" si="45"/>
        <v>0,</v>
      </c>
      <c r="P217" s="102" t="str">
        <f t="shared" si="45"/>
        <v>0,</v>
      </c>
      <c r="Q217" s="102" t="str">
        <f t="shared" si="45"/>
        <v>0,</v>
      </c>
      <c r="R217" s="102" t="str">
        <f t="shared" si="45"/>
        <v>0,</v>
      </c>
      <c r="S217" s="102" t="str">
        <f t="shared" si="45"/>
        <v>0,</v>
      </c>
      <c r="T217" s="102" t="str">
        <f t="shared" si="45"/>
        <v>0,</v>
      </c>
      <c r="U217" s="102" t="str">
        <f t="shared" si="45"/>
        <v>0,</v>
      </c>
      <c r="V217" s="102" t="str">
        <f t="shared" si="41"/>
        <v>0,</v>
      </c>
      <c r="W217" s="102" t="str">
        <f t="shared" si="41"/>
        <v>0,</v>
      </c>
      <c r="X217" s="102" t="str">
        <f t="shared" si="41"/>
        <v>0,</v>
      </c>
      <c r="Y217" s="102" t="str">
        <f t="shared" si="41"/>
        <v>0,</v>
      </c>
      <c r="Z217" s="102"/>
      <c r="AA217" s="102"/>
      <c r="AB217" s="102"/>
      <c r="AC217" s="102"/>
      <c r="AD217" s="102"/>
      <c r="AE217" s="102"/>
      <c r="AF217" s="102"/>
      <c r="AG217" s="102"/>
      <c r="AH217" s="102"/>
      <c r="AI217" s="102"/>
      <c r="AJ217" s="102"/>
      <c r="AK217" s="102"/>
      <c r="AL217" s="102"/>
      <c r="AM217" s="102"/>
      <c r="AN217" s="102"/>
      <c r="AO217" s="102"/>
      <c r="AP217" s="102"/>
      <c r="AQ217" s="102"/>
      <c r="AR217" s="102"/>
      <c r="AS217" s="102"/>
      <c r="AT217" s="102"/>
      <c r="AU217" s="102"/>
      <c r="AV217" s="102"/>
      <c r="AW217" s="102"/>
      <c r="AX217" s="102"/>
      <c r="AY217" s="102"/>
    </row>
    <row r="218" spans="1:51" x14ac:dyDescent="0.25">
      <c r="A218" s="116">
        <v>217</v>
      </c>
      <c r="B218" s="116" t="b">
        <f>IF(ISNUMBER(Data!D218),IF(AND($A218&lt;=Data!$H$3,$A220&gt;=Data!$H$2,Data!E219&lt;&gt;1),VLOOKUP($A218,Data!$A:$D,4,FALSE)))</f>
        <v>0</v>
      </c>
      <c r="C218" s="116" t="b">
        <f>IF(AND($A218&lt;=Data!$H$3,$A220&gt;=Data!$H$2,Data!E219&lt;&gt;1),VLOOKUP($A218,Data!$A:$D,3,FALSE))</f>
        <v>0</v>
      </c>
      <c r="D218" s="58" t="b">
        <f>IF(COUNT(B218:C218)=2,IF(C218&gt;Data!$H$5,5,IF(C218&gt;Data!$H$6,4,IF(C218&gt;Data!$H$7,3,2))))</f>
        <v>0</v>
      </c>
      <c r="E218" s="115" t="str">
        <f t="shared" si="43"/>
        <v/>
      </c>
      <c r="F218" s="102" t="str">
        <f t="shared" si="45"/>
        <v>0,</v>
      </c>
      <c r="G218" s="102" t="str">
        <f t="shared" si="45"/>
        <v>0,</v>
      </c>
      <c r="H218" s="102" t="str">
        <f t="shared" si="45"/>
        <v>0,</v>
      </c>
      <c r="I218" s="102" t="str">
        <f t="shared" si="45"/>
        <v>0,</v>
      </c>
      <c r="J218" s="102" t="str">
        <f t="shared" si="45"/>
        <v>0,</v>
      </c>
      <c r="K218" s="102" t="str">
        <f t="shared" si="45"/>
        <v>0,</v>
      </c>
      <c r="L218" s="102" t="str">
        <f t="shared" si="45"/>
        <v>0,</v>
      </c>
      <c r="M218" s="102" t="str">
        <f t="shared" si="45"/>
        <v>0,</v>
      </c>
      <c r="N218" s="102" t="str">
        <f t="shared" si="45"/>
        <v>0,</v>
      </c>
      <c r="O218" s="102" t="str">
        <f t="shared" si="45"/>
        <v>0,</v>
      </c>
      <c r="P218" s="102" t="str">
        <f t="shared" si="45"/>
        <v>0,</v>
      </c>
      <c r="Q218" s="102" t="str">
        <f t="shared" si="45"/>
        <v>0,</v>
      </c>
      <c r="R218" s="102" t="str">
        <f t="shared" si="45"/>
        <v>0,</v>
      </c>
      <c r="S218" s="102" t="str">
        <f t="shared" si="45"/>
        <v>0,</v>
      </c>
      <c r="T218" s="102" t="str">
        <f t="shared" si="45"/>
        <v>0,</v>
      </c>
      <c r="U218" s="102" t="str">
        <f t="shared" si="45"/>
        <v>0,</v>
      </c>
      <c r="V218" s="102" t="str">
        <f t="shared" si="41"/>
        <v>0,</v>
      </c>
      <c r="W218" s="102" t="str">
        <f t="shared" si="41"/>
        <v>0,</v>
      </c>
      <c r="X218" s="102" t="str">
        <f t="shared" si="41"/>
        <v>0,</v>
      </c>
      <c r="Y218" s="102" t="str">
        <f t="shared" si="41"/>
        <v>0,</v>
      </c>
      <c r="Z218" s="102"/>
      <c r="AA218" s="102"/>
      <c r="AB218" s="102"/>
      <c r="AC218" s="102"/>
      <c r="AD218" s="102"/>
      <c r="AE218" s="102"/>
      <c r="AF218" s="102"/>
      <c r="AG218" s="102"/>
      <c r="AH218" s="102"/>
      <c r="AI218" s="102"/>
      <c r="AJ218" s="102"/>
      <c r="AK218" s="102"/>
      <c r="AL218" s="102"/>
      <c r="AM218" s="102"/>
      <c r="AN218" s="102"/>
      <c r="AO218" s="102"/>
      <c r="AP218" s="102"/>
      <c r="AQ218" s="102"/>
      <c r="AR218" s="102"/>
      <c r="AS218" s="102"/>
      <c r="AT218" s="102"/>
      <c r="AU218" s="102"/>
      <c r="AV218" s="102"/>
      <c r="AW218" s="102"/>
      <c r="AX218" s="102"/>
      <c r="AY218" s="102"/>
    </row>
    <row r="219" spans="1:51" x14ac:dyDescent="0.25">
      <c r="A219" s="116">
        <v>218</v>
      </c>
      <c r="B219" s="116" t="b">
        <f>IF(ISNUMBER(Data!D219),IF(AND($A219&lt;=Data!$H$3,$A221&gt;=Data!$H$2,Data!E220&lt;&gt;1),VLOOKUP($A219,Data!$A:$D,4,FALSE)))</f>
        <v>0</v>
      </c>
      <c r="C219" s="116" t="b">
        <f>IF(AND($A219&lt;=Data!$H$3,$A221&gt;=Data!$H$2,Data!E220&lt;&gt;1),VLOOKUP($A219,Data!$A:$D,3,FALSE))</f>
        <v>0</v>
      </c>
      <c r="D219" s="58" t="b">
        <f>IF(COUNT(B219:C219)=2,IF(C219&gt;Data!$H$5,5,IF(C219&gt;Data!$H$6,4,IF(C219&gt;Data!$H$7,3,2))))</f>
        <v>0</v>
      </c>
      <c r="E219" s="115" t="str">
        <f t="shared" si="43"/>
        <v/>
      </c>
      <c r="F219" s="102" t="str">
        <f t="shared" ref="F219:U228" si="46">IF($B219&lt;F$1,1,0) &amp;","&amp;$E219</f>
        <v>0,</v>
      </c>
      <c r="G219" s="102" t="str">
        <f t="shared" si="46"/>
        <v>0,</v>
      </c>
      <c r="H219" s="102" t="str">
        <f t="shared" si="46"/>
        <v>0,</v>
      </c>
      <c r="I219" s="102" t="str">
        <f t="shared" si="46"/>
        <v>0,</v>
      </c>
      <c r="J219" s="102" t="str">
        <f t="shared" si="46"/>
        <v>0,</v>
      </c>
      <c r="K219" s="102" t="str">
        <f t="shared" si="46"/>
        <v>0,</v>
      </c>
      <c r="L219" s="102" t="str">
        <f t="shared" si="46"/>
        <v>0,</v>
      </c>
      <c r="M219" s="102" t="str">
        <f t="shared" si="46"/>
        <v>0,</v>
      </c>
      <c r="N219" s="102" t="str">
        <f t="shared" si="46"/>
        <v>0,</v>
      </c>
      <c r="O219" s="102" t="str">
        <f t="shared" si="46"/>
        <v>0,</v>
      </c>
      <c r="P219" s="102" t="str">
        <f t="shared" si="46"/>
        <v>0,</v>
      </c>
      <c r="Q219" s="102" t="str">
        <f t="shared" si="46"/>
        <v>0,</v>
      </c>
      <c r="R219" s="102" t="str">
        <f t="shared" si="46"/>
        <v>0,</v>
      </c>
      <c r="S219" s="102" t="str">
        <f t="shared" si="46"/>
        <v>0,</v>
      </c>
      <c r="T219" s="102" t="str">
        <f t="shared" si="46"/>
        <v>0,</v>
      </c>
      <c r="U219" s="102" t="str">
        <f t="shared" si="46"/>
        <v>0,</v>
      </c>
      <c r="V219" s="102" t="str">
        <f t="shared" si="41"/>
        <v>0,</v>
      </c>
      <c r="W219" s="102" t="str">
        <f t="shared" si="41"/>
        <v>0,</v>
      </c>
      <c r="X219" s="102" t="str">
        <f t="shared" si="41"/>
        <v>0,</v>
      </c>
      <c r="Y219" s="102" t="str">
        <f t="shared" si="41"/>
        <v>0,</v>
      </c>
      <c r="Z219" s="102"/>
      <c r="AA219" s="102"/>
      <c r="AB219" s="102"/>
      <c r="AC219" s="102"/>
      <c r="AD219" s="102"/>
      <c r="AE219" s="102"/>
      <c r="AF219" s="102"/>
      <c r="AG219" s="102"/>
      <c r="AH219" s="102"/>
      <c r="AI219" s="102"/>
      <c r="AJ219" s="102"/>
      <c r="AK219" s="102"/>
      <c r="AL219" s="102"/>
      <c r="AM219" s="102"/>
      <c r="AN219" s="102"/>
      <c r="AO219" s="102"/>
      <c r="AP219" s="102"/>
      <c r="AQ219" s="102"/>
      <c r="AR219" s="102"/>
      <c r="AS219" s="102"/>
      <c r="AT219" s="102"/>
      <c r="AU219" s="102"/>
      <c r="AV219" s="102"/>
      <c r="AW219" s="102"/>
      <c r="AX219" s="102"/>
      <c r="AY219" s="102"/>
    </row>
    <row r="220" spans="1:51" x14ac:dyDescent="0.25">
      <c r="A220" s="116">
        <v>219</v>
      </c>
      <c r="B220" s="116" t="b">
        <f>IF(ISNUMBER(Data!D220),IF(AND($A220&lt;=Data!$H$3,$A222&gt;=Data!$H$2,Data!E221&lt;&gt;1),VLOOKUP($A220,Data!$A:$D,4,FALSE)))</f>
        <v>0</v>
      </c>
      <c r="C220" s="116" t="b">
        <f>IF(AND($A220&lt;=Data!$H$3,$A222&gt;=Data!$H$2,Data!E221&lt;&gt;1),VLOOKUP($A220,Data!$A:$D,3,FALSE))</f>
        <v>0</v>
      </c>
      <c r="D220" s="58" t="b">
        <f>IF(COUNT(B220:C220)=2,IF(C220&gt;Data!$H$5,5,IF(C220&gt;Data!$H$6,4,IF(C220&gt;Data!$H$7,3,2))))</f>
        <v>0</v>
      </c>
      <c r="E220" s="115" t="str">
        <f t="shared" si="43"/>
        <v/>
      </c>
      <c r="F220" s="102" t="str">
        <f t="shared" si="46"/>
        <v>0,</v>
      </c>
      <c r="G220" s="102" t="str">
        <f t="shared" si="46"/>
        <v>0,</v>
      </c>
      <c r="H220" s="102" t="str">
        <f t="shared" si="46"/>
        <v>0,</v>
      </c>
      <c r="I220" s="102" t="str">
        <f t="shared" si="46"/>
        <v>0,</v>
      </c>
      <c r="J220" s="102" t="str">
        <f t="shared" si="46"/>
        <v>0,</v>
      </c>
      <c r="K220" s="102" t="str">
        <f t="shared" si="46"/>
        <v>0,</v>
      </c>
      <c r="L220" s="102" t="str">
        <f t="shared" si="46"/>
        <v>0,</v>
      </c>
      <c r="M220" s="102" t="str">
        <f t="shared" si="46"/>
        <v>0,</v>
      </c>
      <c r="N220" s="102" t="str">
        <f t="shared" si="46"/>
        <v>0,</v>
      </c>
      <c r="O220" s="102" t="str">
        <f t="shared" si="46"/>
        <v>0,</v>
      </c>
      <c r="P220" s="102" t="str">
        <f t="shared" si="46"/>
        <v>0,</v>
      </c>
      <c r="Q220" s="102" t="str">
        <f t="shared" si="46"/>
        <v>0,</v>
      </c>
      <c r="R220" s="102" t="str">
        <f t="shared" si="46"/>
        <v>0,</v>
      </c>
      <c r="S220" s="102" t="str">
        <f t="shared" si="46"/>
        <v>0,</v>
      </c>
      <c r="T220" s="102" t="str">
        <f t="shared" si="46"/>
        <v>0,</v>
      </c>
      <c r="U220" s="102" t="str">
        <f t="shared" si="46"/>
        <v>0,</v>
      </c>
      <c r="V220" s="102" t="str">
        <f t="shared" si="41"/>
        <v>0,</v>
      </c>
      <c r="W220" s="102" t="str">
        <f t="shared" si="41"/>
        <v>0,</v>
      </c>
      <c r="X220" s="102" t="str">
        <f t="shared" si="41"/>
        <v>0,</v>
      </c>
      <c r="Y220" s="102" t="str">
        <f t="shared" si="41"/>
        <v>0,</v>
      </c>
      <c r="Z220" s="102"/>
      <c r="AA220" s="102"/>
      <c r="AB220" s="102"/>
      <c r="AC220" s="102"/>
      <c r="AD220" s="102"/>
      <c r="AE220" s="102"/>
      <c r="AF220" s="102"/>
      <c r="AG220" s="102"/>
      <c r="AH220" s="102"/>
      <c r="AI220" s="102"/>
      <c r="AJ220" s="102"/>
      <c r="AK220" s="102"/>
      <c r="AL220" s="102"/>
      <c r="AM220" s="102"/>
      <c r="AN220" s="102"/>
      <c r="AO220" s="102"/>
      <c r="AP220" s="102"/>
      <c r="AQ220" s="102"/>
      <c r="AR220" s="102"/>
      <c r="AS220" s="102"/>
      <c r="AT220" s="102"/>
      <c r="AU220" s="102"/>
      <c r="AV220" s="102"/>
      <c r="AW220" s="102"/>
      <c r="AX220" s="102"/>
      <c r="AY220" s="102"/>
    </row>
    <row r="221" spans="1:51" x14ac:dyDescent="0.25">
      <c r="A221" s="116">
        <v>220</v>
      </c>
      <c r="B221" s="116" t="b">
        <f>IF(ISNUMBER(Data!D221),IF(AND($A221&lt;=Data!$H$3,$A223&gt;=Data!$H$2,Data!E222&lt;&gt;1),VLOOKUP($A221,Data!$A:$D,4,FALSE)))</f>
        <v>0</v>
      </c>
      <c r="C221" s="116" t="b">
        <f>IF(AND($A221&lt;=Data!$H$3,$A223&gt;=Data!$H$2,Data!E222&lt;&gt;1),VLOOKUP($A221,Data!$A:$D,3,FALSE))</f>
        <v>0</v>
      </c>
      <c r="D221" s="58" t="b">
        <f>IF(COUNT(B221:C221)=2,IF(C221&gt;Data!$H$5,5,IF(C221&gt;Data!$H$6,4,IF(C221&gt;Data!$H$7,3,2))))</f>
        <v>0</v>
      </c>
      <c r="E221" s="115" t="str">
        <f t="shared" si="43"/>
        <v/>
      </c>
      <c r="F221" s="102" t="str">
        <f t="shared" si="46"/>
        <v>0,</v>
      </c>
      <c r="G221" s="102" t="str">
        <f t="shared" si="46"/>
        <v>0,</v>
      </c>
      <c r="H221" s="102" t="str">
        <f t="shared" si="46"/>
        <v>0,</v>
      </c>
      <c r="I221" s="102" t="str">
        <f t="shared" si="46"/>
        <v>0,</v>
      </c>
      <c r="J221" s="102" t="str">
        <f t="shared" si="46"/>
        <v>0,</v>
      </c>
      <c r="K221" s="102" t="str">
        <f t="shared" si="46"/>
        <v>0,</v>
      </c>
      <c r="L221" s="102" t="str">
        <f t="shared" si="46"/>
        <v>0,</v>
      </c>
      <c r="M221" s="102" t="str">
        <f t="shared" si="46"/>
        <v>0,</v>
      </c>
      <c r="N221" s="102" t="str">
        <f t="shared" si="46"/>
        <v>0,</v>
      </c>
      <c r="O221" s="102" t="str">
        <f t="shared" si="46"/>
        <v>0,</v>
      </c>
      <c r="P221" s="102" t="str">
        <f t="shared" si="46"/>
        <v>0,</v>
      </c>
      <c r="Q221" s="102" t="str">
        <f t="shared" si="46"/>
        <v>0,</v>
      </c>
      <c r="R221" s="102" t="str">
        <f t="shared" si="46"/>
        <v>0,</v>
      </c>
      <c r="S221" s="102" t="str">
        <f t="shared" si="46"/>
        <v>0,</v>
      </c>
      <c r="T221" s="102" t="str">
        <f t="shared" si="46"/>
        <v>0,</v>
      </c>
      <c r="U221" s="102" t="str">
        <f t="shared" si="46"/>
        <v>0,</v>
      </c>
      <c r="V221" s="102" t="str">
        <f t="shared" si="41"/>
        <v>0,</v>
      </c>
      <c r="W221" s="102" t="str">
        <f t="shared" si="41"/>
        <v>0,</v>
      </c>
      <c r="X221" s="102" t="str">
        <f t="shared" si="41"/>
        <v>0,</v>
      </c>
      <c r="Y221" s="102" t="str">
        <f t="shared" si="41"/>
        <v>0,</v>
      </c>
      <c r="Z221" s="102"/>
      <c r="AA221" s="102"/>
      <c r="AB221" s="102"/>
      <c r="AC221" s="102"/>
      <c r="AD221" s="102"/>
      <c r="AE221" s="102"/>
      <c r="AF221" s="102"/>
      <c r="AG221" s="102"/>
      <c r="AH221" s="102"/>
      <c r="AI221" s="102"/>
      <c r="AJ221" s="102"/>
      <c r="AK221" s="102"/>
      <c r="AL221" s="102"/>
      <c r="AM221" s="102"/>
      <c r="AN221" s="102"/>
      <c r="AO221" s="102"/>
      <c r="AP221" s="102"/>
      <c r="AQ221" s="102"/>
      <c r="AR221" s="102"/>
      <c r="AS221" s="102"/>
      <c r="AT221" s="102"/>
      <c r="AU221" s="102"/>
      <c r="AV221" s="102"/>
      <c r="AW221" s="102"/>
      <c r="AX221" s="102"/>
      <c r="AY221" s="102"/>
    </row>
    <row r="222" spans="1:51" x14ac:dyDescent="0.25">
      <c r="A222" s="116">
        <v>221</v>
      </c>
      <c r="B222" s="116" t="b">
        <f>IF(ISNUMBER(Data!D222),IF(AND($A222&lt;=Data!$H$3,$A224&gt;=Data!$H$2,Data!E223&lt;&gt;1),VLOOKUP($A222,Data!$A:$D,4,FALSE)))</f>
        <v>0</v>
      </c>
      <c r="C222" s="116" t="b">
        <f>IF(AND($A222&lt;=Data!$H$3,$A224&gt;=Data!$H$2,Data!E223&lt;&gt;1),VLOOKUP($A222,Data!$A:$D,3,FALSE))</f>
        <v>0</v>
      </c>
      <c r="D222" s="58" t="b">
        <f>IF(COUNT(B222:C222)=2,IF(C222&gt;Data!$H$5,5,IF(C222&gt;Data!$H$6,4,IF(C222&gt;Data!$H$7,3,2))))</f>
        <v>0</v>
      </c>
      <c r="E222" s="115" t="str">
        <f t="shared" si="43"/>
        <v/>
      </c>
      <c r="F222" s="102" t="str">
        <f t="shared" si="46"/>
        <v>0,</v>
      </c>
      <c r="G222" s="102" t="str">
        <f t="shared" si="46"/>
        <v>0,</v>
      </c>
      <c r="H222" s="102" t="str">
        <f t="shared" si="46"/>
        <v>0,</v>
      </c>
      <c r="I222" s="102" t="str">
        <f t="shared" si="46"/>
        <v>0,</v>
      </c>
      <c r="J222" s="102" t="str">
        <f t="shared" si="46"/>
        <v>0,</v>
      </c>
      <c r="K222" s="102" t="str">
        <f t="shared" si="46"/>
        <v>0,</v>
      </c>
      <c r="L222" s="102" t="str">
        <f t="shared" si="46"/>
        <v>0,</v>
      </c>
      <c r="M222" s="102" t="str">
        <f t="shared" si="46"/>
        <v>0,</v>
      </c>
      <c r="N222" s="102" t="str">
        <f t="shared" si="46"/>
        <v>0,</v>
      </c>
      <c r="O222" s="102" t="str">
        <f t="shared" si="46"/>
        <v>0,</v>
      </c>
      <c r="P222" s="102" t="str">
        <f t="shared" si="46"/>
        <v>0,</v>
      </c>
      <c r="Q222" s="102" t="str">
        <f t="shared" si="46"/>
        <v>0,</v>
      </c>
      <c r="R222" s="102" t="str">
        <f t="shared" si="46"/>
        <v>0,</v>
      </c>
      <c r="S222" s="102" t="str">
        <f t="shared" si="46"/>
        <v>0,</v>
      </c>
      <c r="T222" s="102" t="str">
        <f t="shared" si="46"/>
        <v>0,</v>
      </c>
      <c r="U222" s="102" t="str">
        <f t="shared" si="46"/>
        <v>0,</v>
      </c>
      <c r="V222" s="102" t="str">
        <f t="shared" si="41"/>
        <v>0,</v>
      </c>
      <c r="W222" s="102" t="str">
        <f t="shared" si="41"/>
        <v>0,</v>
      </c>
      <c r="X222" s="102" t="str">
        <f t="shared" si="41"/>
        <v>0,</v>
      </c>
      <c r="Y222" s="102" t="str">
        <f t="shared" si="41"/>
        <v>0,</v>
      </c>
      <c r="Z222" s="102"/>
      <c r="AA222" s="102"/>
      <c r="AB222" s="102"/>
      <c r="AC222" s="102"/>
      <c r="AD222" s="102"/>
      <c r="AE222" s="102"/>
      <c r="AF222" s="102"/>
      <c r="AG222" s="102"/>
      <c r="AH222" s="102"/>
      <c r="AI222" s="102"/>
      <c r="AJ222" s="102"/>
      <c r="AK222" s="102"/>
      <c r="AL222" s="102"/>
      <c r="AM222" s="102"/>
      <c r="AN222" s="102"/>
      <c r="AO222" s="102"/>
      <c r="AP222" s="102"/>
      <c r="AQ222" s="102"/>
      <c r="AR222" s="102"/>
      <c r="AS222" s="102"/>
      <c r="AT222" s="102"/>
      <c r="AU222" s="102"/>
      <c r="AV222" s="102"/>
      <c r="AW222" s="102"/>
      <c r="AX222" s="102"/>
      <c r="AY222" s="102"/>
    </row>
    <row r="223" spans="1:51" x14ac:dyDescent="0.25">
      <c r="A223" s="116">
        <v>222</v>
      </c>
      <c r="B223" s="116" t="b">
        <f>IF(ISNUMBER(Data!D223),IF(AND($A223&lt;=Data!$H$3,$A225&gt;=Data!$H$2,Data!E224&lt;&gt;1),VLOOKUP($A223,Data!$A:$D,4,FALSE)))</f>
        <v>0</v>
      </c>
      <c r="C223" s="116" t="b">
        <f>IF(AND($A223&lt;=Data!$H$3,$A225&gt;=Data!$H$2,Data!E224&lt;&gt;1),VLOOKUP($A223,Data!$A:$D,3,FALSE))</f>
        <v>0</v>
      </c>
      <c r="D223" s="58" t="b">
        <f>IF(COUNT(B223:C223)=2,IF(C223&gt;Data!$H$5,5,IF(C223&gt;Data!$H$6,4,IF(C223&gt;Data!$H$7,3,2))))</f>
        <v>0</v>
      </c>
      <c r="E223" s="115" t="str">
        <f t="shared" si="43"/>
        <v/>
      </c>
      <c r="F223" s="102" t="str">
        <f t="shared" si="46"/>
        <v>0,</v>
      </c>
      <c r="G223" s="102" t="str">
        <f t="shared" si="46"/>
        <v>0,</v>
      </c>
      <c r="H223" s="102" t="str">
        <f t="shared" si="46"/>
        <v>0,</v>
      </c>
      <c r="I223" s="102" t="str">
        <f t="shared" si="46"/>
        <v>0,</v>
      </c>
      <c r="J223" s="102" t="str">
        <f t="shared" si="46"/>
        <v>0,</v>
      </c>
      <c r="K223" s="102" t="str">
        <f t="shared" si="46"/>
        <v>0,</v>
      </c>
      <c r="L223" s="102" t="str">
        <f t="shared" si="46"/>
        <v>0,</v>
      </c>
      <c r="M223" s="102" t="str">
        <f t="shared" si="46"/>
        <v>0,</v>
      </c>
      <c r="N223" s="102" t="str">
        <f t="shared" si="46"/>
        <v>0,</v>
      </c>
      <c r="O223" s="102" t="str">
        <f t="shared" si="46"/>
        <v>0,</v>
      </c>
      <c r="P223" s="102" t="str">
        <f t="shared" si="46"/>
        <v>0,</v>
      </c>
      <c r="Q223" s="102" t="str">
        <f t="shared" si="46"/>
        <v>0,</v>
      </c>
      <c r="R223" s="102" t="str">
        <f t="shared" si="46"/>
        <v>0,</v>
      </c>
      <c r="S223" s="102" t="str">
        <f t="shared" si="46"/>
        <v>0,</v>
      </c>
      <c r="T223" s="102" t="str">
        <f t="shared" si="46"/>
        <v>0,</v>
      </c>
      <c r="U223" s="102" t="str">
        <f t="shared" si="46"/>
        <v>0,</v>
      </c>
      <c r="V223" s="102" t="str">
        <f t="shared" si="41"/>
        <v>0,</v>
      </c>
      <c r="W223" s="102" t="str">
        <f t="shared" si="41"/>
        <v>0,</v>
      </c>
      <c r="X223" s="102" t="str">
        <f t="shared" si="41"/>
        <v>0,</v>
      </c>
      <c r="Y223" s="102" t="str">
        <f t="shared" si="41"/>
        <v>0,</v>
      </c>
      <c r="Z223" s="102"/>
      <c r="AA223" s="102"/>
      <c r="AB223" s="102"/>
      <c r="AC223" s="102"/>
      <c r="AD223" s="102"/>
      <c r="AE223" s="102"/>
      <c r="AF223" s="102"/>
      <c r="AG223" s="102"/>
      <c r="AH223" s="102"/>
      <c r="AI223" s="102"/>
      <c r="AJ223" s="102"/>
      <c r="AK223" s="102"/>
      <c r="AL223" s="102"/>
      <c r="AM223" s="102"/>
      <c r="AN223" s="102"/>
      <c r="AO223" s="102"/>
      <c r="AP223" s="102"/>
      <c r="AQ223" s="102"/>
      <c r="AR223" s="102"/>
      <c r="AS223" s="102"/>
      <c r="AT223" s="102"/>
      <c r="AU223" s="102"/>
      <c r="AV223" s="102"/>
      <c r="AW223" s="102"/>
      <c r="AX223" s="102"/>
      <c r="AY223" s="102"/>
    </row>
    <row r="224" spans="1:51" x14ac:dyDescent="0.25">
      <c r="A224" s="116">
        <v>223</v>
      </c>
      <c r="B224" s="116" t="b">
        <f>IF(ISNUMBER(Data!D224),IF(AND($A224&lt;=Data!$H$3,$A226&gt;=Data!$H$2,Data!E225&lt;&gt;1),VLOOKUP($A224,Data!$A:$D,4,FALSE)))</f>
        <v>0</v>
      </c>
      <c r="C224" s="116" t="b">
        <f>IF(AND($A224&lt;=Data!$H$3,$A226&gt;=Data!$H$2,Data!E225&lt;&gt;1),VLOOKUP($A224,Data!$A:$D,3,FALSE))</f>
        <v>0</v>
      </c>
      <c r="D224" s="58" t="b">
        <f>IF(COUNT(B224:C224)=2,IF(C224&gt;Data!$H$5,5,IF(C224&gt;Data!$H$6,4,IF(C224&gt;Data!$H$7,3,2))))</f>
        <v>0</v>
      </c>
      <c r="E224" s="115" t="str">
        <f t="shared" si="43"/>
        <v/>
      </c>
      <c r="F224" s="102" t="str">
        <f t="shared" si="46"/>
        <v>0,</v>
      </c>
      <c r="G224" s="102" t="str">
        <f t="shared" si="46"/>
        <v>0,</v>
      </c>
      <c r="H224" s="102" t="str">
        <f t="shared" si="46"/>
        <v>0,</v>
      </c>
      <c r="I224" s="102" t="str">
        <f t="shared" si="46"/>
        <v>0,</v>
      </c>
      <c r="J224" s="102" t="str">
        <f t="shared" si="46"/>
        <v>0,</v>
      </c>
      <c r="K224" s="102" t="str">
        <f t="shared" si="46"/>
        <v>0,</v>
      </c>
      <c r="L224" s="102" t="str">
        <f t="shared" si="46"/>
        <v>0,</v>
      </c>
      <c r="M224" s="102" t="str">
        <f t="shared" si="46"/>
        <v>0,</v>
      </c>
      <c r="N224" s="102" t="str">
        <f t="shared" si="46"/>
        <v>0,</v>
      </c>
      <c r="O224" s="102" t="str">
        <f t="shared" si="46"/>
        <v>0,</v>
      </c>
      <c r="P224" s="102" t="str">
        <f t="shared" si="46"/>
        <v>0,</v>
      </c>
      <c r="Q224" s="102" t="str">
        <f t="shared" si="46"/>
        <v>0,</v>
      </c>
      <c r="R224" s="102" t="str">
        <f t="shared" si="46"/>
        <v>0,</v>
      </c>
      <c r="S224" s="102" t="str">
        <f t="shared" si="46"/>
        <v>0,</v>
      </c>
      <c r="T224" s="102" t="str">
        <f t="shared" si="46"/>
        <v>0,</v>
      </c>
      <c r="U224" s="102" t="str">
        <f t="shared" si="46"/>
        <v>0,</v>
      </c>
      <c r="V224" s="102" t="str">
        <f t="shared" si="41"/>
        <v>0,</v>
      </c>
      <c r="W224" s="102" t="str">
        <f t="shared" si="41"/>
        <v>0,</v>
      </c>
      <c r="X224" s="102" t="str">
        <f t="shared" si="41"/>
        <v>0,</v>
      </c>
      <c r="Y224" s="102" t="str">
        <f t="shared" si="41"/>
        <v>0,</v>
      </c>
      <c r="Z224" s="102"/>
      <c r="AA224" s="102"/>
      <c r="AB224" s="102"/>
      <c r="AC224" s="102"/>
      <c r="AD224" s="102"/>
      <c r="AE224" s="102"/>
      <c r="AF224" s="102"/>
      <c r="AG224" s="102"/>
      <c r="AH224" s="102"/>
      <c r="AI224" s="102"/>
      <c r="AJ224" s="102"/>
      <c r="AK224" s="102"/>
      <c r="AL224" s="102"/>
      <c r="AM224" s="102"/>
      <c r="AN224" s="102"/>
      <c r="AO224" s="102"/>
      <c r="AP224" s="102"/>
      <c r="AQ224" s="102"/>
      <c r="AR224" s="102"/>
      <c r="AS224" s="102"/>
      <c r="AT224" s="102"/>
      <c r="AU224" s="102"/>
      <c r="AV224" s="102"/>
      <c r="AW224" s="102"/>
      <c r="AX224" s="102"/>
      <c r="AY224" s="102"/>
    </row>
    <row r="225" spans="1:51" x14ac:dyDescent="0.25">
      <c r="A225" s="116">
        <v>224</v>
      </c>
      <c r="B225" s="116" t="b">
        <f>IF(ISNUMBER(Data!D225),IF(AND($A225&lt;=Data!$H$3,$A227&gt;=Data!$H$2,Data!E226&lt;&gt;1),VLOOKUP($A225,Data!$A:$D,4,FALSE)))</f>
        <v>0</v>
      </c>
      <c r="C225" s="116" t="b">
        <f>IF(AND($A225&lt;=Data!$H$3,$A227&gt;=Data!$H$2,Data!E226&lt;&gt;1),VLOOKUP($A225,Data!$A:$D,3,FALSE))</f>
        <v>0</v>
      </c>
      <c r="D225" s="58" t="b">
        <f>IF(COUNT(B225:C225)=2,IF(C225&gt;Data!$H$5,5,IF(C225&gt;Data!$H$6,4,IF(C225&gt;Data!$H$7,3,2))))</f>
        <v>0</v>
      </c>
      <c r="E225" s="115" t="str">
        <f t="shared" si="43"/>
        <v/>
      </c>
      <c r="F225" s="102" t="str">
        <f t="shared" si="46"/>
        <v>0,</v>
      </c>
      <c r="G225" s="102" t="str">
        <f t="shared" si="46"/>
        <v>0,</v>
      </c>
      <c r="H225" s="102" t="str">
        <f t="shared" si="46"/>
        <v>0,</v>
      </c>
      <c r="I225" s="102" t="str">
        <f t="shared" si="46"/>
        <v>0,</v>
      </c>
      <c r="J225" s="102" t="str">
        <f t="shared" si="46"/>
        <v>0,</v>
      </c>
      <c r="K225" s="102" t="str">
        <f t="shared" si="46"/>
        <v>0,</v>
      </c>
      <c r="L225" s="102" t="str">
        <f t="shared" si="46"/>
        <v>0,</v>
      </c>
      <c r="M225" s="102" t="str">
        <f t="shared" si="46"/>
        <v>0,</v>
      </c>
      <c r="N225" s="102" t="str">
        <f t="shared" si="46"/>
        <v>0,</v>
      </c>
      <c r="O225" s="102" t="str">
        <f t="shared" si="46"/>
        <v>0,</v>
      </c>
      <c r="P225" s="102" t="str">
        <f t="shared" si="46"/>
        <v>0,</v>
      </c>
      <c r="Q225" s="102" t="str">
        <f t="shared" si="46"/>
        <v>0,</v>
      </c>
      <c r="R225" s="102" t="str">
        <f t="shared" si="46"/>
        <v>0,</v>
      </c>
      <c r="S225" s="102" t="str">
        <f t="shared" si="46"/>
        <v>0,</v>
      </c>
      <c r="T225" s="102" t="str">
        <f t="shared" si="46"/>
        <v>0,</v>
      </c>
      <c r="U225" s="102" t="str">
        <f t="shared" si="46"/>
        <v>0,</v>
      </c>
      <c r="V225" s="102" t="str">
        <f t="shared" si="41"/>
        <v>0,</v>
      </c>
      <c r="W225" s="102" t="str">
        <f t="shared" si="41"/>
        <v>0,</v>
      </c>
      <c r="X225" s="102" t="str">
        <f t="shared" si="41"/>
        <v>0,</v>
      </c>
      <c r="Y225" s="102" t="str">
        <f t="shared" si="41"/>
        <v>0,</v>
      </c>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02"/>
      <c r="AW225" s="102"/>
      <c r="AX225" s="102"/>
      <c r="AY225" s="102"/>
    </row>
    <row r="226" spans="1:51" x14ac:dyDescent="0.25">
      <c r="A226" s="116">
        <v>225</v>
      </c>
      <c r="B226" s="116" t="b">
        <f>IF(ISNUMBER(Data!D226),IF(AND($A226&lt;=Data!$H$3,$A228&gt;=Data!$H$2,Data!E227&lt;&gt;1),VLOOKUP($A226,Data!$A:$D,4,FALSE)))</f>
        <v>0</v>
      </c>
      <c r="C226" s="116" t="b">
        <f>IF(AND($A226&lt;=Data!$H$3,$A228&gt;=Data!$H$2,Data!E227&lt;&gt;1),VLOOKUP($A226,Data!$A:$D,3,FALSE))</f>
        <v>0</v>
      </c>
      <c r="D226" s="58" t="b">
        <f>IF(COUNT(B226:C226)=2,IF(C226&gt;Data!$H$5,5,IF(C226&gt;Data!$H$6,4,IF(C226&gt;Data!$H$7,3,2))))</f>
        <v>0</v>
      </c>
      <c r="E226" s="115" t="str">
        <f t="shared" si="43"/>
        <v/>
      </c>
      <c r="F226" s="102" t="str">
        <f t="shared" si="46"/>
        <v>0,</v>
      </c>
      <c r="G226" s="102" t="str">
        <f t="shared" si="46"/>
        <v>0,</v>
      </c>
      <c r="H226" s="102" t="str">
        <f t="shared" si="46"/>
        <v>0,</v>
      </c>
      <c r="I226" s="102" t="str">
        <f t="shared" si="46"/>
        <v>0,</v>
      </c>
      <c r="J226" s="102" t="str">
        <f t="shared" si="46"/>
        <v>0,</v>
      </c>
      <c r="K226" s="102" t="str">
        <f t="shared" si="46"/>
        <v>0,</v>
      </c>
      <c r="L226" s="102" t="str">
        <f t="shared" si="46"/>
        <v>0,</v>
      </c>
      <c r="M226" s="102" t="str">
        <f t="shared" si="46"/>
        <v>0,</v>
      </c>
      <c r="N226" s="102" t="str">
        <f t="shared" si="46"/>
        <v>0,</v>
      </c>
      <c r="O226" s="102" t="str">
        <f t="shared" si="46"/>
        <v>0,</v>
      </c>
      <c r="P226" s="102" t="str">
        <f t="shared" si="46"/>
        <v>0,</v>
      </c>
      <c r="Q226" s="102" t="str">
        <f t="shared" si="46"/>
        <v>0,</v>
      </c>
      <c r="R226" s="102" t="str">
        <f t="shared" si="46"/>
        <v>0,</v>
      </c>
      <c r="S226" s="102" t="str">
        <f t="shared" si="46"/>
        <v>0,</v>
      </c>
      <c r="T226" s="102" t="str">
        <f t="shared" si="46"/>
        <v>0,</v>
      </c>
      <c r="U226" s="102" t="str">
        <f t="shared" si="46"/>
        <v>0,</v>
      </c>
      <c r="V226" s="102" t="str">
        <f t="shared" si="41"/>
        <v>0,</v>
      </c>
      <c r="W226" s="102" t="str">
        <f t="shared" si="41"/>
        <v>0,</v>
      </c>
      <c r="X226" s="102" t="str">
        <f t="shared" si="41"/>
        <v>0,</v>
      </c>
      <c r="Y226" s="102" t="str">
        <f t="shared" si="41"/>
        <v>0,</v>
      </c>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02"/>
      <c r="AW226" s="102"/>
      <c r="AX226" s="102"/>
      <c r="AY226" s="102"/>
    </row>
    <row r="227" spans="1:51" x14ac:dyDescent="0.25">
      <c r="A227" s="116">
        <v>226</v>
      </c>
      <c r="B227" s="116" t="b">
        <f>IF(ISNUMBER(Data!D227),IF(AND($A227&lt;=Data!$H$3,$A229&gt;=Data!$H$2,Data!E228&lt;&gt;1),VLOOKUP($A227,Data!$A:$D,4,FALSE)))</f>
        <v>0</v>
      </c>
      <c r="C227" s="116" t="b">
        <f>IF(AND($A227&lt;=Data!$H$3,$A229&gt;=Data!$H$2,Data!E228&lt;&gt;1),VLOOKUP($A227,Data!$A:$D,3,FALSE))</f>
        <v>0</v>
      </c>
      <c r="D227" s="58" t="b">
        <f>IF(COUNT(B227:C227)=2,IF(C227&gt;Data!$H$5,5,IF(C227&gt;Data!$H$6,4,IF(C227&gt;Data!$H$7,3,2))))</f>
        <v>0</v>
      </c>
      <c r="E227" s="115" t="str">
        <f t="shared" si="43"/>
        <v/>
      </c>
      <c r="F227" s="102" t="str">
        <f t="shared" si="46"/>
        <v>0,</v>
      </c>
      <c r="G227" s="102" t="str">
        <f t="shared" si="46"/>
        <v>0,</v>
      </c>
      <c r="H227" s="102" t="str">
        <f t="shared" si="46"/>
        <v>0,</v>
      </c>
      <c r="I227" s="102" t="str">
        <f t="shared" si="46"/>
        <v>0,</v>
      </c>
      <c r="J227" s="102" t="str">
        <f t="shared" si="46"/>
        <v>0,</v>
      </c>
      <c r="K227" s="102" t="str">
        <f t="shared" si="46"/>
        <v>0,</v>
      </c>
      <c r="L227" s="102" t="str">
        <f t="shared" si="46"/>
        <v>0,</v>
      </c>
      <c r="M227" s="102" t="str">
        <f t="shared" si="46"/>
        <v>0,</v>
      </c>
      <c r="N227" s="102" t="str">
        <f t="shared" si="46"/>
        <v>0,</v>
      </c>
      <c r="O227" s="102" t="str">
        <f t="shared" si="46"/>
        <v>0,</v>
      </c>
      <c r="P227" s="102" t="str">
        <f t="shared" si="46"/>
        <v>0,</v>
      </c>
      <c r="Q227" s="102" t="str">
        <f t="shared" si="46"/>
        <v>0,</v>
      </c>
      <c r="R227" s="102" t="str">
        <f t="shared" si="46"/>
        <v>0,</v>
      </c>
      <c r="S227" s="102" t="str">
        <f t="shared" si="46"/>
        <v>0,</v>
      </c>
      <c r="T227" s="102" t="str">
        <f t="shared" si="46"/>
        <v>0,</v>
      </c>
      <c r="U227" s="102" t="str">
        <f t="shared" si="46"/>
        <v>0,</v>
      </c>
      <c r="V227" s="102" t="str">
        <f t="shared" si="41"/>
        <v>0,</v>
      </c>
      <c r="W227" s="102" t="str">
        <f t="shared" si="41"/>
        <v>0,</v>
      </c>
      <c r="X227" s="102" t="str">
        <f t="shared" si="41"/>
        <v>0,</v>
      </c>
      <c r="Y227" s="102" t="str">
        <f t="shared" si="41"/>
        <v>0,</v>
      </c>
      <c r="Z227" s="102"/>
      <c r="AA227" s="102"/>
      <c r="AB227" s="102"/>
      <c r="AC227" s="102"/>
      <c r="AD227" s="102"/>
      <c r="AE227" s="102"/>
      <c r="AF227" s="102"/>
      <c r="AG227" s="102"/>
      <c r="AH227" s="102"/>
      <c r="AI227" s="102"/>
      <c r="AJ227" s="102"/>
      <c r="AK227" s="102"/>
      <c r="AL227" s="102"/>
      <c r="AM227" s="102"/>
      <c r="AN227" s="102"/>
      <c r="AO227" s="102"/>
      <c r="AP227" s="102"/>
      <c r="AQ227" s="102"/>
      <c r="AR227" s="102"/>
      <c r="AS227" s="102"/>
      <c r="AT227" s="102"/>
      <c r="AU227" s="102"/>
      <c r="AV227" s="102"/>
      <c r="AW227" s="102"/>
      <c r="AX227" s="102"/>
      <c r="AY227" s="102"/>
    </row>
    <row r="228" spans="1:51" x14ac:dyDescent="0.25">
      <c r="A228" s="116">
        <v>227</v>
      </c>
      <c r="B228" s="116" t="b">
        <f>IF(ISNUMBER(Data!D228),IF(AND($A228&lt;=Data!$H$3,$A230&gt;=Data!$H$2,Data!E229&lt;&gt;1),VLOOKUP($A228,Data!$A:$D,4,FALSE)))</f>
        <v>0</v>
      </c>
      <c r="C228" s="116" t="b">
        <f>IF(AND($A228&lt;=Data!$H$3,$A230&gt;=Data!$H$2,Data!E229&lt;&gt;1),VLOOKUP($A228,Data!$A:$D,3,FALSE))</f>
        <v>0</v>
      </c>
      <c r="D228" s="58" t="b">
        <f>IF(COUNT(B228:C228)=2,IF(C228&gt;Data!$H$5,5,IF(C228&gt;Data!$H$6,4,IF(C228&gt;Data!$H$7,3,2))))</f>
        <v>0</v>
      </c>
      <c r="E228" s="115" t="str">
        <f t="shared" si="43"/>
        <v/>
      </c>
      <c r="F228" s="102" t="str">
        <f t="shared" si="46"/>
        <v>0,</v>
      </c>
      <c r="G228" s="102" t="str">
        <f t="shared" si="46"/>
        <v>0,</v>
      </c>
      <c r="H228" s="102" t="str">
        <f t="shared" si="46"/>
        <v>0,</v>
      </c>
      <c r="I228" s="102" t="str">
        <f t="shared" si="46"/>
        <v>0,</v>
      </c>
      <c r="J228" s="102" t="str">
        <f t="shared" si="46"/>
        <v>0,</v>
      </c>
      <c r="K228" s="102" t="str">
        <f t="shared" si="46"/>
        <v>0,</v>
      </c>
      <c r="L228" s="102" t="str">
        <f t="shared" si="46"/>
        <v>0,</v>
      </c>
      <c r="M228" s="102" t="str">
        <f t="shared" si="46"/>
        <v>0,</v>
      </c>
      <c r="N228" s="102" t="str">
        <f t="shared" si="46"/>
        <v>0,</v>
      </c>
      <c r="O228" s="102" t="str">
        <f t="shared" si="46"/>
        <v>0,</v>
      </c>
      <c r="P228" s="102" t="str">
        <f t="shared" si="46"/>
        <v>0,</v>
      </c>
      <c r="Q228" s="102" t="str">
        <f t="shared" si="46"/>
        <v>0,</v>
      </c>
      <c r="R228" s="102" t="str">
        <f t="shared" si="46"/>
        <v>0,</v>
      </c>
      <c r="S228" s="102" t="str">
        <f t="shared" si="46"/>
        <v>0,</v>
      </c>
      <c r="T228" s="102" t="str">
        <f t="shared" si="46"/>
        <v>0,</v>
      </c>
      <c r="U228" s="102" t="str">
        <f t="shared" si="46"/>
        <v>0,</v>
      </c>
      <c r="V228" s="102" t="str">
        <f t="shared" si="41"/>
        <v>0,</v>
      </c>
      <c r="W228" s="102" t="str">
        <f t="shared" si="41"/>
        <v>0,</v>
      </c>
      <c r="X228" s="102" t="str">
        <f t="shared" si="41"/>
        <v>0,</v>
      </c>
      <c r="Y228" s="102" t="str">
        <f t="shared" si="41"/>
        <v>0,</v>
      </c>
      <c r="Z228" s="102"/>
      <c r="AA228" s="102"/>
      <c r="AB228" s="102"/>
      <c r="AC228" s="102"/>
      <c r="AD228" s="102"/>
      <c r="AE228" s="102"/>
      <c r="AF228" s="102"/>
      <c r="AG228" s="102"/>
      <c r="AH228" s="102"/>
      <c r="AI228" s="102"/>
      <c r="AJ228" s="102"/>
      <c r="AK228" s="102"/>
      <c r="AL228" s="102"/>
      <c r="AM228" s="102"/>
      <c r="AN228" s="102"/>
      <c r="AO228" s="102"/>
      <c r="AP228" s="102"/>
      <c r="AQ228" s="102"/>
      <c r="AR228" s="102"/>
      <c r="AS228" s="102"/>
      <c r="AT228" s="102"/>
      <c r="AU228" s="102"/>
      <c r="AV228" s="102"/>
      <c r="AW228" s="102"/>
      <c r="AX228" s="102"/>
      <c r="AY228" s="102"/>
    </row>
    <row r="229" spans="1:51" x14ac:dyDescent="0.25">
      <c r="A229" s="116">
        <v>228</v>
      </c>
      <c r="B229" s="116" t="b">
        <f>IF(ISNUMBER(Data!D229),IF(AND($A229&lt;=Data!$H$3,$A231&gt;=Data!$H$2,Data!E230&lt;&gt;1),VLOOKUP($A229,Data!$A:$D,4,FALSE)))</f>
        <v>0</v>
      </c>
      <c r="C229" s="116" t="b">
        <f>IF(AND($A229&lt;=Data!$H$3,$A231&gt;=Data!$H$2,Data!E230&lt;&gt;1),VLOOKUP($A229,Data!$A:$D,3,FALSE))</f>
        <v>0</v>
      </c>
      <c r="D229" s="58" t="b">
        <f>IF(COUNT(B229:C229)=2,IF(C229&gt;Data!$H$5,5,IF(C229&gt;Data!$H$6,4,IF(C229&gt;Data!$H$7,3,2))))</f>
        <v>0</v>
      </c>
      <c r="E229" s="115" t="str">
        <f t="shared" si="43"/>
        <v/>
      </c>
      <c r="F229" s="102" t="str">
        <f t="shared" ref="F229:U238" si="47">IF($B229&lt;F$1,1,0) &amp;","&amp;$E229</f>
        <v>0,</v>
      </c>
      <c r="G229" s="102" t="str">
        <f t="shared" si="47"/>
        <v>0,</v>
      </c>
      <c r="H229" s="102" t="str">
        <f t="shared" si="47"/>
        <v>0,</v>
      </c>
      <c r="I229" s="102" t="str">
        <f t="shared" si="47"/>
        <v>0,</v>
      </c>
      <c r="J229" s="102" t="str">
        <f t="shared" si="47"/>
        <v>0,</v>
      </c>
      <c r="K229" s="102" t="str">
        <f t="shared" si="47"/>
        <v>0,</v>
      </c>
      <c r="L229" s="102" t="str">
        <f t="shared" si="47"/>
        <v>0,</v>
      </c>
      <c r="M229" s="102" t="str">
        <f t="shared" si="47"/>
        <v>0,</v>
      </c>
      <c r="N229" s="102" t="str">
        <f t="shared" si="47"/>
        <v>0,</v>
      </c>
      <c r="O229" s="102" t="str">
        <f t="shared" si="47"/>
        <v>0,</v>
      </c>
      <c r="P229" s="102" t="str">
        <f t="shared" si="47"/>
        <v>0,</v>
      </c>
      <c r="Q229" s="102" t="str">
        <f t="shared" si="47"/>
        <v>0,</v>
      </c>
      <c r="R229" s="102" t="str">
        <f t="shared" si="47"/>
        <v>0,</v>
      </c>
      <c r="S229" s="102" t="str">
        <f t="shared" si="47"/>
        <v>0,</v>
      </c>
      <c r="T229" s="102" t="str">
        <f t="shared" si="47"/>
        <v>0,</v>
      </c>
      <c r="U229" s="102" t="str">
        <f t="shared" si="47"/>
        <v>0,</v>
      </c>
      <c r="V229" s="102" t="str">
        <f t="shared" si="41"/>
        <v>0,</v>
      </c>
      <c r="W229" s="102" t="str">
        <f t="shared" si="41"/>
        <v>0,</v>
      </c>
      <c r="X229" s="102" t="str">
        <f t="shared" si="41"/>
        <v>0,</v>
      </c>
      <c r="Y229" s="102" t="str">
        <f t="shared" si="41"/>
        <v>0,</v>
      </c>
      <c r="Z229" s="102"/>
      <c r="AA229" s="102"/>
      <c r="AB229" s="102"/>
      <c r="AC229" s="102"/>
      <c r="AD229" s="102"/>
      <c r="AE229" s="102"/>
      <c r="AF229" s="102"/>
      <c r="AG229" s="102"/>
      <c r="AH229" s="102"/>
      <c r="AI229" s="102"/>
      <c r="AJ229" s="102"/>
      <c r="AK229" s="102"/>
      <c r="AL229" s="102"/>
      <c r="AM229" s="102"/>
      <c r="AN229" s="102"/>
      <c r="AO229" s="102"/>
      <c r="AP229" s="102"/>
      <c r="AQ229" s="102"/>
      <c r="AR229" s="102"/>
      <c r="AS229" s="102"/>
      <c r="AT229" s="102"/>
      <c r="AU229" s="102"/>
      <c r="AV229" s="102"/>
      <c r="AW229" s="102"/>
      <c r="AX229" s="102"/>
      <c r="AY229" s="102"/>
    </row>
    <row r="230" spans="1:51" x14ac:dyDescent="0.25">
      <c r="A230" s="116">
        <v>229</v>
      </c>
      <c r="B230" s="116" t="b">
        <f>IF(ISNUMBER(Data!D230),IF(AND($A230&lt;=Data!$H$3,$A232&gt;=Data!$H$2,Data!E231&lt;&gt;1),VLOOKUP($A230,Data!$A:$D,4,FALSE)))</f>
        <v>0</v>
      </c>
      <c r="C230" s="116" t="b">
        <f>IF(AND($A230&lt;=Data!$H$3,$A232&gt;=Data!$H$2,Data!E231&lt;&gt;1),VLOOKUP($A230,Data!$A:$D,3,FALSE))</f>
        <v>0</v>
      </c>
      <c r="D230" s="58" t="b">
        <f>IF(COUNT(B230:C230)=2,IF(C230&gt;Data!$H$5,5,IF(C230&gt;Data!$H$6,4,IF(C230&gt;Data!$H$7,3,2))))</f>
        <v>0</v>
      </c>
      <c r="E230" s="115" t="str">
        <f t="shared" si="43"/>
        <v/>
      </c>
      <c r="F230" s="102" t="str">
        <f t="shared" si="47"/>
        <v>0,</v>
      </c>
      <c r="G230" s="102" t="str">
        <f t="shared" si="47"/>
        <v>0,</v>
      </c>
      <c r="H230" s="102" t="str">
        <f t="shared" si="47"/>
        <v>0,</v>
      </c>
      <c r="I230" s="102" t="str">
        <f t="shared" si="47"/>
        <v>0,</v>
      </c>
      <c r="J230" s="102" t="str">
        <f t="shared" si="47"/>
        <v>0,</v>
      </c>
      <c r="K230" s="102" t="str">
        <f t="shared" si="47"/>
        <v>0,</v>
      </c>
      <c r="L230" s="102" t="str">
        <f t="shared" si="47"/>
        <v>0,</v>
      </c>
      <c r="M230" s="102" t="str">
        <f t="shared" si="47"/>
        <v>0,</v>
      </c>
      <c r="N230" s="102" t="str">
        <f t="shared" si="47"/>
        <v>0,</v>
      </c>
      <c r="O230" s="102" t="str">
        <f t="shared" si="47"/>
        <v>0,</v>
      </c>
      <c r="P230" s="102" t="str">
        <f t="shared" si="47"/>
        <v>0,</v>
      </c>
      <c r="Q230" s="102" t="str">
        <f t="shared" si="47"/>
        <v>0,</v>
      </c>
      <c r="R230" s="102" t="str">
        <f t="shared" si="47"/>
        <v>0,</v>
      </c>
      <c r="S230" s="102" t="str">
        <f t="shared" si="47"/>
        <v>0,</v>
      </c>
      <c r="T230" s="102" t="str">
        <f t="shared" si="47"/>
        <v>0,</v>
      </c>
      <c r="U230" s="102" t="str">
        <f t="shared" si="47"/>
        <v>0,</v>
      </c>
      <c r="V230" s="102" t="str">
        <f t="shared" si="41"/>
        <v>0,</v>
      </c>
      <c r="W230" s="102" t="str">
        <f t="shared" si="41"/>
        <v>0,</v>
      </c>
      <c r="X230" s="102" t="str">
        <f t="shared" si="41"/>
        <v>0,</v>
      </c>
      <c r="Y230" s="102" t="str">
        <f t="shared" si="41"/>
        <v>0,</v>
      </c>
      <c r="Z230" s="102"/>
      <c r="AA230" s="102"/>
      <c r="AB230" s="102"/>
      <c r="AC230" s="102"/>
      <c r="AD230" s="102"/>
      <c r="AE230" s="102"/>
      <c r="AF230" s="102"/>
      <c r="AG230" s="102"/>
      <c r="AH230" s="102"/>
      <c r="AI230" s="102"/>
      <c r="AJ230" s="102"/>
      <c r="AK230" s="102"/>
      <c r="AL230" s="102"/>
      <c r="AM230" s="102"/>
      <c r="AN230" s="102"/>
      <c r="AO230" s="102"/>
      <c r="AP230" s="102"/>
      <c r="AQ230" s="102"/>
      <c r="AR230" s="102"/>
      <c r="AS230" s="102"/>
      <c r="AT230" s="102"/>
      <c r="AU230" s="102"/>
      <c r="AV230" s="102"/>
      <c r="AW230" s="102"/>
      <c r="AX230" s="102"/>
      <c r="AY230" s="102"/>
    </row>
    <row r="231" spans="1:51" x14ac:dyDescent="0.25">
      <c r="A231" s="116">
        <v>230</v>
      </c>
      <c r="B231" s="116" t="b">
        <f>IF(ISNUMBER(Data!D231),IF(AND($A231&lt;=Data!$H$3,$A233&gt;=Data!$H$2,Data!E232&lt;&gt;1),VLOOKUP($A231,Data!$A:$D,4,FALSE)))</f>
        <v>0</v>
      </c>
      <c r="C231" s="116" t="b">
        <f>IF(AND($A231&lt;=Data!$H$3,$A233&gt;=Data!$H$2,Data!E232&lt;&gt;1),VLOOKUP($A231,Data!$A:$D,3,FALSE))</f>
        <v>0</v>
      </c>
      <c r="D231" s="58" t="b">
        <f>IF(COUNT(B231:C231)=2,IF(C231&gt;Data!$H$5,5,IF(C231&gt;Data!$H$6,4,IF(C231&gt;Data!$H$7,3,2))))</f>
        <v>0</v>
      </c>
      <c r="E231" s="115" t="str">
        <f t="shared" si="43"/>
        <v/>
      </c>
      <c r="F231" s="102" t="str">
        <f t="shared" si="47"/>
        <v>0,</v>
      </c>
      <c r="G231" s="102" t="str">
        <f t="shared" si="47"/>
        <v>0,</v>
      </c>
      <c r="H231" s="102" t="str">
        <f t="shared" si="47"/>
        <v>0,</v>
      </c>
      <c r="I231" s="102" t="str">
        <f t="shared" si="47"/>
        <v>0,</v>
      </c>
      <c r="J231" s="102" t="str">
        <f t="shared" si="47"/>
        <v>0,</v>
      </c>
      <c r="K231" s="102" t="str">
        <f t="shared" si="47"/>
        <v>0,</v>
      </c>
      <c r="L231" s="102" t="str">
        <f t="shared" si="47"/>
        <v>0,</v>
      </c>
      <c r="M231" s="102" t="str">
        <f t="shared" si="47"/>
        <v>0,</v>
      </c>
      <c r="N231" s="102" t="str">
        <f t="shared" si="47"/>
        <v>0,</v>
      </c>
      <c r="O231" s="102" t="str">
        <f t="shared" si="47"/>
        <v>0,</v>
      </c>
      <c r="P231" s="102" t="str">
        <f t="shared" si="47"/>
        <v>0,</v>
      </c>
      <c r="Q231" s="102" t="str">
        <f t="shared" si="47"/>
        <v>0,</v>
      </c>
      <c r="R231" s="102" t="str">
        <f t="shared" si="47"/>
        <v>0,</v>
      </c>
      <c r="S231" s="102" t="str">
        <f t="shared" si="47"/>
        <v>0,</v>
      </c>
      <c r="T231" s="102" t="str">
        <f t="shared" si="47"/>
        <v>0,</v>
      </c>
      <c r="U231" s="102" t="str">
        <f t="shared" si="47"/>
        <v>0,</v>
      </c>
      <c r="V231" s="102" t="str">
        <f t="shared" si="41"/>
        <v>0,</v>
      </c>
      <c r="W231" s="102" t="str">
        <f t="shared" si="41"/>
        <v>0,</v>
      </c>
      <c r="X231" s="102" t="str">
        <f t="shared" si="41"/>
        <v>0,</v>
      </c>
      <c r="Y231" s="102" t="str">
        <f t="shared" si="41"/>
        <v>0,</v>
      </c>
      <c r="Z231" s="102"/>
      <c r="AA231" s="102"/>
      <c r="AB231" s="102"/>
      <c r="AC231" s="102"/>
      <c r="AD231" s="102"/>
      <c r="AE231" s="102"/>
      <c r="AF231" s="102"/>
      <c r="AG231" s="102"/>
      <c r="AH231" s="102"/>
      <c r="AI231" s="102"/>
      <c r="AJ231" s="102"/>
      <c r="AK231" s="102"/>
      <c r="AL231" s="102"/>
      <c r="AM231" s="102"/>
      <c r="AN231" s="102"/>
      <c r="AO231" s="102"/>
      <c r="AP231" s="102"/>
      <c r="AQ231" s="102"/>
      <c r="AR231" s="102"/>
      <c r="AS231" s="102"/>
      <c r="AT231" s="102"/>
      <c r="AU231" s="102"/>
      <c r="AV231" s="102"/>
      <c r="AW231" s="102"/>
      <c r="AX231" s="102"/>
      <c r="AY231" s="102"/>
    </row>
    <row r="232" spans="1:51" x14ac:dyDescent="0.25">
      <c r="A232" s="116">
        <v>231</v>
      </c>
      <c r="B232" s="116" t="b">
        <f>IF(ISNUMBER(Data!D232),IF(AND($A232&lt;=Data!$H$3,$A234&gt;=Data!$H$2,Data!E233&lt;&gt;1),VLOOKUP($A232,Data!$A:$D,4,FALSE)))</f>
        <v>0</v>
      </c>
      <c r="C232" s="116" t="b">
        <f>IF(AND($A232&lt;=Data!$H$3,$A234&gt;=Data!$H$2,Data!E233&lt;&gt;1),VLOOKUP($A232,Data!$A:$D,3,FALSE))</f>
        <v>0</v>
      </c>
      <c r="D232" s="58" t="b">
        <f>IF(COUNT(B232:C232)=2,IF(C232&gt;Data!$H$5,5,IF(C232&gt;Data!$H$6,4,IF(C232&gt;Data!$H$7,3,2))))</f>
        <v>0</v>
      </c>
      <c r="E232" s="115" t="str">
        <f t="shared" si="43"/>
        <v/>
      </c>
      <c r="F232" s="102" t="str">
        <f t="shared" si="47"/>
        <v>0,</v>
      </c>
      <c r="G232" s="102" t="str">
        <f t="shared" si="47"/>
        <v>0,</v>
      </c>
      <c r="H232" s="102" t="str">
        <f t="shared" si="47"/>
        <v>0,</v>
      </c>
      <c r="I232" s="102" t="str">
        <f t="shared" si="47"/>
        <v>0,</v>
      </c>
      <c r="J232" s="102" t="str">
        <f t="shared" si="47"/>
        <v>0,</v>
      </c>
      <c r="K232" s="102" t="str">
        <f t="shared" si="47"/>
        <v>0,</v>
      </c>
      <c r="L232" s="102" t="str">
        <f t="shared" si="47"/>
        <v>0,</v>
      </c>
      <c r="M232" s="102" t="str">
        <f t="shared" si="47"/>
        <v>0,</v>
      </c>
      <c r="N232" s="102" t="str">
        <f t="shared" si="47"/>
        <v>0,</v>
      </c>
      <c r="O232" s="102" t="str">
        <f t="shared" si="47"/>
        <v>0,</v>
      </c>
      <c r="P232" s="102" t="str">
        <f t="shared" si="47"/>
        <v>0,</v>
      </c>
      <c r="Q232" s="102" t="str">
        <f t="shared" si="47"/>
        <v>0,</v>
      </c>
      <c r="R232" s="102" t="str">
        <f t="shared" si="47"/>
        <v>0,</v>
      </c>
      <c r="S232" s="102" t="str">
        <f t="shared" si="47"/>
        <v>0,</v>
      </c>
      <c r="T232" s="102" t="str">
        <f t="shared" si="47"/>
        <v>0,</v>
      </c>
      <c r="U232" s="102" t="str">
        <f t="shared" si="47"/>
        <v>0,</v>
      </c>
      <c r="V232" s="102" t="str">
        <f t="shared" si="41"/>
        <v>0,</v>
      </c>
      <c r="W232" s="102" t="str">
        <f t="shared" si="41"/>
        <v>0,</v>
      </c>
      <c r="X232" s="102" t="str">
        <f t="shared" si="41"/>
        <v>0,</v>
      </c>
      <c r="Y232" s="102" t="str">
        <f t="shared" si="41"/>
        <v>0,</v>
      </c>
      <c r="Z232" s="102"/>
      <c r="AA232" s="102"/>
      <c r="AB232" s="102"/>
      <c r="AC232" s="102"/>
      <c r="AD232" s="102"/>
      <c r="AE232" s="102"/>
      <c r="AF232" s="102"/>
      <c r="AG232" s="102"/>
      <c r="AH232" s="102"/>
      <c r="AI232" s="102"/>
      <c r="AJ232" s="102"/>
      <c r="AK232" s="102"/>
      <c r="AL232" s="102"/>
      <c r="AM232" s="102"/>
      <c r="AN232" s="102"/>
      <c r="AO232" s="102"/>
      <c r="AP232" s="102"/>
      <c r="AQ232" s="102"/>
      <c r="AR232" s="102"/>
      <c r="AS232" s="102"/>
      <c r="AT232" s="102"/>
      <c r="AU232" s="102"/>
      <c r="AV232" s="102"/>
      <c r="AW232" s="102"/>
      <c r="AX232" s="102"/>
      <c r="AY232" s="102"/>
    </row>
    <row r="233" spans="1:51" x14ac:dyDescent="0.25">
      <c r="A233" s="116">
        <v>232</v>
      </c>
      <c r="B233" s="116" t="b">
        <f>IF(ISNUMBER(Data!D233),IF(AND($A233&lt;=Data!$H$3,$A235&gt;=Data!$H$2,Data!E234&lt;&gt;1),VLOOKUP($A233,Data!$A:$D,4,FALSE)))</f>
        <v>0</v>
      </c>
      <c r="C233" s="116" t="b">
        <f>IF(AND($A233&lt;=Data!$H$3,$A235&gt;=Data!$H$2,Data!E234&lt;&gt;1),VLOOKUP($A233,Data!$A:$D,3,FALSE))</f>
        <v>0</v>
      </c>
      <c r="D233" s="58" t="b">
        <f>IF(COUNT(B233:C233)=2,IF(C233&gt;Data!$H$5,5,IF(C233&gt;Data!$H$6,4,IF(C233&gt;Data!$H$7,3,2))))</f>
        <v>0</v>
      </c>
      <c r="E233" s="115" t="str">
        <f t="shared" si="43"/>
        <v/>
      </c>
      <c r="F233" s="102" t="str">
        <f t="shared" si="47"/>
        <v>0,</v>
      </c>
      <c r="G233" s="102" t="str">
        <f t="shared" si="47"/>
        <v>0,</v>
      </c>
      <c r="H233" s="102" t="str">
        <f t="shared" si="47"/>
        <v>0,</v>
      </c>
      <c r="I233" s="102" t="str">
        <f t="shared" si="47"/>
        <v>0,</v>
      </c>
      <c r="J233" s="102" t="str">
        <f t="shared" si="47"/>
        <v>0,</v>
      </c>
      <c r="K233" s="102" t="str">
        <f t="shared" si="47"/>
        <v>0,</v>
      </c>
      <c r="L233" s="102" t="str">
        <f t="shared" si="47"/>
        <v>0,</v>
      </c>
      <c r="M233" s="102" t="str">
        <f t="shared" si="47"/>
        <v>0,</v>
      </c>
      <c r="N233" s="102" t="str">
        <f t="shared" si="47"/>
        <v>0,</v>
      </c>
      <c r="O233" s="102" t="str">
        <f t="shared" si="47"/>
        <v>0,</v>
      </c>
      <c r="P233" s="102" t="str">
        <f t="shared" si="47"/>
        <v>0,</v>
      </c>
      <c r="Q233" s="102" t="str">
        <f t="shared" si="47"/>
        <v>0,</v>
      </c>
      <c r="R233" s="102" t="str">
        <f t="shared" si="47"/>
        <v>0,</v>
      </c>
      <c r="S233" s="102" t="str">
        <f t="shared" si="47"/>
        <v>0,</v>
      </c>
      <c r="T233" s="102" t="str">
        <f t="shared" si="47"/>
        <v>0,</v>
      </c>
      <c r="U233" s="102" t="str">
        <f t="shared" si="47"/>
        <v>0,</v>
      </c>
      <c r="V233" s="102" t="str">
        <f t="shared" si="41"/>
        <v>0,</v>
      </c>
      <c r="W233" s="102" t="str">
        <f t="shared" si="41"/>
        <v>0,</v>
      </c>
      <c r="X233" s="102" t="str">
        <f t="shared" si="41"/>
        <v>0,</v>
      </c>
      <c r="Y233" s="102" t="str">
        <f t="shared" si="41"/>
        <v>0,</v>
      </c>
      <c r="Z233" s="102"/>
      <c r="AA233" s="102"/>
      <c r="AB233" s="102"/>
      <c r="AC233" s="102"/>
      <c r="AD233" s="102"/>
      <c r="AE233" s="102"/>
      <c r="AF233" s="102"/>
      <c r="AG233" s="102"/>
      <c r="AH233" s="102"/>
      <c r="AI233" s="102"/>
      <c r="AJ233" s="102"/>
      <c r="AK233" s="102"/>
      <c r="AL233" s="102"/>
      <c r="AM233" s="102"/>
      <c r="AN233" s="102"/>
      <c r="AO233" s="102"/>
      <c r="AP233" s="102"/>
      <c r="AQ233" s="102"/>
      <c r="AR233" s="102"/>
      <c r="AS233" s="102"/>
      <c r="AT233" s="102"/>
      <c r="AU233" s="102"/>
      <c r="AV233" s="102"/>
      <c r="AW233" s="102"/>
      <c r="AX233" s="102"/>
      <c r="AY233" s="102"/>
    </row>
    <row r="234" spans="1:51" x14ac:dyDescent="0.25">
      <c r="A234" s="116">
        <v>233</v>
      </c>
      <c r="B234" s="116" t="b">
        <f>IF(ISNUMBER(Data!D234),IF(AND($A234&lt;=Data!$H$3,$A236&gt;=Data!$H$2,Data!E235&lt;&gt;1),VLOOKUP($A234,Data!$A:$D,4,FALSE)))</f>
        <v>0</v>
      </c>
      <c r="C234" s="116" t="b">
        <f>IF(AND($A234&lt;=Data!$H$3,$A236&gt;=Data!$H$2,Data!E235&lt;&gt;1),VLOOKUP($A234,Data!$A:$D,3,FALSE))</f>
        <v>0</v>
      </c>
      <c r="D234" s="58" t="b">
        <f>IF(COUNT(B234:C234)=2,IF(C234&gt;Data!$H$5,5,IF(C234&gt;Data!$H$6,4,IF(C234&gt;Data!$H$7,3,2))))</f>
        <v>0</v>
      </c>
      <c r="E234" s="115" t="str">
        <f t="shared" si="43"/>
        <v/>
      </c>
      <c r="F234" s="102" t="str">
        <f t="shared" si="47"/>
        <v>0,</v>
      </c>
      <c r="G234" s="102" t="str">
        <f t="shared" si="47"/>
        <v>0,</v>
      </c>
      <c r="H234" s="102" t="str">
        <f t="shared" si="47"/>
        <v>0,</v>
      </c>
      <c r="I234" s="102" t="str">
        <f t="shared" si="47"/>
        <v>0,</v>
      </c>
      <c r="J234" s="102" t="str">
        <f t="shared" si="47"/>
        <v>0,</v>
      </c>
      <c r="K234" s="102" t="str">
        <f t="shared" si="47"/>
        <v>0,</v>
      </c>
      <c r="L234" s="102" t="str">
        <f t="shared" si="47"/>
        <v>0,</v>
      </c>
      <c r="M234" s="102" t="str">
        <f t="shared" si="47"/>
        <v>0,</v>
      </c>
      <c r="N234" s="102" t="str">
        <f t="shared" si="47"/>
        <v>0,</v>
      </c>
      <c r="O234" s="102" t="str">
        <f t="shared" si="47"/>
        <v>0,</v>
      </c>
      <c r="P234" s="102" t="str">
        <f t="shared" si="47"/>
        <v>0,</v>
      </c>
      <c r="Q234" s="102" t="str">
        <f t="shared" si="47"/>
        <v>0,</v>
      </c>
      <c r="R234" s="102" t="str">
        <f t="shared" si="47"/>
        <v>0,</v>
      </c>
      <c r="S234" s="102" t="str">
        <f t="shared" si="47"/>
        <v>0,</v>
      </c>
      <c r="T234" s="102" t="str">
        <f t="shared" si="47"/>
        <v>0,</v>
      </c>
      <c r="U234" s="102" t="str">
        <f t="shared" si="47"/>
        <v>0,</v>
      </c>
      <c r="V234" s="102" t="str">
        <f t="shared" si="41"/>
        <v>0,</v>
      </c>
      <c r="W234" s="102" t="str">
        <f t="shared" si="41"/>
        <v>0,</v>
      </c>
      <c r="X234" s="102" t="str">
        <f t="shared" si="41"/>
        <v>0,</v>
      </c>
      <c r="Y234" s="102" t="str">
        <f t="shared" si="41"/>
        <v>0,</v>
      </c>
      <c r="Z234" s="102"/>
      <c r="AA234" s="102"/>
      <c r="AB234" s="102"/>
      <c r="AC234" s="102"/>
      <c r="AD234" s="102"/>
      <c r="AE234" s="102"/>
      <c r="AF234" s="102"/>
      <c r="AG234" s="102"/>
      <c r="AH234" s="102"/>
      <c r="AI234" s="102"/>
      <c r="AJ234" s="102"/>
      <c r="AK234" s="102"/>
      <c r="AL234" s="102"/>
      <c r="AM234" s="102"/>
      <c r="AN234" s="102"/>
      <c r="AO234" s="102"/>
      <c r="AP234" s="102"/>
      <c r="AQ234" s="102"/>
      <c r="AR234" s="102"/>
      <c r="AS234" s="102"/>
      <c r="AT234" s="102"/>
      <c r="AU234" s="102"/>
      <c r="AV234" s="102"/>
      <c r="AW234" s="102"/>
      <c r="AX234" s="102"/>
      <c r="AY234" s="102"/>
    </row>
    <row r="235" spans="1:51" x14ac:dyDescent="0.25">
      <c r="A235" s="116">
        <v>234</v>
      </c>
      <c r="B235" s="116" t="b">
        <f>IF(ISNUMBER(Data!D235),IF(AND($A235&lt;=Data!$H$3,$A237&gt;=Data!$H$2,Data!E236&lt;&gt;1),VLOOKUP($A235,Data!$A:$D,4,FALSE)))</f>
        <v>0</v>
      </c>
      <c r="C235" s="116" t="b">
        <f>IF(AND($A235&lt;=Data!$H$3,$A237&gt;=Data!$H$2,Data!E236&lt;&gt;1),VLOOKUP($A235,Data!$A:$D,3,FALSE))</f>
        <v>0</v>
      </c>
      <c r="D235" s="58" t="b">
        <f>IF(COUNT(B235:C235)=2,IF(C235&gt;Data!$H$5,5,IF(C235&gt;Data!$H$6,4,IF(C235&gt;Data!$H$7,3,2))))</f>
        <v>0</v>
      </c>
      <c r="E235" s="115" t="str">
        <f t="shared" si="43"/>
        <v/>
      </c>
      <c r="F235" s="102" t="str">
        <f t="shared" si="47"/>
        <v>0,</v>
      </c>
      <c r="G235" s="102" t="str">
        <f t="shared" si="47"/>
        <v>0,</v>
      </c>
      <c r="H235" s="102" t="str">
        <f t="shared" si="47"/>
        <v>0,</v>
      </c>
      <c r="I235" s="102" t="str">
        <f t="shared" si="47"/>
        <v>0,</v>
      </c>
      <c r="J235" s="102" t="str">
        <f t="shared" si="47"/>
        <v>0,</v>
      </c>
      <c r="K235" s="102" t="str">
        <f t="shared" si="47"/>
        <v>0,</v>
      </c>
      <c r="L235" s="102" t="str">
        <f t="shared" si="47"/>
        <v>0,</v>
      </c>
      <c r="M235" s="102" t="str">
        <f t="shared" si="47"/>
        <v>0,</v>
      </c>
      <c r="N235" s="102" t="str">
        <f t="shared" si="47"/>
        <v>0,</v>
      </c>
      <c r="O235" s="102" t="str">
        <f t="shared" si="47"/>
        <v>0,</v>
      </c>
      <c r="P235" s="102" t="str">
        <f t="shared" si="47"/>
        <v>0,</v>
      </c>
      <c r="Q235" s="102" t="str">
        <f t="shared" si="47"/>
        <v>0,</v>
      </c>
      <c r="R235" s="102" t="str">
        <f t="shared" si="47"/>
        <v>0,</v>
      </c>
      <c r="S235" s="102" t="str">
        <f t="shared" si="47"/>
        <v>0,</v>
      </c>
      <c r="T235" s="102" t="str">
        <f t="shared" si="47"/>
        <v>0,</v>
      </c>
      <c r="U235" s="102" t="str">
        <f t="shared" si="47"/>
        <v>0,</v>
      </c>
      <c r="V235" s="102" t="str">
        <f t="shared" si="41"/>
        <v>0,</v>
      </c>
      <c r="W235" s="102" t="str">
        <f t="shared" si="41"/>
        <v>0,</v>
      </c>
      <c r="X235" s="102" t="str">
        <f t="shared" si="41"/>
        <v>0,</v>
      </c>
      <c r="Y235" s="102" t="str">
        <f t="shared" si="41"/>
        <v>0,</v>
      </c>
      <c r="Z235" s="102"/>
      <c r="AA235" s="102"/>
      <c r="AB235" s="102"/>
      <c r="AC235" s="102"/>
      <c r="AD235" s="102"/>
      <c r="AE235" s="102"/>
      <c r="AF235" s="102"/>
      <c r="AG235" s="102"/>
      <c r="AH235" s="102"/>
      <c r="AI235" s="102"/>
      <c r="AJ235" s="102"/>
      <c r="AK235" s="102"/>
      <c r="AL235" s="102"/>
      <c r="AM235" s="102"/>
      <c r="AN235" s="102"/>
      <c r="AO235" s="102"/>
      <c r="AP235" s="102"/>
      <c r="AQ235" s="102"/>
      <c r="AR235" s="102"/>
      <c r="AS235" s="102"/>
      <c r="AT235" s="102"/>
      <c r="AU235" s="102"/>
      <c r="AV235" s="102"/>
      <c r="AW235" s="102"/>
      <c r="AX235" s="102"/>
      <c r="AY235" s="102"/>
    </row>
    <row r="236" spans="1:51" x14ac:dyDescent="0.25">
      <c r="A236" s="116">
        <v>235</v>
      </c>
      <c r="B236" s="116" t="b">
        <f>IF(ISNUMBER(Data!D236),IF(AND($A236&lt;=Data!$H$3,$A238&gt;=Data!$H$2,Data!E237&lt;&gt;1),VLOOKUP($A236,Data!$A:$D,4,FALSE)))</f>
        <v>0</v>
      </c>
      <c r="C236" s="116" t="b">
        <f>IF(AND($A236&lt;=Data!$H$3,$A238&gt;=Data!$H$2,Data!E237&lt;&gt;1),VLOOKUP($A236,Data!$A:$D,3,FALSE))</f>
        <v>0</v>
      </c>
      <c r="D236" s="58" t="b">
        <f>IF(COUNT(B236:C236)=2,IF(C236&gt;Data!$H$5,5,IF(C236&gt;Data!$H$6,4,IF(C236&gt;Data!$H$7,3,2))))</f>
        <v>0</v>
      </c>
      <c r="E236" s="115" t="str">
        <f t="shared" si="43"/>
        <v/>
      </c>
      <c r="F236" s="102" t="str">
        <f t="shared" si="47"/>
        <v>0,</v>
      </c>
      <c r="G236" s="102" t="str">
        <f t="shared" si="47"/>
        <v>0,</v>
      </c>
      <c r="H236" s="102" t="str">
        <f t="shared" si="47"/>
        <v>0,</v>
      </c>
      <c r="I236" s="102" t="str">
        <f t="shared" si="47"/>
        <v>0,</v>
      </c>
      <c r="J236" s="102" t="str">
        <f t="shared" si="47"/>
        <v>0,</v>
      </c>
      <c r="K236" s="102" t="str">
        <f t="shared" si="47"/>
        <v>0,</v>
      </c>
      <c r="L236" s="102" t="str">
        <f t="shared" si="47"/>
        <v>0,</v>
      </c>
      <c r="M236" s="102" t="str">
        <f t="shared" si="47"/>
        <v>0,</v>
      </c>
      <c r="N236" s="102" t="str">
        <f t="shared" si="47"/>
        <v>0,</v>
      </c>
      <c r="O236" s="102" t="str">
        <f t="shared" si="47"/>
        <v>0,</v>
      </c>
      <c r="P236" s="102" t="str">
        <f t="shared" si="47"/>
        <v>0,</v>
      </c>
      <c r="Q236" s="102" t="str">
        <f t="shared" si="47"/>
        <v>0,</v>
      </c>
      <c r="R236" s="102" t="str">
        <f t="shared" si="47"/>
        <v>0,</v>
      </c>
      <c r="S236" s="102" t="str">
        <f t="shared" si="47"/>
        <v>0,</v>
      </c>
      <c r="T236" s="102" t="str">
        <f t="shared" si="47"/>
        <v>0,</v>
      </c>
      <c r="U236" s="102" t="str">
        <f t="shared" si="47"/>
        <v>0,</v>
      </c>
      <c r="V236" s="102" t="str">
        <f t="shared" si="41"/>
        <v>0,</v>
      </c>
      <c r="W236" s="102" t="str">
        <f t="shared" si="41"/>
        <v>0,</v>
      </c>
      <c r="X236" s="102" t="str">
        <f t="shared" si="41"/>
        <v>0,</v>
      </c>
      <c r="Y236" s="102" t="str">
        <f t="shared" si="41"/>
        <v>0,</v>
      </c>
      <c r="Z236" s="102"/>
      <c r="AA236" s="102"/>
      <c r="AB236" s="102"/>
      <c r="AC236" s="102"/>
      <c r="AD236" s="102"/>
      <c r="AE236" s="102"/>
      <c r="AF236" s="102"/>
      <c r="AG236" s="102"/>
      <c r="AH236" s="102"/>
      <c r="AI236" s="102"/>
      <c r="AJ236" s="102"/>
      <c r="AK236" s="102"/>
      <c r="AL236" s="102"/>
      <c r="AM236" s="102"/>
      <c r="AN236" s="102"/>
      <c r="AO236" s="102"/>
      <c r="AP236" s="102"/>
      <c r="AQ236" s="102"/>
      <c r="AR236" s="102"/>
      <c r="AS236" s="102"/>
      <c r="AT236" s="102"/>
      <c r="AU236" s="102"/>
      <c r="AV236" s="102"/>
      <c r="AW236" s="102"/>
      <c r="AX236" s="102"/>
      <c r="AY236" s="102"/>
    </row>
    <row r="237" spans="1:51" x14ac:dyDescent="0.25">
      <c r="A237" s="116">
        <v>236</v>
      </c>
      <c r="B237" s="116" t="b">
        <f>IF(ISNUMBER(Data!D237),IF(AND($A237&lt;=Data!$H$3,$A239&gt;=Data!$H$2,Data!E238&lt;&gt;1),VLOOKUP($A237,Data!$A:$D,4,FALSE)))</f>
        <v>0</v>
      </c>
      <c r="C237" s="116" t="b">
        <f>IF(AND($A237&lt;=Data!$H$3,$A239&gt;=Data!$H$2,Data!E238&lt;&gt;1),VLOOKUP($A237,Data!$A:$D,3,FALSE))</f>
        <v>0</v>
      </c>
      <c r="D237" s="58" t="b">
        <f>IF(COUNT(B237:C237)=2,IF(C237&gt;Data!$H$5,5,IF(C237&gt;Data!$H$6,4,IF(C237&gt;Data!$H$7,3,2))))</f>
        <v>0</v>
      </c>
      <c r="E237" s="115" t="str">
        <f t="shared" si="43"/>
        <v/>
      </c>
      <c r="F237" s="102" t="str">
        <f t="shared" si="47"/>
        <v>0,</v>
      </c>
      <c r="G237" s="102" t="str">
        <f t="shared" si="47"/>
        <v>0,</v>
      </c>
      <c r="H237" s="102" t="str">
        <f t="shared" si="47"/>
        <v>0,</v>
      </c>
      <c r="I237" s="102" t="str">
        <f t="shared" si="47"/>
        <v>0,</v>
      </c>
      <c r="J237" s="102" t="str">
        <f t="shared" si="47"/>
        <v>0,</v>
      </c>
      <c r="K237" s="102" t="str">
        <f t="shared" si="47"/>
        <v>0,</v>
      </c>
      <c r="L237" s="102" t="str">
        <f t="shared" si="47"/>
        <v>0,</v>
      </c>
      <c r="M237" s="102" t="str">
        <f t="shared" si="47"/>
        <v>0,</v>
      </c>
      <c r="N237" s="102" t="str">
        <f t="shared" si="47"/>
        <v>0,</v>
      </c>
      <c r="O237" s="102" t="str">
        <f t="shared" si="47"/>
        <v>0,</v>
      </c>
      <c r="P237" s="102" t="str">
        <f t="shared" si="47"/>
        <v>0,</v>
      </c>
      <c r="Q237" s="102" t="str">
        <f t="shared" si="47"/>
        <v>0,</v>
      </c>
      <c r="R237" s="102" t="str">
        <f t="shared" si="47"/>
        <v>0,</v>
      </c>
      <c r="S237" s="102" t="str">
        <f t="shared" si="47"/>
        <v>0,</v>
      </c>
      <c r="T237" s="102" t="str">
        <f t="shared" si="47"/>
        <v>0,</v>
      </c>
      <c r="U237" s="102" t="str">
        <f t="shared" si="47"/>
        <v>0,</v>
      </c>
      <c r="V237" s="102" t="str">
        <f t="shared" si="41"/>
        <v>0,</v>
      </c>
      <c r="W237" s="102" t="str">
        <f t="shared" si="41"/>
        <v>0,</v>
      </c>
      <c r="X237" s="102" t="str">
        <f t="shared" si="41"/>
        <v>0,</v>
      </c>
      <c r="Y237" s="102" t="str">
        <f t="shared" si="41"/>
        <v>0,</v>
      </c>
      <c r="Z237" s="102"/>
      <c r="AA237" s="102"/>
      <c r="AB237" s="102"/>
      <c r="AC237" s="102"/>
      <c r="AD237" s="102"/>
      <c r="AE237" s="102"/>
      <c r="AF237" s="102"/>
      <c r="AG237" s="102"/>
      <c r="AH237" s="102"/>
      <c r="AI237" s="102"/>
      <c r="AJ237" s="102"/>
      <c r="AK237" s="102"/>
      <c r="AL237" s="102"/>
      <c r="AM237" s="102"/>
      <c r="AN237" s="102"/>
      <c r="AO237" s="102"/>
      <c r="AP237" s="102"/>
      <c r="AQ237" s="102"/>
      <c r="AR237" s="102"/>
      <c r="AS237" s="102"/>
      <c r="AT237" s="102"/>
      <c r="AU237" s="102"/>
      <c r="AV237" s="102"/>
      <c r="AW237" s="102"/>
      <c r="AX237" s="102"/>
      <c r="AY237" s="102"/>
    </row>
    <row r="238" spans="1:51" x14ac:dyDescent="0.25">
      <c r="A238" s="116">
        <v>237</v>
      </c>
      <c r="B238" s="116" t="b">
        <f>IF(ISNUMBER(Data!D238),IF(AND($A238&lt;=Data!$H$3,$A240&gt;=Data!$H$2,Data!E239&lt;&gt;1),VLOOKUP($A238,Data!$A:$D,4,FALSE)))</f>
        <v>0</v>
      </c>
      <c r="C238" s="116" t="b">
        <f>IF(AND($A238&lt;=Data!$H$3,$A240&gt;=Data!$H$2,Data!E239&lt;&gt;1),VLOOKUP($A238,Data!$A:$D,3,FALSE))</f>
        <v>0</v>
      </c>
      <c r="D238" s="58" t="b">
        <f>IF(COUNT(B238:C238)=2,IF(C238&gt;Data!$H$5,5,IF(C238&gt;Data!$H$6,4,IF(C238&gt;Data!$H$7,3,2))))</f>
        <v>0</v>
      </c>
      <c r="E238" s="115" t="str">
        <f t="shared" si="43"/>
        <v/>
      </c>
      <c r="F238" s="102" t="str">
        <f t="shared" si="47"/>
        <v>0,</v>
      </c>
      <c r="G238" s="102" t="str">
        <f t="shared" si="47"/>
        <v>0,</v>
      </c>
      <c r="H238" s="102" t="str">
        <f t="shared" si="47"/>
        <v>0,</v>
      </c>
      <c r="I238" s="102" t="str">
        <f t="shared" si="47"/>
        <v>0,</v>
      </c>
      <c r="J238" s="102" t="str">
        <f t="shared" si="47"/>
        <v>0,</v>
      </c>
      <c r="K238" s="102" t="str">
        <f t="shared" si="47"/>
        <v>0,</v>
      </c>
      <c r="L238" s="102" t="str">
        <f t="shared" si="47"/>
        <v>0,</v>
      </c>
      <c r="M238" s="102" t="str">
        <f t="shared" si="47"/>
        <v>0,</v>
      </c>
      <c r="N238" s="102" t="str">
        <f t="shared" si="47"/>
        <v>0,</v>
      </c>
      <c r="O238" s="102" t="str">
        <f t="shared" si="47"/>
        <v>0,</v>
      </c>
      <c r="P238" s="102" t="str">
        <f t="shared" si="47"/>
        <v>0,</v>
      </c>
      <c r="Q238" s="102" t="str">
        <f t="shared" si="47"/>
        <v>0,</v>
      </c>
      <c r="R238" s="102" t="str">
        <f t="shared" si="47"/>
        <v>0,</v>
      </c>
      <c r="S238" s="102" t="str">
        <f t="shared" si="47"/>
        <v>0,</v>
      </c>
      <c r="T238" s="102" t="str">
        <f t="shared" si="47"/>
        <v>0,</v>
      </c>
      <c r="U238" s="102" t="str">
        <f t="shared" si="47"/>
        <v>0,</v>
      </c>
      <c r="V238" s="102" t="str">
        <f t="shared" si="41"/>
        <v>0,</v>
      </c>
      <c r="W238" s="102" t="str">
        <f t="shared" si="41"/>
        <v>0,</v>
      </c>
      <c r="X238" s="102" t="str">
        <f t="shared" si="41"/>
        <v>0,</v>
      </c>
      <c r="Y238" s="102" t="str">
        <f t="shared" si="41"/>
        <v>0,</v>
      </c>
      <c r="Z238" s="102"/>
      <c r="AA238" s="102"/>
      <c r="AB238" s="102"/>
      <c r="AC238" s="102"/>
      <c r="AD238" s="102"/>
      <c r="AE238" s="102"/>
      <c r="AF238" s="102"/>
      <c r="AG238" s="102"/>
      <c r="AH238" s="102"/>
      <c r="AI238" s="102"/>
      <c r="AJ238" s="102"/>
      <c r="AK238" s="102"/>
      <c r="AL238" s="102"/>
      <c r="AM238" s="102"/>
      <c r="AN238" s="102"/>
      <c r="AO238" s="102"/>
      <c r="AP238" s="102"/>
      <c r="AQ238" s="102"/>
      <c r="AR238" s="102"/>
      <c r="AS238" s="102"/>
      <c r="AT238" s="102"/>
      <c r="AU238" s="102"/>
      <c r="AV238" s="102"/>
      <c r="AW238" s="102"/>
      <c r="AX238" s="102"/>
      <c r="AY238" s="102"/>
    </row>
    <row r="239" spans="1:51" x14ac:dyDescent="0.25">
      <c r="A239" s="116">
        <v>238</v>
      </c>
      <c r="B239" s="116" t="b">
        <f>IF(ISNUMBER(Data!D239),IF(AND($A239&lt;=Data!$H$3,$A241&gt;=Data!$H$2,Data!E240&lt;&gt;1),VLOOKUP($A239,Data!$A:$D,4,FALSE)))</f>
        <v>0</v>
      </c>
      <c r="C239" s="116" t="b">
        <f>IF(AND($A239&lt;=Data!$H$3,$A241&gt;=Data!$H$2,Data!E240&lt;&gt;1),VLOOKUP($A239,Data!$A:$D,3,FALSE))</f>
        <v>0</v>
      </c>
      <c r="D239" s="58" t="b">
        <f>IF(COUNT(B239:C239)=2,IF(C239&gt;Data!$H$5,5,IF(C239&gt;Data!$H$6,4,IF(C239&gt;Data!$H$7,3,2))))</f>
        <v>0</v>
      </c>
      <c r="E239" s="115" t="str">
        <f t="shared" si="43"/>
        <v/>
      </c>
      <c r="F239" s="102" t="str">
        <f t="shared" ref="F239:U248" si="48">IF($B239&lt;F$1,1,0) &amp;","&amp;$E239</f>
        <v>0,</v>
      </c>
      <c r="G239" s="102" t="str">
        <f t="shared" si="48"/>
        <v>0,</v>
      </c>
      <c r="H239" s="102" t="str">
        <f t="shared" si="48"/>
        <v>0,</v>
      </c>
      <c r="I239" s="102" t="str">
        <f t="shared" si="48"/>
        <v>0,</v>
      </c>
      <c r="J239" s="102" t="str">
        <f t="shared" si="48"/>
        <v>0,</v>
      </c>
      <c r="K239" s="102" t="str">
        <f t="shared" si="48"/>
        <v>0,</v>
      </c>
      <c r="L239" s="102" t="str">
        <f t="shared" si="48"/>
        <v>0,</v>
      </c>
      <c r="M239" s="102" t="str">
        <f t="shared" si="48"/>
        <v>0,</v>
      </c>
      <c r="N239" s="102" t="str">
        <f t="shared" si="48"/>
        <v>0,</v>
      </c>
      <c r="O239" s="102" t="str">
        <f t="shared" si="48"/>
        <v>0,</v>
      </c>
      <c r="P239" s="102" t="str">
        <f t="shared" si="48"/>
        <v>0,</v>
      </c>
      <c r="Q239" s="102" t="str">
        <f t="shared" si="48"/>
        <v>0,</v>
      </c>
      <c r="R239" s="102" t="str">
        <f t="shared" si="48"/>
        <v>0,</v>
      </c>
      <c r="S239" s="102" t="str">
        <f t="shared" si="48"/>
        <v>0,</v>
      </c>
      <c r="T239" s="102" t="str">
        <f t="shared" si="48"/>
        <v>0,</v>
      </c>
      <c r="U239" s="102" t="str">
        <f t="shared" si="48"/>
        <v>0,</v>
      </c>
      <c r="V239" s="102" t="str">
        <f t="shared" si="41"/>
        <v>0,</v>
      </c>
      <c r="W239" s="102" t="str">
        <f t="shared" si="41"/>
        <v>0,</v>
      </c>
      <c r="X239" s="102" t="str">
        <f t="shared" si="41"/>
        <v>0,</v>
      </c>
      <c r="Y239" s="102" t="str">
        <f t="shared" si="41"/>
        <v>0,</v>
      </c>
      <c r="Z239" s="102"/>
      <c r="AA239" s="102"/>
      <c r="AB239" s="102"/>
      <c r="AC239" s="102"/>
      <c r="AD239" s="102"/>
      <c r="AE239" s="102"/>
      <c r="AF239" s="102"/>
      <c r="AG239" s="102"/>
      <c r="AH239" s="102"/>
      <c r="AI239" s="102"/>
      <c r="AJ239" s="102"/>
      <c r="AK239" s="102"/>
      <c r="AL239" s="102"/>
      <c r="AM239" s="102"/>
      <c r="AN239" s="102"/>
      <c r="AO239" s="102"/>
      <c r="AP239" s="102"/>
      <c r="AQ239" s="102"/>
      <c r="AR239" s="102"/>
      <c r="AS239" s="102"/>
      <c r="AT239" s="102"/>
      <c r="AU239" s="102"/>
      <c r="AV239" s="102"/>
      <c r="AW239" s="102"/>
      <c r="AX239" s="102"/>
      <c r="AY239" s="102"/>
    </row>
    <row r="240" spans="1:51" x14ac:dyDescent="0.25">
      <c r="A240" s="116">
        <v>239</v>
      </c>
      <c r="B240" s="116" t="b">
        <f>IF(ISNUMBER(Data!D240),IF(AND($A240&lt;=Data!$H$3,$A242&gt;=Data!$H$2,Data!E241&lt;&gt;1),VLOOKUP($A240,Data!$A:$D,4,FALSE)))</f>
        <v>0</v>
      </c>
      <c r="C240" s="116" t="b">
        <f>IF(AND($A240&lt;=Data!$H$3,$A242&gt;=Data!$H$2,Data!E241&lt;&gt;1),VLOOKUP($A240,Data!$A:$D,3,FALSE))</f>
        <v>0</v>
      </c>
      <c r="D240" s="58" t="b">
        <f>IF(COUNT(B240:C240)=2,IF(C240&gt;Data!$H$5,5,IF(C240&gt;Data!$H$6,4,IF(C240&gt;Data!$H$7,3,2))))</f>
        <v>0</v>
      </c>
      <c r="E240" s="115" t="str">
        <f t="shared" si="43"/>
        <v/>
      </c>
      <c r="F240" s="102" t="str">
        <f t="shared" si="48"/>
        <v>0,</v>
      </c>
      <c r="G240" s="102" t="str">
        <f t="shared" si="48"/>
        <v>0,</v>
      </c>
      <c r="H240" s="102" t="str">
        <f t="shared" si="48"/>
        <v>0,</v>
      </c>
      <c r="I240" s="102" t="str">
        <f t="shared" si="48"/>
        <v>0,</v>
      </c>
      <c r="J240" s="102" t="str">
        <f t="shared" si="48"/>
        <v>0,</v>
      </c>
      <c r="K240" s="102" t="str">
        <f t="shared" si="48"/>
        <v>0,</v>
      </c>
      <c r="L240" s="102" t="str">
        <f t="shared" si="48"/>
        <v>0,</v>
      </c>
      <c r="M240" s="102" t="str">
        <f t="shared" si="48"/>
        <v>0,</v>
      </c>
      <c r="N240" s="102" t="str">
        <f t="shared" si="48"/>
        <v>0,</v>
      </c>
      <c r="O240" s="102" t="str">
        <f t="shared" si="48"/>
        <v>0,</v>
      </c>
      <c r="P240" s="102" t="str">
        <f t="shared" si="48"/>
        <v>0,</v>
      </c>
      <c r="Q240" s="102" t="str">
        <f t="shared" si="48"/>
        <v>0,</v>
      </c>
      <c r="R240" s="102" t="str">
        <f t="shared" si="48"/>
        <v>0,</v>
      </c>
      <c r="S240" s="102" t="str">
        <f t="shared" si="48"/>
        <v>0,</v>
      </c>
      <c r="T240" s="102" t="str">
        <f t="shared" si="48"/>
        <v>0,</v>
      </c>
      <c r="U240" s="102" t="str">
        <f t="shared" si="48"/>
        <v>0,</v>
      </c>
      <c r="V240" s="102" t="str">
        <f t="shared" si="41"/>
        <v>0,</v>
      </c>
      <c r="W240" s="102" t="str">
        <f t="shared" si="41"/>
        <v>0,</v>
      </c>
      <c r="X240" s="102" t="str">
        <f t="shared" si="41"/>
        <v>0,</v>
      </c>
      <c r="Y240" s="102" t="str">
        <f t="shared" si="41"/>
        <v>0,</v>
      </c>
      <c r="Z240" s="102"/>
      <c r="AA240" s="102"/>
      <c r="AB240" s="102"/>
      <c r="AC240" s="102"/>
      <c r="AD240" s="102"/>
      <c r="AE240" s="102"/>
      <c r="AF240" s="102"/>
      <c r="AG240" s="102"/>
      <c r="AH240" s="102"/>
      <c r="AI240" s="102"/>
      <c r="AJ240" s="102"/>
      <c r="AK240" s="102"/>
      <c r="AL240" s="102"/>
      <c r="AM240" s="102"/>
      <c r="AN240" s="102"/>
      <c r="AO240" s="102"/>
      <c r="AP240" s="102"/>
      <c r="AQ240" s="102"/>
      <c r="AR240" s="102"/>
      <c r="AS240" s="102"/>
      <c r="AT240" s="102"/>
      <c r="AU240" s="102"/>
      <c r="AV240" s="102"/>
      <c r="AW240" s="102"/>
      <c r="AX240" s="102"/>
      <c r="AY240" s="102"/>
    </row>
    <row r="241" spans="1:51" x14ac:dyDescent="0.25">
      <c r="A241" s="116">
        <v>240</v>
      </c>
      <c r="B241" s="116" t="b">
        <f>IF(ISNUMBER(Data!D241),IF(AND($A241&lt;=Data!$H$3,$A243&gt;=Data!$H$2,Data!E242&lt;&gt;1),VLOOKUP($A241,Data!$A:$D,4,FALSE)))</f>
        <v>0</v>
      </c>
      <c r="C241" s="116" t="b">
        <f>IF(AND($A241&lt;=Data!$H$3,$A243&gt;=Data!$H$2,Data!E242&lt;&gt;1),VLOOKUP($A241,Data!$A:$D,3,FALSE))</f>
        <v>0</v>
      </c>
      <c r="D241" s="58" t="b">
        <f>IF(COUNT(B241:C241)=2,IF(C241&gt;Data!$H$5,5,IF(C241&gt;Data!$H$6,4,IF(C241&gt;Data!$H$7,3,2))))</f>
        <v>0</v>
      </c>
      <c r="E241" s="115" t="str">
        <f t="shared" si="43"/>
        <v/>
      </c>
      <c r="F241" s="102" t="str">
        <f t="shared" si="48"/>
        <v>0,</v>
      </c>
      <c r="G241" s="102" t="str">
        <f t="shared" si="48"/>
        <v>0,</v>
      </c>
      <c r="H241" s="102" t="str">
        <f t="shared" si="48"/>
        <v>0,</v>
      </c>
      <c r="I241" s="102" t="str">
        <f t="shared" si="48"/>
        <v>0,</v>
      </c>
      <c r="J241" s="102" t="str">
        <f t="shared" si="48"/>
        <v>0,</v>
      </c>
      <c r="K241" s="102" t="str">
        <f t="shared" si="48"/>
        <v>0,</v>
      </c>
      <c r="L241" s="102" t="str">
        <f t="shared" si="48"/>
        <v>0,</v>
      </c>
      <c r="M241" s="102" t="str">
        <f t="shared" si="48"/>
        <v>0,</v>
      </c>
      <c r="N241" s="102" t="str">
        <f t="shared" si="48"/>
        <v>0,</v>
      </c>
      <c r="O241" s="102" t="str">
        <f t="shared" si="48"/>
        <v>0,</v>
      </c>
      <c r="P241" s="102" t="str">
        <f t="shared" si="48"/>
        <v>0,</v>
      </c>
      <c r="Q241" s="102" t="str">
        <f t="shared" si="48"/>
        <v>0,</v>
      </c>
      <c r="R241" s="102" t="str">
        <f t="shared" si="48"/>
        <v>0,</v>
      </c>
      <c r="S241" s="102" t="str">
        <f t="shared" si="48"/>
        <v>0,</v>
      </c>
      <c r="T241" s="102" t="str">
        <f t="shared" si="48"/>
        <v>0,</v>
      </c>
      <c r="U241" s="102" t="str">
        <f t="shared" si="48"/>
        <v>0,</v>
      </c>
      <c r="V241" s="102" t="str">
        <f t="shared" si="41"/>
        <v>0,</v>
      </c>
      <c r="W241" s="102" t="str">
        <f t="shared" si="41"/>
        <v>0,</v>
      </c>
      <c r="X241" s="102" t="str">
        <f t="shared" si="41"/>
        <v>0,</v>
      </c>
      <c r="Y241" s="102" t="str">
        <f t="shared" si="41"/>
        <v>0,</v>
      </c>
      <c r="Z241" s="102"/>
      <c r="AA241" s="102"/>
      <c r="AB241" s="102"/>
      <c r="AC241" s="102"/>
      <c r="AD241" s="102"/>
      <c r="AE241" s="102"/>
      <c r="AF241" s="102"/>
      <c r="AG241" s="102"/>
      <c r="AH241" s="102"/>
      <c r="AI241" s="102"/>
      <c r="AJ241" s="102"/>
      <c r="AK241" s="102"/>
      <c r="AL241" s="102"/>
      <c r="AM241" s="102"/>
      <c r="AN241" s="102"/>
      <c r="AO241" s="102"/>
      <c r="AP241" s="102"/>
      <c r="AQ241" s="102"/>
      <c r="AR241" s="102"/>
      <c r="AS241" s="102"/>
      <c r="AT241" s="102"/>
      <c r="AU241" s="102"/>
      <c r="AV241" s="102"/>
      <c r="AW241" s="102"/>
      <c r="AX241" s="102"/>
      <c r="AY241" s="102"/>
    </row>
    <row r="242" spans="1:51" x14ac:dyDescent="0.25">
      <c r="A242" s="116">
        <v>241</v>
      </c>
      <c r="B242" s="116" t="b">
        <f>IF(ISNUMBER(Data!D242),IF(AND($A242&lt;=Data!$H$3,$A244&gt;=Data!$H$2,Data!E243&lt;&gt;1),VLOOKUP($A242,Data!$A:$D,4,FALSE)))</f>
        <v>0</v>
      </c>
      <c r="C242" s="116" t="b">
        <f>IF(AND($A242&lt;=Data!$H$3,$A244&gt;=Data!$H$2,Data!E243&lt;&gt;1),VLOOKUP($A242,Data!$A:$D,3,FALSE))</f>
        <v>0</v>
      </c>
      <c r="D242" s="58" t="b">
        <f>IF(COUNT(B242:C242)=2,IF(C242&gt;Data!$H$5,5,IF(C242&gt;Data!$H$6,4,IF(C242&gt;Data!$H$7,3,2))))</f>
        <v>0</v>
      </c>
      <c r="E242" s="115" t="str">
        <f t="shared" si="43"/>
        <v/>
      </c>
      <c r="F242" s="102" t="str">
        <f t="shared" si="48"/>
        <v>0,</v>
      </c>
      <c r="G242" s="102" t="str">
        <f t="shared" si="48"/>
        <v>0,</v>
      </c>
      <c r="H242" s="102" t="str">
        <f t="shared" si="48"/>
        <v>0,</v>
      </c>
      <c r="I242" s="102" t="str">
        <f t="shared" si="48"/>
        <v>0,</v>
      </c>
      <c r="J242" s="102" t="str">
        <f t="shared" si="48"/>
        <v>0,</v>
      </c>
      <c r="K242" s="102" t="str">
        <f t="shared" si="48"/>
        <v>0,</v>
      </c>
      <c r="L242" s="102" t="str">
        <f t="shared" si="48"/>
        <v>0,</v>
      </c>
      <c r="M242" s="102" t="str">
        <f t="shared" si="48"/>
        <v>0,</v>
      </c>
      <c r="N242" s="102" t="str">
        <f t="shared" si="48"/>
        <v>0,</v>
      </c>
      <c r="O242" s="102" t="str">
        <f t="shared" si="48"/>
        <v>0,</v>
      </c>
      <c r="P242" s="102" t="str">
        <f t="shared" si="48"/>
        <v>0,</v>
      </c>
      <c r="Q242" s="102" t="str">
        <f t="shared" si="48"/>
        <v>0,</v>
      </c>
      <c r="R242" s="102" t="str">
        <f t="shared" si="48"/>
        <v>0,</v>
      </c>
      <c r="S242" s="102" t="str">
        <f t="shared" si="48"/>
        <v>0,</v>
      </c>
      <c r="T242" s="102" t="str">
        <f t="shared" si="48"/>
        <v>0,</v>
      </c>
      <c r="U242" s="102" t="str">
        <f t="shared" si="48"/>
        <v>0,</v>
      </c>
      <c r="V242" s="102" t="str">
        <f t="shared" si="41"/>
        <v>0,</v>
      </c>
      <c r="W242" s="102" t="str">
        <f t="shared" si="41"/>
        <v>0,</v>
      </c>
      <c r="X242" s="102" t="str">
        <f t="shared" si="41"/>
        <v>0,</v>
      </c>
      <c r="Y242" s="102" t="str">
        <f t="shared" ref="Y242:Y305" si="49">IF($B242&lt;Y$1,1,0) &amp;","&amp;$E242</f>
        <v>0,</v>
      </c>
      <c r="Z242" s="102"/>
      <c r="AA242" s="102"/>
      <c r="AB242" s="102"/>
      <c r="AC242" s="102"/>
      <c r="AD242" s="102"/>
      <c r="AE242" s="102"/>
      <c r="AF242" s="102"/>
      <c r="AG242" s="102"/>
      <c r="AH242" s="102"/>
      <c r="AI242" s="102"/>
      <c r="AJ242" s="102"/>
      <c r="AK242" s="102"/>
      <c r="AL242" s="102"/>
      <c r="AM242" s="102"/>
      <c r="AN242" s="102"/>
      <c r="AO242" s="102"/>
      <c r="AP242" s="102"/>
      <c r="AQ242" s="102"/>
      <c r="AR242" s="102"/>
      <c r="AS242" s="102"/>
      <c r="AT242" s="102"/>
      <c r="AU242" s="102"/>
      <c r="AV242" s="102"/>
      <c r="AW242" s="102"/>
      <c r="AX242" s="102"/>
      <c r="AY242" s="102"/>
    </row>
    <row r="243" spans="1:51" x14ac:dyDescent="0.25">
      <c r="A243" s="116">
        <v>242</v>
      </c>
      <c r="B243" s="116" t="b">
        <f>IF(ISNUMBER(Data!D243),IF(AND($A243&lt;=Data!$H$3,$A245&gt;=Data!$H$2,Data!E244&lt;&gt;1),VLOOKUP($A243,Data!$A:$D,4,FALSE)))</f>
        <v>0</v>
      </c>
      <c r="C243" s="116" t="b">
        <f>IF(AND($A243&lt;=Data!$H$3,$A245&gt;=Data!$H$2,Data!E244&lt;&gt;1),VLOOKUP($A243,Data!$A:$D,3,FALSE))</f>
        <v>0</v>
      </c>
      <c r="D243" s="58" t="b">
        <f>IF(COUNT(B243:C243)=2,IF(C243&gt;Data!$H$5,5,IF(C243&gt;Data!$H$6,4,IF(C243&gt;Data!$H$7,3,2))))</f>
        <v>0</v>
      </c>
      <c r="E243" s="115" t="str">
        <f t="shared" si="43"/>
        <v/>
      </c>
      <c r="F243" s="102" t="str">
        <f t="shared" si="48"/>
        <v>0,</v>
      </c>
      <c r="G243" s="102" t="str">
        <f t="shared" si="48"/>
        <v>0,</v>
      </c>
      <c r="H243" s="102" t="str">
        <f t="shared" si="48"/>
        <v>0,</v>
      </c>
      <c r="I243" s="102" t="str">
        <f t="shared" si="48"/>
        <v>0,</v>
      </c>
      <c r="J243" s="102" t="str">
        <f t="shared" si="48"/>
        <v>0,</v>
      </c>
      <c r="K243" s="102" t="str">
        <f t="shared" si="48"/>
        <v>0,</v>
      </c>
      <c r="L243" s="102" t="str">
        <f t="shared" si="48"/>
        <v>0,</v>
      </c>
      <c r="M243" s="102" t="str">
        <f t="shared" si="48"/>
        <v>0,</v>
      </c>
      <c r="N243" s="102" t="str">
        <f t="shared" si="48"/>
        <v>0,</v>
      </c>
      <c r="O243" s="102" t="str">
        <f t="shared" si="48"/>
        <v>0,</v>
      </c>
      <c r="P243" s="102" t="str">
        <f t="shared" si="48"/>
        <v>0,</v>
      </c>
      <c r="Q243" s="102" t="str">
        <f t="shared" si="48"/>
        <v>0,</v>
      </c>
      <c r="R243" s="102" t="str">
        <f t="shared" si="48"/>
        <v>0,</v>
      </c>
      <c r="S243" s="102" t="str">
        <f t="shared" si="48"/>
        <v>0,</v>
      </c>
      <c r="T243" s="102" t="str">
        <f t="shared" si="48"/>
        <v>0,</v>
      </c>
      <c r="U243" s="102" t="str">
        <f t="shared" si="48"/>
        <v>0,</v>
      </c>
      <c r="V243" s="102" t="str">
        <f t="shared" ref="V243:X257" si="50">IF($B243&lt;V$1,1,0) &amp;","&amp;$E243</f>
        <v>0,</v>
      </c>
      <c r="W243" s="102" t="str">
        <f t="shared" si="50"/>
        <v>0,</v>
      </c>
      <c r="X243" s="102" t="str">
        <f t="shared" si="50"/>
        <v>0,</v>
      </c>
      <c r="Y243" s="102" t="str">
        <f t="shared" si="49"/>
        <v>0,</v>
      </c>
      <c r="Z243" s="102"/>
      <c r="AA243" s="102"/>
      <c r="AB243" s="102"/>
      <c r="AC243" s="102"/>
      <c r="AD243" s="102"/>
      <c r="AE243" s="102"/>
      <c r="AF243" s="102"/>
      <c r="AG243" s="102"/>
      <c r="AH243" s="102"/>
      <c r="AI243" s="102"/>
      <c r="AJ243" s="102"/>
      <c r="AK243" s="102"/>
      <c r="AL243" s="102"/>
      <c r="AM243" s="102"/>
      <c r="AN243" s="102"/>
      <c r="AO243" s="102"/>
      <c r="AP243" s="102"/>
      <c r="AQ243" s="102"/>
      <c r="AR243" s="102"/>
      <c r="AS243" s="102"/>
      <c r="AT243" s="102"/>
      <c r="AU243" s="102"/>
      <c r="AV243" s="102"/>
      <c r="AW243" s="102"/>
      <c r="AX243" s="102"/>
      <c r="AY243" s="102"/>
    </row>
    <row r="244" spans="1:51" x14ac:dyDescent="0.25">
      <c r="A244" s="116">
        <v>243</v>
      </c>
      <c r="B244" s="116" t="b">
        <f>IF(ISNUMBER(Data!D244),IF(AND($A244&lt;=Data!$H$3,$A246&gt;=Data!$H$2,Data!E245&lt;&gt;1),VLOOKUP($A244,Data!$A:$D,4,FALSE)))</f>
        <v>0</v>
      </c>
      <c r="C244" s="116" t="b">
        <f>IF(AND($A244&lt;=Data!$H$3,$A246&gt;=Data!$H$2,Data!E245&lt;&gt;1),VLOOKUP($A244,Data!$A:$D,3,FALSE))</f>
        <v>0</v>
      </c>
      <c r="D244" s="58" t="b">
        <f>IF(COUNT(B244:C244)=2,IF(C244&gt;Data!$H$5,5,IF(C244&gt;Data!$H$6,4,IF(C244&gt;Data!$H$7,3,2))))</f>
        <v>0</v>
      </c>
      <c r="E244" s="115" t="str">
        <f t="shared" si="43"/>
        <v/>
      </c>
      <c r="F244" s="102" t="str">
        <f t="shared" si="48"/>
        <v>0,</v>
      </c>
      <c r="G244" s="102" t="str">
        <f t="shared" si="48"/>
        <v>0,</v>
      </c>
      <c r="H244" s="102" t="str">
        <f t="shared" si="48"/>
        <v>0,</v>
      </c>
      <c r="I244" s="102" t="str">
        <f t="shared" si="48"/>
        <v>0,</v>
      </c>
      <c r="J244" s="102" t="str">
        <f t="shared" si="48"/>
        <v>0,</v>
      </c>
      <c r="K244" s="102" t="str">
        <f t="shared" si="48"/>
        <v>0,</v>
      </c>
      <c r="L244" s="102" t="str">
        <f t="shared" si="48"/>
        <v>0,</v>
      </c>
      <c r="M244" s="102" t="str">
        <f t="shared" si="48"/>
        <v>0,</v>
      </c>
      <c r="N244" s="102" t="str">
        <f t="shared" si="48"/>
        <v>0,</v>
      </c>
      <c r="O244" s="102" t="str">
        <f t="shared" si="48"/>
        <v>0,</v>
      </c>
      <c r="P244" s="102" t="str">
        <f t="shared" si="48"/>
        <v>0,</v>
      </c>
      <c r="Q244" s="102" t="str">
        <f t="shared" si="48"/>
        <v>0,</v>
      </c>
      <c r="R244" s="102" t="str">
        <f t="shared" si="48"/>
        <v>0,</v>
      </c>
      <c r="S244" s="102" t="str">
        <f t="shared" si="48"/>
        <v>0,</v>
      </c>
      <c r="T244" s="102" t="str">
        <f t="shared" si="48"/>
        <v>0,</v>
      </c>
      <c r="U244" s="102" t="str">
        <f t="shared" si="48"/>
        <v>0,</v>
      </c>
      <c r="V244" s="102" t="str">
        <f t="shared" si="50"/>
        <v>0,</v>
      </c>
      <c r="W244" s="102" t="str">
        <f t="shared" si="50"/>
        <v>0,</v>
      </c>
      <c r="X244" s="102" t="str">
        <f t="shared" si="50"/>
        <v>0,</v>
      </c>
      <c r="Y244" s="102" t="str">
        <f t="shared" si="49"/>
        <v>0,</v>
      </c>
      <c r="Z244" s="102"/>
      <c r="AA244" s="102"/>
      <c r="AB244" s="102"/>
      <c r="AC244" s="102"/>
      <c r="AD244" s="102"/>
      <c r="AE244" s="102"/>
      <c r="AF244" s="102"/>
      <c r="AG244" s="102"/>
      <c r="AH244" s="102"/>
      <c r="AI244" s="102"/>
      <c r="AJ244" s="102"/>
      <c r="AK244" s="102"/>
      <c r="AL244" s="102"/>
      <c r="AM244" s="102"/>
      <c r="AN244" s="102"/>
      <c r="AO244" s="102"/>
      <c r="AP244" s="102"/>
      <c r="AQ244" s="102"/>
      <c r="AR244" s="102"/>
      <c r="AS244" s="102"/>
      <c r="AT244" s="102"/>
      <c r="AU244" s="102"/>
      <c r="AV244" s="102"/>
      <c r="AW244" s="102"/>
      <c r="AX244" s="102"/>
      <c r="AY244" s="102"/>
    </row>
    <row r="245" spans="1:51" x14ac:dyDescent="0.25">
      <c r="A245" s="116">
        <v>244</v>
      </c>
      <c r="B245" s="116" t="b">
        <f>IF(ISNUMBER(Data!D245),IF(AND($A245&lt;=Data!$H$3,$A247&gt;=Data!$H$2,Data!E246&lt;&gt;1),VLOOKUP($A245,Data!$A:$D,4,FALSE)))</f>
        <v>0</v>
      </c>
      <c r="C245" s="116" t="b">
        <f>IF(AND($A245&lt;=Data!$H$3,$A247&gt;=Data!$H$2,Data!E246&lt;&gt;1),VLOOKUP($A245,Data!$A:$D,3,FALSE))</f>
        <v>0</v>
      </c>
      <c r="D245" s="58" t="b">
        <f>IF(COUNT(B245:C245)=2,IF(C245&gt;Data!$H$5,5,IF(C245&gt;Data!$H$6,4,IF(C245&gt;Data!$H$7,3,2))))</f>
        <v>0</v>
      </c>
      <c r="E245" s="115" t="str">
        <f t="shared" si="43"/>
        <v/>
      </c>
      <c r="F245" s="102" t="str">
        <f t="shared" si="48"/>
        <v>0,</v>
      </c>
      <c r="G245" s="102" t="str">
        <f t="shared" si="48"/>
        <v>0,</v>
      </c>
      <c r="H245" s="102" t="str">
        <f t="shared" si="48"/>
        <v>0,</v>
      </c>
      <c r="I245" s="102" t="str">
        <f t="shared" si="48"/>
        <v>0,</v>
      </c>
      <c r="J245" s="102" t="str">
        <f t="shared" si="48"/>
        <v>0,</v>
      </c>
      <c r="K245" s="102" t="str">
        <f t="shared" si="48"/>
        <v>0,</v>
      </c>
      <c r="L245" s="102" t="str">
        <f t="shared" si="48"/>
        <v>0,</v>
      </c>
      <c r="M245" s="102" t="str">
        <f t="shared" si="48"/>
        <v>0,</v>
      </c>
      <c r="N245" s="102" t="str">
        <f t="shared" si="48"/>
        <v>0,</v>
      </c>
      <c r="O245" s="102" t="str">
        <f t="shared" si="48"/>
        <v>0,</v>
      </c>
      <c r="P245" s="102" t="str">
        <f t="shared" si="48"/>
        <v>0,</v>
      </c>
      <c r="Q245" s="102" t="str">
        <f t="shared" si="48"/>
        <v>0,</v>
      </c>
      <c r="R245" s="102" t="str">
        <f t="shared" si="48"/>
        <v>0,</v>
      </c>
      <c r="S245" s="102" t="str">
        <f t="shared" si="48"/>
        <v>0,</v>
      </c>
      <c r="T245" s="102" t="str">
        <f t="shared" si="48"/>
        <v>0,</v>
      </c>
      <c r="U245" s="102" t="str">
        <f t="shared" si="48"/>
        <v>0,</v>
      </c>
      <c r="V245" s="102" t="str">
        <f t="shared" si="50"/>
        <v>0,</v>
      </c>
      <c r="W245" s="102" t="str">
        <f t="shared" si="50"/>
        <v>0,</v>
      </c>
      <c r="X245" s="102" t="str">
        <f t="shared" si="50"/>
        <v>0,</v>
      </c>
      <c r="Y245" s="102" t="str">
        <f t="shared" si="49"/>
        <v>0,</v>
      </c>
      <c r="Z245" s="102"/>
      <c r="AA245" s="102"/>
      <c r="AB245" s="102"/>
      <c r="AC245" s="102"/>
      <c r="AD245" s="102"/>
      <c r="AE245" s="102"/>
      <c r="AF245" s="102"/>
      <c r="AG245" s="102"/>
      <c r="AH245" s="102"/>
      <c r="AI245" s="102"/>
      <c r="AJ245" s="102"/>
      <c r="AK245" s="102"/>
      <c r="AL245" s="102"/>
      <c r="AM245" s="102"/>
      <c r="AN245" s="102"/>
      <c r="AO245" s="102"/>
      <c r="AP245" s="102"/>
      <c r="AQ245" s="102"/>
      <c r="AR245" s="102"/>
      <c r="AS245" s="102"/>
      <c r="AT245" s="102"/>
      <c r="AU245" s="102"/>
      <c r="AV245" s="102"/>
      <c r="AW245" s="102"/>
      <c r="AX245" s="102"/>
      <c r="AY245" s="102"/>
    </row>
    <row r="246" spans="1:51" x14ac:dyDescent="0.25">
      <c r="A246" s="116">
        <v>245</v>
      </c>
      <c r="B246" s="116" t="b">
        <f>IF(ISNUMBER(Data!D246),IF(AND($A246&lt;=Data!$H$3,$A248&gt;=Data!$H$2,Data!E247&lt;&gt;1),VLOOKUP($A246,Data!$A:$D,4,FALSE)))</f>
        <v>0</v>
      </c>
      <c r="C246" s="116" t="b">
        <f>IF(AND($A246&lt;=Data!$H$3,$A248&gt;=Data!$H$2,Data!E247&lt;&gt;1),VLOOKUP($A246,Data!$A:$D,3,FALSE))</f>
        <v>0</v>
      </c>
      <c r="D246" s="58" t="b">
        <f>IF(COUNT(B246:C246)=2,IF(C246&gt;Data!$H$5,5,IF(C246&gt;Data!$H$6,4,IF(C246&gt;Data!$H$7,3,2))))</f>
        <v>0</v>
      </c>
      <c r="E246" s="115" t="str">
        <f t="shared" si="43"/>
        <v/>
      </c>
      <c r="F246" s="102" t="str">
        <f t="shared" si="48"/>
        <v>0,</v>
      </c>
      <c r="G246" s="102" t="str">
        <f t="shared" si="48"/>
        <v>0,</v>
      </c>
      <c r="H246" s="102" t="str">
        <f t="shared" si="48"/>
        <v>0,</v>
      </c>
      <c r="I246" s="102" t="str">
        <f t="shared" si="48"/>
        <v>0,</v>
      </c>
      <c r="J246" s="102" t="str">
        <f t="shared" si="48"/>
        <v>0,</v>
      </c>
      <c r="K246" s="102" t="str">
        <f t="shared" si="48"/>
        <v>0,</v>
      </c>
      <c r="L246" s="102" t="str">
        <f t="shared" si="48"/>
        <v>0,</v>
      </c>
      <c r="M246" s="102" t="str">
        <f t="shared" si="48"/>
        <v>0,</v>
      </c>
      <c r="N246" s="102" t="str">
        <f t="shared" si="48"/>
        <v>0,</v>
      </c>
      <c r="O246" s="102" t="str">
        <f t="shared" si="48"/>
        <v>0,</v>
      </c>
      <c r="P246" s="102" t="str">
        <f t="shared" si="48"/>
        <v>0,</v>
      </c>
      <c r="Q246" s="102" t="str">
        <f t="shared" si="48"/>
        <v>0,</v>
      </c>
      <c r="R246" s="102" t="str">
        <f t="shared" si="48"/>
        <v>0,</v>
      </c>
      <c r="S246" s="102" t="str">
        <f t="shared" si="48"/>
        <v>0,</v>
      </c>
      <c r="T246" s="102" t="str">
        <f t="shared" si="48"/>
        <v>0,</v>
      </c>
      <c r="U246" s="102" t="str">
        <f t="shared" si="48"/>
        <v>0,</v>
      </c>
      <c r="V246" s="102" t="str">
        <f t="shared" si="50"/>
        <v>0,</v>
      </c>
      <c r="W246" s="102" t="str">
        <f t="shared" si="50"/>
        <v>0,</v>
      </c>
      <c r="X246" s="102" t="str">
        <f t="shared" si="50"/>
        <v>0,</v>
      </c>
      <c r="Y246" s="102" t="str">
        <f t="shared" si="49"/>
        <v>0,</v>
      </c>
      <c r="Z246" s="102"/>
      <c r="AA246" s="102"/>
      <c r="AB246" s="102"/>
      <c r="AC246" s="102"/>
      <c r="AD246" s="102"/>
      <c r="AE246" s="102"/>
      <c r="AF246" s="102"/>
      <c r="AG246" s="102"/>
      <c r="AH246" s="102"/>
      <c r="AI246" s="102"/>
      <c r="AJ246" s="102"/>
      <c r="AK246" s="102"/>
      <c r="AL246" s="102"/>
      <c r="AM246" s="102"/>
      <c r="AN246" s="102"/>
      <c r="AO246" s="102"/>
      <c r="AP246" s="102"/>
      <c r="AQ246" s="102"/>
      <c r="AR246" s="102"/>
      <c r="AS246" s="102"/>
      <c r="AT246" s="102"/>
      <c r="AU246" s="102"/>
      <c r="AV246" s="102"/>
      <c r="AW246" s="102"/>
      <c r="AX246" s="102"/>
      <c r="AY246" s="102"/>
    </row>
    <row r="247" spans="1:51" x14ac:dyDescent="0.25">
      <c r="A247" s="116">
        <v>246</v>
      </c>
      <c r="B247" s="116" t="b">
        <f>IF(ISNUMBER(Data!D247),IF(AND($A247&lt;=Data!$H$3,$A249&gt;=Data!$H$2,Data!E248&lt;&gt;1),VLOOKUP($A247,Data!$A:$D,4,FALSE)))</f>
        <v>0</v>
      </c>
      <c r="C247" s="116" t="b">
        <f>IF(AND($A247&lt;=Data!$H$3,$A249&gt;=Data!$H$2,Data!E248&lt;&gt;1),VLOOKUP($A247,Data!$A:$D,3,FALSE))</f>
        <v>0</v>
      </c>
      <c r="D247" s="58" t="b">
        <f>IF(COUNT(B247:C247)=2,IF(C247&gt;Data!$H$5,5,IF(C247&gt;Data!$H$6,4,IF(C247&gt;Data!$H$7,3,2))))</f>
        <v>0</v>
      </c>
      <c r="E247" s="115" t="str">
        <f t="shared" si="43"/>
        <v/>
      </c>
      <c r="F247" s="102" t="str">
        <f t="shared" si="48"/>
        <v>0,</v>
      </c>
      <c r="G247" s="102" t="str">
        <f t="shared" si="48"/>
        <v>0,</v>
      </c>
      <c r="H247" s="102" t="str">
        <f t="shared" si="48"/>
        <v>0,</v>
      </c>
      <c r="I247" s="102" t="str">
        <f t="shared" si="48"/>
        <v>0,</v>
      </c>
      <c r="J247" s="102" t="str">
        <f t="shared" si="48"/>
        <v>0,</v>
      </c>
      <c r="K247" s="102" t="str">
        <f t="shared" si="48"/>
        <v>0,</v>
      </c>
      <c r="L247" s="102" t="str">
        <f t="shared" si="48"/>
        <v>0,</v>
      </c>
      <c r="M247" s="102" t="str">
        <f t="shared" si="48"/>
        <v>0,</v>
      </c>
      <c r="N247" s="102" t="str">
        <f t="shared" si="48"/>
        <v>0,</v>
      </c>
      <c r="O247" s="102" t="str">
        <f t="shared" si="48"/>
        <v>0,</v>
      </c>
      <c r="P247" s="102" t="str">
        <f t="shared" si="48"/>
        <v>0,</v>
      </c>
      <c r="Q247" s="102" t="str">
        <f t="shared" si="48"/>
        <v>0,</v>
      </c>
      <c r="R247" s="102" t="str">
        <f t="shared" si="48"/>
        <v>0,</v>
      </c>
      <c r="S247" s="102" t="str">
        <f t="shared" si="48"/>
        <v>0,</v>
      </c>
      <c r="T247" s="102" t="str">
        <f t="shared" si="48"/>
        <v>0,</v>
      </c>
      <c r="U247" s="102" t="str">
        <f t="shared" si="48"/>
        <v>0,</v>
      </c>
      <c r="V247" s="102" t="str">
        <f t="shared" si="50"/>
        <v>0,</v>
      </c>
      <c r="W247" s="102" t="str">
        <f t="shared" si="50"/>
        <v>0,</v>
      </c>
      <c r="X247" s="102" t="str">
        <f t="shared" si="50"/>
        <v>0,</v>
      </c>
      <c r="Y247" s="102" t="str">
        <f t="shared" si="49"/>
        <v>0,</v>
      </c>
      <c r="Z247" s="102"/>
      <c r="AA247" s="102"/>
      <c r="AB247" s="102"/>
      <c r="AC247" s="102"/>
      <c r="AD247" s="102"/>
      <c r="AE247" s="102"/>
      <c r="AF247" s="102"/>
      <c r="AG247" s="102"/>
      <c r="AH247" s="102"/>
      <c r="AI247" s="102"/>
      <c r="AJ247" s="102"/>
      <c r="AK247" s="102"/>
      <c r="AL247" s="102"/>
      <c r="AM247" s="102"/>
      <c r="AN247" s="102"/>
      <c r="AO247" s="102"/>
      <c r="AP247" s="102"/>
      <c r="AQ247" s="102"/>
      <c r="AR247" s="102"/>
      <c r="AS247" s="102"/>
      <c r="AT247" s="102"/>
      <c r="AU247" s="102"/>
      <c r="AV247" s="102"/>
      <c r="AW247" s="102"/>
      <c r="AX247" s="102"/>
      <c r="AY247" s="102"/>
    </row>
    <row r="248" spans="1:51" x14ac:dyDescent="0.25">
      <c r="A248" s="116">
        <v>247</v>
      </c>
      <c r="B248" s="116" t="b">
        <f>IF(ISNUMBER(Data!D248),IF(AND($A248&lt;=Data!$H$3,$A250&gt;=Data!$H$2,Data!E249&lt;&gt;1),VLOOKUP($A248,Data!$A:$D,4,FALSE)))</f>
        <v>0</v>
      </c>
      <c r="C248" s="116" t="b">
        <f>IF(AND($A248&lt;=Data!$H$3,$A250&gt;=Data!$H$2,Data!E249&lt;&gt;1),VLOOKUP($A248,Data!$A:$D,3,FALSE))</f>
        <v>0</v>
      </c>
      <c r="D248" s="58" t="b">
        <f>IF(COUNT(B248:C248)=2,IF(C248&gt;Data!$H$5,5,IF(C248&gt;Data!$H$6,4,IF(C248&gt;Data!$H$7,3,2))))</f>
        <v>0</v>
      </c>
      <c r="E248" s="115" t="str">
        <f t="shared" si="43"/>
        <v/>
      </c>
      <c r="F248" s="102" t="str">
        <f t="shared" si="48"/>
        <v>0,</v>
      </c>
      <c r="G248" s="102" t="str">
        <f t="shared" si="48"/>
        <v>0,</v>
      </c>
      <c r="H248" s="102" t="str">
        <f t="shared" si="48"/>
        <v>0,</v>
      </c>
      <c r="I248" s="102" t="str">
        <f t="shared" si="48"/>
        <v>0,</v>
      </c>
      <c r="J248" s="102" t="str">
        <f t="shared" si="48"/>
        <v>0,</v>
      </c>
      <c r="K248" s="102" t="str">
        <f t="shared" si="48"/>
        <v>0,</v>
      </c>
      <c r="L248" s="102" t="str">
        <f t="shared" si="48"/>
        <v>0,</v>
      </c>
      <c r="M248" s="102" t="str">
        <f t="shared" si="48"/>
        <v>0,</v>
      </c>
      <c r="N248" s="102" t="str">
        <f t="shared" si="48"/>
        <v>0,</v>
      </c>
      <c r="O248" s="102" t="str">
        <f t="shared" si="48"/>
        <v>0,</v>
      </c>
      <c r="P248" s="102" t="str">
        <f t="shared" si="48"/>
        <v>0,</v>
      </c>
      <c r="Q248" s="102" t="str">
        <f t="shared" si="48"/>
        <v>0,</v>
      </c>
      <c r="R248" s="102" t="str">
        <f t="shared" si="48"/>
        <v>0,</v>
      </c>
      <c r="S248" s="102" t="str">
        <f t="shared" si="48"/>
        <v>0,</v>
      </c>
      <c r="T248" s="102" t="str">
        <f t="shared" si="48"/>
        <v>0,</v>
      </c>
      <c r="U248" s="102" t="str">
        <f t="shared" si="48"/>
        <v>0,</v>
      </c>
      <c r="V248" s="102" t="str">
        <f t="shared" si="50"/>
        <v>0,</v>
      </c>
      <c r="W248" s="102" t="str">
        <f t="shared" si="50"/>
        <v>0,</v>
      </c>
      <c r="X248" s="102" t="str">
        <f t="shared" si="50"/>
        <v>0,</v>
      </c>
      <c r="Y248" s="102" t="str">
        <f t="shared" si="49"/>
        <v>0,</v>
      </c>
      <c r="Z248" s="102"/>
      <c r="AA248" s="102"/>
      <c r="AB248" s="102"/>
      <c r="AC248" s="102"/>
      <c r="AD248" s="102"/>
      <c r="AE248" s="102"/>
      <c r="AF248" s="102"/>
      <c r="AG248" s="102"/>
      <c r="AH248" s="102"/>
      <c r="AI248" s="102"/>
      <c r="AJ248" s="102"/>
      <c r="AK248" s="102"/>
      <c r="AL248" s="102"/>
      <c r="AM248" s="102"/>
      <c r="AN248" s="102"/>
      <c r="AO248" s="102"/>
      <c r="AP248" s="102"/>
      <c r="AQ248" s="102"/>
      <c r="AR248" s="102"/>
      <c r="AS248" s="102"/>
      <c r="AT248" s="102"/>
      <c r="AU248" s="102"/>
      <c r="AV248" s="102"/>
      <c r="AW248" s="102"/>
      <c r="AX248" s="102"/>
      <c r="AY248" s="102"/>
    </row>
    <row r="249" spans="1:51" x14ac:dyDescent="0.25">
      <c r="A249" s="116">
        <v>248</v>
      </c>
      <c r="B249" s="116" t="b">
        <f>IF(ISNUMBER(Data!D249),IF(AND($A249&lt;=Data!$H$3,$A251&gt;=Data!$H$2,Data!E250&lt;&gt;1),VLOOKUP($A249,Data!$A:$D,4,FALSE)))</f>
        <v>0</v>
      </c>
      <c r="C249" s="116" t="b">
        <f>IF(AND($A249&lt;=Data!$H$3,$A251&gt;=Data!$H$2,Data!E250&lt;&gt;1),VLOOKUP($A249,Data!$A:$D,3,FALSE))</f>
        <v>0</v>
      </c>
      <c r="D249" s="58" t="b">
        <f>IF(COUNT(B249:C249)=2,IF(C249&gt;Data!$H$5,5,IF(C249&gt;Data!$H$6,4,IF(C249&gt;Data!$H$7,3,2))))</f>
        <v>0</v>
      </c>
      <c r="E249" s="115" t="str">
        <f t="shared" si="43"/>
        <v/>
      </c>
      <c r="F249" s="102" t="str">
        <f t="shared" ref="F249:U261" si="51">IF($B249&lt;F$1,1,0) &amp;","&amp;$E249</f>
        <v>0,</v>
      </c>
      <c r="G249" s="102" t="str">
        <f t="shared" si="51"/>
        <v>0,</v>
      </c>
      <c r="H249" s="102" t="str">
        <f t="shared" si="51"/>
        <v>0,</v>
      </c>
      <c r="I249" s="102" t="str">
        <f t="shared" si="51"/>
        <v>0,</v>
      </c>
      <c r="J249" s="102" t="str">
        <f t="shared" si="51"/>
        <v>0,</v>
      </c>
      <c r="K249" s="102" t="str">
        <f t="shared" si="51"/>
        <v>0,</v>
      </c>
      <c r="L249" s="102" t="str">
        <f t="shared" si="51"/>
        <v>0,</v>
      </c>
      <c r="M249" s="102" t="str">
        <f t="shared" si="51"/>
        <v>0,</v>
      </c>
      <c r="N249" s="102" t="str">
        <f t="shared" si="51"/>
        <v>0,</v>
      </c>
      <c r="O249" s="102" t="str">
        <f t="shared" si="51"/>
        <v>0,</v>
      </c>
      <c r="P249" s="102" t="str">
        <f t="shared" si="51"/>
        <v>0,</v>
      </c>
      <c r="Q249" s="102" t="str">
        <f t="shared" si="51"/>
        <v>0,</v>
      </c>
      <c r="R249" s="102" t="str">
        <f t="shared" si="51"/>
        <v>0,</v>
      </c>
      <c r="S249" s="102" t="str">
        <f t="shared" si="51"/>
        <v>0,</v>
      </c>
      <c r="T249" s="102" t="str">
        <f t="shared" si="51"/>
        <v>0,</v>
      </c>
      <c r="U249" s="102" t="str">
        <f t="shared" si="51"/>
        <v>0,</v>
      </c>
      <c r="V249" s="102" t="str">
        <f t="shared" si="50"/>
        <v>0,</v>
      </c>
      <c r="W249" s="102" t="str">
        <f t="shared" si="50"/>
        <v>0,</v>
      </c>
      <c r="X249" s="102" t="str">
        <f t="shared" si="50"/>
        <v>0,</v>
      </c>
      <c r="Y249" s="102" t="str">
        <f t="shared" si="49"/>
        <v>0,</v>
      </c>
      <c r="Z249" s="102"/>
      <c r="AA249" s="102"/>
      <c r="AB249" s="102"/>
      <c r="AC249" s="102"/>
      <c r="AD249" s="102"/>
      <c r="AE249" s="102"/>
      <c r="AF249" s="102"/>
      <c r="AG249" s="102"/>
      <c r="AH249" s="102"/>
      <c r="AI249" s="102"/>
      <c r="AJ249" s="102"/>
      <c r="AK249" s="102"/>
      <c r="AL249" s="102"/>
      <c r="AM249" s="102"/>
      <c r="AN249" s="102"/>
      <c r="AO249" s="102"/>
      <c r="AP249" s="102"/>
      <c r="AQ249" s="102"/>
      <c r="AR249" s="102"/>
      <c r="AS249" s="102"/>
      <c r="AT249" s="102"/>
      <c r="AU249" s="102"/>
      <c r="AV249" s="102"/>
      <c r="AW249" s="102"/>
      <c r="AX249" s="102"/>
      <c r="AY249" s="102"/>
    </row>
    <row r="250" spans="1:51" x14ac:dyDescent="0.25">
      <c r="A250" s="116">
        <v>249</v>
      </c>
      <c r="B250" s="116" t="b">
        <f>IF(ISNUMBER(Data!D250),IF(AND($A250&lt;=Data!$H$3,$A252&gt;=Data!$H$2,Data!E251&lt;&gt;1),VLOOKUP($A250,Data!$A:$D,4,FALSE)))</f>
        <v>0</v>
      </c>
      <c r="C250" s="116" t="b">
        <f>IF(AND($A250&lt;=Data!$H$3,$A252&gt;=Data!$H$2,Data!E251&lt;&gt;1),VLOOKUP($A250,Data!$A:$D,3,FALSE))</f>
        <v>0</v>
      </c>
      <c r="D250" s="58" t="b">
        <f>IF(COUNT(B250:C250)=2,IF(C250&gt;Data!$H$5,5,IF(C250&gt;Data!$H$6,4,IF(C250&gt;Data!$H$7,3,2))))</f>
        <v>0</v>
      </c>
      <c r="E250" s="115" t="str">
        <f t="shared" si="43"/>
        <v/>
      </c>
      <c r="F250" s="102" t="str">
        <f t="shared" si="51"/>
        <v>0,</v>
      </c>
      <c r="G250" s="102" t="str">
        <f t="shared" si="51"/>
        <v>0,</v>
      </c>
      <c r="H250" s="102" t="str">
        <f t="shared" si="51"/>
        <v>0,</v>
      </c>
      <c r="I250" s="102" t="str">
        <f t="shared" si="51"/>
        <v>0,</v>
      </c>
      <c r="J250" s="102" t="str">
        <f t="shared" si="51"/>
        <v>0,</v>
      </c>
      <c r="K250" s="102" t="str">
        <f t="shared" si="51"/>
        <v>0,</v>
      </c>
      <c r="L250" s="102" t="str">
        <f t="shared" si="51"/>
        <v>0,</v>
      </c>
      <c r="M250" s="102" t="str">
        <f t="shared" si="51"/>
        <v>0,</v>
      </c>
      <c r="N250" s="102" t="str">
        <f t="shared" si="51"/>
        <v>0,</v>
      </c>
      <c r="O250" s="102" t="str">
        <f t="shared" si="51"/>
        <v>0,</v>
      </c>
      <c r="P250" s="102" t="str">
        <f t="shared" si="51"/>
        <v>0,</v>
      </c>
      <c r="Q250" s="102" t="str">
        <f t="shared" si="51"/>
        <v>0,</v>
      </c>
      <c r="R250" s="102" t="str">
        <f t="shared" si="51"/>
        <v>0,</v>
      </c>
      <c r="S250" s="102" t="str">
        <f t="shared" si="51"/>
        <v>0,</v>
      </c>
      <c r="T250" s="102" t="str">
        <f t="shared" si="51"/>
        <v>0,</v>
      </c>
      <c r="U250" s="102" t="str">
        <f t="shared" si="51"/>
        <v>0,</v>
      </c>
      <c r="V250" s="102" t="str">
        <f t="shared" si="50"/>
        <v>0,</v>
      </c>
      <c r="W250" s="102" t="str">
        <f t="shared" si="50"/>
        <v>0,</v>
      </c>
      <c r="X250" s="102" t="str">
        <f t="shared" si="50"/>
        <v>0,</v>
      </c>
      <c r="Y250" s="102" t="str">
        <f t="shared" si="49"/>
        <v>0,</v>
      </c>
      <c r="Z250" s="102"/>
      <c r="AA250" s="102"/>
      <c r="AB250" s="102"/>
      <c r="AC250" s="102"/>
      <c r="AD250" s="102"/>
      <c r="AE250" s="102"/>
      <c r="AF250" s="102"/>
      <c r="AG250" s="102"/>
      <c r="AH250" s="102"/>
      <c r="AI250" s="102"/>
      <c r="AJ250" s="102"/>
      <c r="AK250" s="102"/>
      <c r="AL250" s="102"/>
      <c r="AM250" s="102"/>
      <c r="AN250" s="102"/>
      <c r="AO250" s="102"/>
      <c r="AP250" s="102"/>
      <c r="AQ250" s="102"/>
      <c r="AR250" s="102"/>
      <c r="AS250" s="102"/>
      <c r="AT250" s="102"/>
      <c r="AU250" s="102"/>
      <c r="AV250" s="102"/>
      <c r="AW250" s="102"/>
      <c r="AX250" s="102"/>
      <c r="AY250" s="102"/>
    </row>
    <row r="251" spans="1:51" x14ac:dyDescent="0.25">
      <c r="A251" s="116">
        <v>250</v>
      </c>
      <c r="B251" s="116" t="b">
        <f>IF(ISNUMBER(Data!D251),IF(AND($A251&lt;=Data!$H$3,$A253&gt;=Data!$H$2,Data!E252&lt;&gt;1),VLOOKUP($A251,Data!$A:$D,4,FALSE)))</f>
        <v>0</v>
      </c>
      <c r="C251" s="116" t="b">
        <f>IF(AND($A251&lt;=Data!$H$3,$A253&gt;=Data!$H$2,Data!E252&lt;&gt;1),VLOOKUP($A251,Data!$A:$D,3,FALSE))</f>
        <v>0</v>
      </c>
      <c r="D251" s="58" t="b">
        <f>IF(COUNT(B251:C251)=2,IF(C251&gt;Data!$H$5,5,IF(C251&gt;Data!$H$6,4,IF(C251&gt;Data!$H$7,3,2))))</f>
        <v>0</v>
      </c>
      <c r="E251" s="115" t="str">
        <f t="shared" si="43"/>
        <v/>
      </c>
      <c r="F251" s="102" t="str">
        <f t="shared" si="51"/>
        <v>0,</v>
      </c>
      <c r="G251" s="102" t="str">
        <f t="shared" si="51"/>
        <v>0,</v>
      </c>
      <c r="H251" s="102" t="str">
        <f t="shared" si="51"/>
        <v>0,</v>
      </c>
      <c r="I251" s="102" t="str">
        <f t="shared" si="51"/>
        <v>0,</v>
      </c>
      <c r="J251" s="102" t="str">
        <f t="shared" si="51"/>
        <v>0,</v>
      </c>
      <c r="K251" s="102" t="str">
        <f t="shared" si="51"/>
        <v>0,</v>
      </c>
      <c r="L251" s="102" t="str">
        <f t="shared" si="51"/>
        <v>0,</v>
      </c>
      <c r="M251" s="102" t="str">
        <f t="shared" si="51"/>
        <v>0,</v>
      </c>
      <c r="N251" s="102" t="str">
        <f t="shared" si="51"/>
        <v>0,</v>
      </c>
      <c r="O251" s="102" t="str">
        <f t="shared" si="51"/>
        <v>0,</v>
      </c>
      <c r="P251" s="102" t="str">
        <f t="shared" si="51"/>
        <v>0,</v>
      </c>
      <c r="Q251" s="102" t="str">
        <f t="shared" si="51"/>
        <v>0,</v>
      </c>
      <c r="R251" s="102" t="str">
        <f t="shared" si="51"/>
        <v>0,</v>
      </c>
      <c r="S251" s="102" t="str">
        <f t="shared" si="51"/>
        <v>0,</v>
      </c>
      <c r="T251" s="102" t="str">
        <f t="shared" si="51"/>
        <v>0,</v>
      </c>
      <c r="U251" s="102" t="str">
        <f t="shared" si="51"/>
        <v>0,</v>
      </c>
      <c r="V251" s="102" t="str">
        <f t="shared" si="50"/>
        <v>0,</v>
      </c>
      <c r="W251" s="102" t="str">
        <f t="shared" si="50"/>
        <v>0,</v>
      </c>
      <c r="X251" s="102" t="str">
        <f t="shared" si="50"/>
        <v>0,</v>
      </c>
      <c r="Y251" s="102" t="str">
        <f t="shared" si="49"/>
        <v>0,</v>
      </c>
      <c r="Z251" s="102"/>
      <c r="AA251" s="102"/>
      <c r="AB251" s="102"/>
      <c r="AC251" s="102"/>
      <c r="AD251" s="102"/>
      <c r="AE251" s="102"/>
      <c r="AF251" s="102"/>
      <c r="AG251" s="102"/>
      <c r="AH251" s="102"/>
      <c r="AI251" s="102"/>
      <c r="AJ251" s="102"/>
      <c r="AK251" s="102"/>
      <c r="AL251" s="102"/>
      <c r="AM251" s="102"/>
      <c r="AN251" s="102"/>
      <c r="AO251" s="102"/>
      <c r="AP251" s="102"/>
      <c r="AQ251" s="102"/>
      <c r="AR251" s="102"/>
      <c r="AS251" s="102"/>
      <c r="AT251" s="102"/>
      <c r="AU251" s="102"/>
      <c r="AV251" s="102"/>
      <c r="AW251" s="102"/>
      <c r="AX251" s="102"/>
      <c r="AY251" s="102"/>
    </row>
    <row r="252" spans="1:51" x14ac:dyDescent="0.25">
      <c r="A252" s="116">
        <v>251</v>
      </c>
      <c r="B252" s="116" t="b">
        <f>IF(ISNUMBER(Data!D252),IF(AND($A252&lt;=Data!$H$3,$A254&gt;=Data!$H$2,Data!E253&lt;&gt;1),VLOOKUP($A252,Data!$A:$D,4,FALSE)))</f>
        <v>0</v>
      </c>
      <c r="C252" s="116" t="b">
        <f>IF(AND($A252&lt;=Data!$H$3,$A254&gt;=Data!$H$2,Data!E253&lt;&gt;1),VLOOKUP($A252,Data!$A:$D,3,FALSE))</f>
        <v>0</v>
      </c>
      <c r="D252" s="58" t="b">
        <f>IF(COUNT(B252:C252)=2,IF(C252&gt;Data!$H$5,5,IF(C252&gt;Data!$H$6,4,IF(C252&gt;Data!$H$7,3,2))))</f>
        <v>0</v>
      </c>
      <c r="E252" s="115" t="str">
        <f t="shared" si="43"/>
        <v/>
      </c>
      <c r="F252" s="102" t="str">
        <f t="shared" si="51"/>
        <v>0,</v>
      </c>
      <c r="G252" s="102" t="str">
        <f t="shared" si="51"/>
        <v>0,</v>
      </c>
      <c r="H252" s="102" t="str">
        <f t="shared" si="51"/>
        <v>0,</v>
      </c>
      <c r="I252" s="102" t="str">
        <f t="shared" si="51"/>
        <v>0,</v>
      </c>
      <c r="J252" s="102" t="str">
        <f t="shared" si="51"/>
        <v>0,</v>
      </c>
      <c r="K252" s="102" t="str">
        <f t="shared" si="51"/>
        <v>0,</v>
      </c>
      <c r="L252" s="102" t="str">
        <f t="shared" si="51"/>
        <v>0,</v>
      </c>
      <c r="M252" s="102" t="str">
        <f t="shared" si="51"/>
        <v>0,</v>
      </c>
      <c r="N252" s="102" t="str">
        <f t="shared" si="51"/>
        <v>0,</v>
      </c>
      <c r="O252" s="102" t="str">
        <f t="shared" si="51"/>
        <v>0,</v>
      </c>
      <c r="P252" s="102" t="str">
        <f t="shared" si="51"/>
        <v>0,</v>
      </c>
      <c r="Q252" s="102" t="str">
        <f t="shared" si="51"/>
        <v>0,</v>
      </c>
      <c r="R252" s="102" t="str">
        <f t="shared" si="51"/>
        <v>0,</v>
      </c>
      <c r="S252" s="102" t="str">
        <f t="shared" si="51"/>
        <v>0,</v>
      </c>
      <c r="T252" s="102" t="str">
        <f t="shared" si="51"/>
        <v>0,</v>
      </c>
      <c r="U252" s="102" t="str">
        <f t="shared" si="51"/>
        <v>0,</v>
      </c>
      <c r="V252" s="102" t="str">
        <f t="shared" si="50"/>
        <v>0,</v>
      </c>
      <c r="W252" s="102" t="str">
        <f t="shared" si="50"/>
        <v>0,</v>
      </c>
      <c r="X252" s="102" t="str">
        <f t="shared" si="50"/>
        <v>0,</v>
      </c>
      <c r="Y252" s="102" t="str">
        <f t="shared" si="49"/>
        <v>0,</v>
      </c>
      <c r="Z252" s="102"/>
      <c r="AA252" s="102"/>
      <c r="AB252" s="102"/>
      <c r="AC252" s="102"/>
      <c r="AD252" s="102"/>
      <c r="AE252" s="102"/>
      <c r="AF252" s="102"/>
      <c r="AG252" s="102"/>
      <c r="AH252" s="102"/>
      <c r="AI252" s="102"/>
      <c r="AJ252" s="102"/>
      <c r="AK252" s="102"/>
      <c r="AL252" s="102"/>
      <c r="AM252" s="102"/>
      <c r="AN252" s="102"/>
      <c r="AO252" s="102"/>
      <c r="AP252" s="102"/>
      <c r="AQ252" s="102"/>
      <c r="AR252" s="102"/>
      <c r="AS252" s="102"/>
      <c r="AT252" s="102"/>
      <c r="AU252" s="102"/>
      <c r="AV252" s="102"/>
      <c r="AW252" s="102"/>
      <c r="AX252" s="102"/>
      <c r="AY252" s="102"/>
    </row>
    <row r="253" spans="1:51" x14ac:dyDescent="0.25">
      <c r="A253" s="116">
        <v>252</v>
      </c>
      <c r="B253" s="116" t="b">
        <f>IF(ISNUMBER(Data!D253),IF(AND($A253&lt;=Data!$H$3,$A255&gt;=Data!$H$2,Data!E254&lt;&gt;1),VLOOKUP($A253,Data!$A:$D,4,FALSE)))</f>
        <v>0</v>
      </c>
      <c r="C253" s="116" t="b">
        <f>IF(AND($A253&lt;=Data!$H$3,$A255&gt;=Data!$H$2,Data!E254&lt;&gt;1),VLOOKUP($A253,Data!$A:$D,3,FALSE))</f>
        <v>0</v>
      </c>
      <c r="D253" s="58" t="b">
        <f>IF(COUNT(B253:C253)=2,IF(C253&gt;Data!$H$5,5,IF(C253&gt;Data!$H$6,4,IF(C253&gt;Data!$H$7,3,2))))</f>
        <v>0</v>
      </c>
      <c r="E253" s="115" t="str">
        <f t="shared" si="43"/>
        <v/>
      </c>
      <c r="F253" s="102" t="str">
        <f t="shared" si="51"/>
        <v>0,</v>
      </c>
      <c r="G253" s="102" t="str">
        <f t="shared" si="51"/>
        <v>0,</v>
      </c>
      <c r="H253" s="102" t="str">
        <f t="shared" si="51"/>
        <v>0,</v>
      </c>
      <c r="I253" s="102" t="str">
        <f t="shared" si="51"/>
        <v>0,</v>
      </c>
      <c r="J253" s="102" t="str">
        <f t="shared" si="51"/>
        <v>0,</v>
      </c>
      <c r="K253" s="102" t="str">
        <f t="shared" si="51"/>
        <v>0,</v>
      </c>
      <c r="L253" s="102" t="str">
        <f t="shared" si="51"/>
        <v>0,</v>
      </c>
      <c r="M253" s="102" t="str">
        <f t="shared" si="51"/>
        <v>0,</v>
      </c>
      <c r="N253" s="102" t="str">
        <f t="shared" si="51"/>
        <v>0,</v>
      </c>
      <c r="O253" s="102" t="str">
        <f t="shared" si="51"/>
        <v>0,</v>
      </c>
      <c r="P253" s="102" t="str">
        <f t="shared" si="51"/>
        <v>0,</v>
      </c>
      <c r="Q253" s="102" t="str">
        <f t="shared" si="51"/>
        <v>0,</v>
      </c>
      <c r="R253" s="102" t="str">
        <f t="shared" si="51"/>
        <v>0,</v>
      </c>
      <c r="S253" s="102" t="str">
        <f t="shared" si="51"/>
        <v>0,</v>
      </c>
      <c r="T253" s="102" t="str">
        <f t="shared" si="51"/>
        <v>0,</v>
      </c>
      <c r="U253" s="102" t="str">
        <f t="shared" si="51"/>
        <v>0,</v>
      </c>
      <c r="V253" s="102" t="str">
        <f t="shared" si="50"/>
        <v>0,</v>
      </c>
      <c r="W253" s="102" t="str">
        <f t="shared" si="50"/>
        <v>0,</v>
      </c>
      <c r="X253" s="102" t="str">
        <f t="shared" si="50"/>
        <v>0,</v>
      </c>
      <c r="Y253" s="102" t="str">
        <f t="shared" si="49"/>
        <v>0,</v>
      </c>
      <c r="Z253" s="102"/>
      <c r="AA253" s="102"/>
      <c r="AB253" s="102"/>
      <c r="AC253" s="102"/>
      <c r="AD253" s="102"/>
      <c r="AE253" s="102"/>
      <c r="AF253" s="102"/>
      <c r="AG253" s="102"/>
      <c r="AH253" s="102"/>
      <c r="AI253" s="102"/>
      <c r="AJ253" s="102"/>
      <c r="AK253" s="102"/>
      <c r="AL253" s="102"/>
      <c r="AM253" s="102"/>
      <c r="AN253" s="102"/>
      <c r="AO253" s="102"/>
      <c r="AP253" s="102"/>
      <c r="AQ253" s="102"/>
      <c r="AR253" s="102"/>
      <c r="AS253" s="102"/>
      <c r="AT253" s="102"/>
      <c r="AU253" s="102"/>
      <c r="AV253" s="102"/>
      <c r="AW253" s="102"/>
      <c r="AX253" s="102"/>
      <c r="AY253" s="102"/>
    </row>
    <row r="254" spans="1:51" x14ac:dyDescent="0.25">
      <c r="A254" s="116">
        <v>253</v>
      </c>
      <c r="B254" s="116" t="b">
        <f>IF(ISNUMBER(Data!D254),IF(AND($A254&lt;=Data!$H$3,$A256&gt;=Data!$H$2,Data!E255&lt;&gt;1),VLOOKUP($A254,Data!$A:$D,4,FALSE)))</f>
        <v>0</v>
      </c>
      <c r="C254" s="116" t="b">
        <f>IF(AND($A254&lt;=Data!$H$3,$A256&gt;=Data!$H$2,Data!E255&lt;&gt;1),VLOOKUP($A254,Data!$A:$D,3,FALSE))</f>
        <v>0</v>
      </c>
      <c r="D254" s="58" t="b">
        <f>IF(COUNT(B254:C254)=2,IF(C254&gt;Data!$H$5,5,IF(C254&gt;Data!$H$6,4,IF(C254&gt;Data!$H$7,3,2))))</f>
        <v>0</v>
      </c>
      <c r="E254" s="115" t="str">
        <f t="shared" si="43"/>
        <v/>
      </c>
      <c r="F254" s="102" t="str">
        <f t="shared" si="51"/>
        <v>0,</v>
      </c>
      <c r="G254" s="102" t="str">
        <f t="shared" si="51"/>
        <v>0,</v>
      </c>
      <c r="H254" s="102" t="str">
        <f t="shared" si="51"/>
        <v>0,</v>
      </c>
      <c r="I254" s="102" t="str">
        <f t="shared" si="51"/>
        <v>0,</v>
      </c>
      <c r="J254" s="102" t="str">
        <f t="shared" si="51"/>
        <v>0,</v>
      </c>
      <c r="K254" s="102" t="str">
        <f t="shared" si="51"/>
        <v>0,</v>
      </c>
      <c r="L254" s="102" t="str">
        <f t="shared" si="51"/>
        <v>0,</v>
      </c>
      <c r="M254" s="102" t="str">
        <f t="shared" si="51"/>
        <v>0,</v>
      </c>
      <c r="N254" s="102" t="str">
        <f t="shared" si="51"/>
        <v>0,</v>
      </c>
      <c r="O254" s="102" t="str">
        <f t="shared" si="51"/>
        <v>0,</v>
      </c>
      <c r="P254" s="102" t="str">
        <f t="shared" si="51"/>
        <v>0,</v>
      </c>
      <c r="Q254" s="102" t="str">
        <f t="shared" si="51"/>
        <v>0,</v>
      </c>
      <c r="R254" s="102" t="str">
        <f t="shared" si="51"/>
        <v>0,</v>
      </c>
      <c r="S254" s="102" t="str">
        <f t="shared" si="51"/>
        <v>0,</v>
      </c>
      <c r="T254" s="102" t="str">
        <f t="shared" si="51"/>
        <v>0,</v>
      </c>
      <c r="U254" s="102" t="str">
        <f t="shared" si="51"/>
        <v>0,</v>
      </c>
      <c r="V254" s="102" t="str">
        <f t="shared" si="50"/>
        <v>0,</v>
      </c>
      <c r="W254" s="102" t="str">
        <f t="shared" si="50"/>
        <v>0,</v>
      </c>
      <c r="X254" s="102" t="str">
        <f t="shared" si="50"/>
        <v>0,</v>
      </c>
      <c r="Y254" s="102" t="str">
        <f t="shared" si="49"/>
        <v>0,</v>
      </c>
      <c r="Z254" s="102"/>
      <c r="AA254" s="102"/>
      <c r="AB254" s="102"/>
      <c r="AC254" s="102"/>
      <c r="AD254" s="102"/>
      <c r="AE254" s="102"/>
      <c r="AF254" s="102"/>
      <c r="AG254" s="102"/>
      <c r="AH254" s="102"/>
      <c r="AI254" s="102"/>
      <c r="AJ254" s="102"/>
      <c r="AK254" s="102"/>
      <c r="AL254" s="102"/>
      <c r="AM254" s="102"/>
      <c r="AN254" s="102"/>
      <c r="AO254" s="102"/>
      <c r="AP254" s="102"/>
      <c r="AQ254" s="102"/>
      <c r="AR254" s="102"/>
      <c r="AS254" s="102"/>
      <c r="AT254" s="102"/>
      <c r="AU254" s="102"/>
      <c r="AV254" s="102"/>
      <c r="AW254" s="102"/>
      <c r="AX254" s="102"/>
      <c r="AY254" s="102"/>
    </row>
    <row r="255" spans="1:51" x14ac:dyDescent="0.25">
      <c r="A255" s="116">
        <v>254</v>
      </c>
      <c r="B255" s="116" t="b">
        <f>IF(ISNUMBER(Data!D255),IF(AND($A255&lt;=Data!$H$3,$A257&gt;=Data!$H$2,Data!E256&lt;&gt;1),VLOOKUP($A255,Data!$A:$D,4,FALSE)))</f>
        <v>0</v>
      </c>
      <c r="C255" s="116" t="b">
        <f>IF(AND($A255&lt;=Data!$H$3,$A257&gt;=Data!$H$2,Data!E256&lt;&gt;1),VLOOKUP($A255,Data!$A:$D,3,FALSE))</f>
        <v>0</v>
      </c>
      <c r="D255" s="58" t="b">
        <f>IF(COUNT(B255:C255)=2,IF(C255&gt;Data!$H$5,5,IF(C255&gt;Data!$H$6,4,IF(C255&gt;Data!$H$7,3,2))))</f>
        <v>0</v>
      </c>
      <c r="E255" s="115" t="str">
        <f t="shared" si="43"/>
        <v/>
      </c>
      <c r="F255" s="102" t="str">
        <f t="shared" si="51"/>
        <v>0,</v>
      </c>
      <c r="G255" s="102" t="str">
        <f t="shared" si="51"/>
        <v>0,</v>
      </c>
      <c r="H255" s="102" t="str">
        <f t="shared" si="51"/>
        <v>0,</v>
      </c>
      <c r="I255" s="102" t="str">
        <f t="shared" si="51"/>
        <v>0,</v>
      </c>
      <c r="J255" s="102" t="str">
        <f t="shared" si="51"/>
        <v>0,</v>
      </c>
      <c r="K255" s="102" t="str">
        <f t="shared" si="51"/>
        <v>0,</v>
      </c>
      <c r="L255" s="102" t="str">
        <f t="shared" si="51"/>
        <v>0,</v>
      </c>
      <c r="M255" s="102" t="str">
        <f t="shared" si="51"/>
        <v>0,</v>
      </c>
      <c r="N255" s="102" t="str">
        <f t="shared" si="51"/>
        <v>0,</v>
      </c>
      <c r="O255" s="102" t="str">
        <f t="shared" si="51"/>
        <v>0,</v>
      </c>
      <c r="P255" s="102" t="str">
        <f t="shared" si="51"/>
        <v>0,</v>
      </c>
      <c r="Q255" s="102" t="str">
        <f t="shared" si="51"/>
        <v>0,</v>
      </c>
      <c r="R255" s="102" t="str">
        <f t="shared" si="51"/>
        <v>0,</v>
      </c>
      <c r="S255" s="102" t="str">
        <f t="shared" si="51"/>
        <v>0,</v>
      </c>
      <c r="T255" s="102" t="str">
        <f t="shared" si="51"/>
        <v>0,</v>
      </c>
      <c r="U255" s="102" t="str">
        <f t="shared" si="51"/>
        <v>0,</v>
      </c>
      <c r="V255" s="102" t="str">
        <f t="shared" si="50"/>
        <v>0,</v>
      </c>
      <c r="W255" s="102" t="str">
        <f t="shared" si="50"/>
        <v>0,</v>
      </c>
      <c r="X255" s="102" t="str">
        <f t="shared" si="50"/>
        <v>0,</v>
      </c>
      <c r="Y255" s="102" t="str">
        <f t="shared" si="49"/>
        <v>0,</v>
      </c>
      <c r="Z255" s="102"/>
      <c r="AA255" s="102"/>
      <c r="AB255" s="102"/>
      <c r="AC255" s="102"/>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02"/>
      <c r="AY255" s="102"/>
    </row>
    <row r="256" spans="1:51" x14ac:dyDescent="0.25">
      <c r="A256" s="116">
        <v>255</v>
      </c>
      <c r="B256" s="116" t="b">
        <f>IF(ISNUMBER(Data!D256),IF(AND($A256&lt;=Data!$H$3,$A258&gt;=Data!$H$2,Data!E257&lt;&gt;1),VLOOKUP($A256,Data!$A:$D,4,FALSE)))</f>
        <v>0</v>
      </c>
      <c r="C256" s="116" t="b">
        <f>IF(AND($A256&lt;=Data!$H$3,$A258&gt;=Data!$H$2,Data!E257&lt;&gt;1),VLOOKUP($A256,Data!$A:$D,3,FALSE))</f>
        <v>0</v>
      </c>
      <c r="D256" s="58" t="b">
        <f>IF(COUNT(B256:C256)=2,IF(C256&gt;Data!$H$5,5,IF(C256&gt;Data!$H$6,4,IF(C256&gt;Data!$H$7,3,2))))</f>
        <v>0</v>
      </c>
      <c r="E256" s="115" t="str">
        <f t="shared" si="43"/>
        <v/>
      </c>
      <c r="F256" s="102" t="str">
        <f t="shared" si="51"/>
        <v>0,</v>
      </c>
      <c r="G256" s="102" t="str">
        <f t="shared" si="51"/>
        <v>0,</v>
      </c>
      <c r="H256" s="102" t="str">
        <f t="shared" si="51"/>
        <v>0,</v>
      </c>
      <c r="I256" s="102" t="str">
        <f t="shared" si="51"/>
        <v>0,</v>
      </c>
      <c r="J256" s="102" t="str">
        <f t="shared" si="51"/>
        <v>0,</v>
      </c>
      <c r="K256" s="102" t="str">
        <f t="shared" si="51"/>
        <v>0,</v>
      </c>
      <c r="L256" s="102" t="str">
        <f t="shared" si="51"/>
        <v>0,</v>
      </c>
      <c r="M256" s="102" t="str">
        <f t="shared" si="51"/>
        <v>0,</v>
      </c>
      <c r="N256" s="102" t="str">
        <f t="shared" si="51"/>
        <v>0,</v>
      </c>
      <c r="O256" s="102" t="str">
        <f t="shared" si="51"/>
        <v>0,</v>
      </c>
      <c r="P256" s="102" t="str">
        <f t="shared" si="51"/>
        <v>0,</v>
      </c>
      <c r="Q256" s="102" t="str">
        <f t="shared" si="51"/>
        <v>0,</v>
      </c>
      <c r="R256" s="102" t="str">
        <f t="shared" si="51"/>
        <v>0,</v>
      </c>
      <c r="S256" s="102" t="str">
        <f t="shared" si="51"/>
        <v>0,</v>
      </c>
      <c r="T256" s="102" t="str">
        <f t="shared" si="51"/>
        <v>0,</v>
      </c>
      <c r="U256" s="102" t="str">
        <f t="shared" si="51"/>
        <v>0,</v>
      </c>
      <c r="V256" s="102" t="str">
        <f t="shared" si="50"/>
        <v>0,</v>
      </c>
      <c r="W256" s="102" t="str">
        <f t="shared" si="50"/>
        <v>0,</v>
      </c>
      <c r="X256" s="102" t="str">
        <f t="shared" si="50"/>
        <v>0,</v>
      </c>
      <c r="Y256" s="102" t="str">
        <f t="shared" si="49"/>
        <v>0,</v>
      </c>
      <c r="Z256" s="102"/>
      <c r="AA256" s="102"/>
      <c r="AB256" s="102"/>
      <c r="AC256" s="102"/>
      <c r="AD256" s="102"/>
      <c r="AE256" s="102"/>
      <c r="AF256" s="102"/>
      <c r="AG256" s="102"/>
      <c r="AH256" s="102"/>
      <c r="AI256" s="102"/>
      <c r="AJ256" s="102"/>
      <c r="AK256" s="102"/>
      <c r="AL256" s="102"/>
      <c r="AM256" s="102"/>
      <c r="AN256" s="102"/>
      <c r="AO256" s="102"/>
      <c r="AP256" s="102"/>
      <c r="AQ256" s="102"/>
      <c r="AR256" s="102"/>
      <c r="AS256" s="102"/>
      <c r="AT256" s="102"/>
      <c r="AU256" s="102"/>
      <c r="AV256" s="102"/>
      <c r="AW256" s="102"/>
      <c r="AX256" s="102"/>
      <c r="AY256" s="102"/>
    </row>
    <row r="257" spans="1:51" x14ac:dyDescent="0.25">
      <c r="A257" s="116">
        <v>256</v>
      </c>
      <c r="B257" s="116" t="b">
        <f>IF(ISNUMBER(Data!D257),IF(AND($A257&lt;=Data!$H$3,$A259&gt;=Data!$H$2,Data!E258&lt;&gt;1),VLOOKUP($A257,Data!$A:$D,4,FALSE)))</f>
        <v>0</v>
      </c>
      <c r="C257" s="116" t="b">
        <f>IF(AND($A257&lt;=Data!$H$3,$A259&gt;=Data!$H$2,Data!E258&lt;&gt;1),VLOOKUP($A257,Data!$A:$D,3,FALSE))</f>
        <v>0</v>
      </c>
      <c r="D257" s="58" t="b">
        <f>IF(COUNT(B257:C257)=2,IF(C257&gt;Data!$H$5,5,IF(C257&gt;Data!$H$6,4,IF(C257&gt;Data!$H$7,3,2))))</f>
        <v>0</v>
      </c>
      <c r="E257" s="115" t="str">
        <f t="shared" si="43"/>
        <v/>
      </c>
      <c r="F257" s="102" t="str">
        <f t="shared" si="51"/>
        <v>0,</v>
      </c>
      <c r="G257" s="102" t="str">
        <f t="shared" si="51"/>
        <v>0,</v>
      </c>
      <c r="H257" s="102" t="str">
        <f t="shared" si="51"/>
        <v>0,</v>
      </c>
      <c r="I257" s="102" t="str">
        <f t="shared" si="51"/>
        <v>0,</v>
      </c>
      <c r="J257" s="102" t="str">
        <f t="shared" si="51"/>
        <v>0,</v>
      </c>
      <c r="K257" s="102" t="str">
        <f t="shared" si="51"/>
        <v>0,</v>
      </c>
      <c r="L257" s="102" t="str">
        <f t="shared" si="51"/>
        <v>0,</v>
      </c>
      <c r="M257" s="102" t="str">
        <f t="shared" si="51"/>
        <v>0,</v>
      </c>
      <c r="N257" s="102" t="str">
        <f t="shared" si="51"/>
        <v>0,</v>
      </c>
      <c r="O257" s="102" t="str">
        <f t="shared" si="51"/>
        <v>0,</v>
      </c>
      <c r="P257" s="102" t="str">
        <f t="shared" si="51"/>
        <v>0,</v>
      </c>
      <c r="Q257" s="102" t="str">
        <f t="shared" si="51"/>
        <v>0,</v>
      </c>
      <c r="R257" s="102" t="str">
        <f t="shared" si="51"/>
        <v>0,</v>
      </c>
      <c r="S257" s="102" t="str">
        <f t="shared" si="51"/>
        <v>0,</v>
      </c>
      <c r="T257" s="102" t="str">
        <f t="shared" si="51"/>
        <v>0,</v>
      </c>
      <c r="U257" s="102" t="str">
        <f t="shared" si="51"/>
        <v>0,</v>
      </c>
      <c r="V257" s="102" t="str">
        <f t="shared" si="50"/>
        <v>0,</v>
      </c>
      <c r="W257" s="102" t="str">
        <f t="shared" si="50"/>
        <v>0,</v>
      </c>
      <c r="X257" s="102" t="str">
        <f t="shared" si="50"/>
        <v>0,</v>
      </c>
      <c r="Y257" s="102" t="str">
        <f t="shared" si="49"/>
        <v>0,</v>
      </c>
      <c r="Z257" s="102"/>
      <c r="AA257" s="102"/>
      <c r="AB257" s="102"/>
      <c r="AC257" s="102"/>
      <c r="AD257" s="102"/>
      <c r="AE257" s="102"/>
      <c r="AF257" s="102"/>
      <c r="AG257" s="102"/>
      <c r="AH257" s="102"/>
      <c r="AI257" s="102"/>
      <c r="AJ257" s="102"/>
      <c r="AK257" s="102"/>
      <c r="AL257" s="102"/>
      <c r="AM257" s="102"/>
      <c r="AN257" s="102"/>
      <c r="AO257" s="102"/>
      <c r="AP257" s="102"/>
      <c r="AQ257" s="102"/>
      <c r="AR257" s="102"/>
      <c r="AS257" s="102"/>
      <c r="AT257" s="102"/>
      <c r="AU257" s="102"/>
      <c r="AV257" s="102"/>
      <c r="AW257" s="102"/>
      <c r="AX257" s="102"/>
      <c r="AY257" s="102"/>
    </row>
    <row r="258" spans="1:51" x14ac:dyDescent="0.25">
      <c r="A258" s="116">
        <v>257</v>
      </c>
      <c r="B258" s="116" t="b">
        <f>IF(ISNUMBER(Data!D258),IF(AND($A258&lt;=Data!$H$3,$A260&gt;=Data!$H$2,Data!E259&lt;&gt;1),VLOOKUP($A258,Data!$A:$D,4,FALSE)))</f>
        <v>0</v>
      </c>
      <c r="C258" s="116" t="b">
        <f>IF(AND($A258&lt;=Data!$H$3,$A260&gt;=Data!$H$2,Data!E259&lt;&gt;1),VLOOKUP($A258,Data!$A:$D,3,FALSE))</f>
        <v>0</v>
      </c>
      <c r="D258" s="58" t="b">
        <f>IF(COUNT(B258:C258)=2,IF(C258&gt;Data!$H$5,5,IF(C258&gt;Data!$H$6,4,IF(C258&gt;Data!$H$7,3,2))))</f>
        <v>0</v>
      </c>
      <c r="E258" s="115" t="str">
        <f t="shared" si="43"/>
        <v/>
      </c>
      <c r="F258" s="102" t="str">
        <f t="shared" si="51"/>
        <v>0,</v>
      </c>
      <c r="G258" s="102" t="str">
        <f t="shared" si="51"/>
        <v>0,</v>
      </c>
      <c r="H258" s="102" t="str">
        <f t="shared" si="51"/>
        <v>0,</v>
      </c>
      <c r="I258" s="102" t="str">
        <f t="shared" si="51"/>
        <v>0,</v>
      </c>
      <c r="J258" s="102" t="str">
        <f t="shared" si="51"/>
        <v>0,</v>
      </c>
      <c r="K258" s="102" t="str">
        <f t="shared" si="51"/>
        <v>0,</v>
      </c>
      <c r="L258" s="102" t="str">
        <f t="shared" si="51"/>
        <v>0,</v>
      </c>
      <c r="M258" s="102" t="str">
        <f t="shared" si="51"/>
        <v>0,</v>
      </c>
      <c r="N258" s="102" t="str">
        <f t="shared" si="51"/>
        <v>0,</v>
      </c>
      <c r="O258" s="102" t="str">
        <f t="shared" si="51"/>
        <v>0,</v>
      </c>
      <c r="P258" s="102" t="str">
        <f t="shared" si="51"/>
        <v>0,</v>
      </c>
      <c r="Q258" s="102" t="str">
        <f t="shared" si="51"/>
        <v>0,</v>
      </c>
      <c r="R258" s="102" t="str">
        <f t="shared" si="51"/>
        <v>0,</v>
      </c>
      <c r="S258" s="102" t="str">
        <f t="shared" si="51"/>
        <v>0,</v>
      </c>
      <c r="T258" s="102" t="str">
        <f t="shared" si="51"/>
        <v>0,</v>
      </c>
      <c r="U258" s="102" t="str">
        <f t="shared" si="51"/>
        <v>0,</v>
      </c>
      <c r="V258" s="102" t="str">
        <f t="shared" ref="V258:Y321" si="52">IF($B258&lt;V$1,1,0) &amp;","&amp;$E258</f>
        <v>0,</v>
      </c>
      <c r="W258" s="102" t="str">
        <f t="shared" si="52"/>
        <v>0,</v>
      </c>
      <c r="X258" s="102" t="str">
        <f t="shared" si="52"/>
        <v>0,</v>
      </c>
      <c r="Y258" s="102" t="str">
        <f t="shared" si="49"/>
        <v>0,</v>
      </c>
      <c r="Z258" s="102"/>
      <c r="AA258" s="102"/>
      <c r="AB258" s="102"/>
      <c r="AC258" s="102"/>
      <c r="AD258" s="102"/>
      <c r="AE258" s="102"/>
      <c r="AF258" s="102"/>
      <c r="AG258" s="102"/>
      <c r="AH258" s="102"/>
      <c r="AI258" s="102"/>
      <c r="AJ258" s="102"/>
      <c r="AK258" s="102"/>
      <c r="AL258" s="102"/>
      <c r="AM258" s="102"/>
      <c r="AN258" s="102"/>
      <c r="AO258" s="102"/>
      <c r="AP258" s="102"/>
      <c r="AQ258" s="102"/>
      <c r="AR258" s="102"/>
      <c r="AS258" s="102"/>
      <c r="AT258" s="102"/>
      <c r="AU258" s="102"/>
      <c r="AV258" s="102"/>
      <c r="AW258" s="102"/>
      <c r="AX258" s="102"/>
      <c r="AY258" s="102"/>
    </row>
    <row r="259" spans="1:51" x14ac:dyDescent="0.25">
      <c r="A259" s="116">
        <v>258</v>
      </c>
      <c r="B259" s="116" t="b">
        <f>IF(ISNUMBER(Data!D259),IF(AND($A259&lt;=Data!$H$3,$A261&gt;=Data!$H$2,Data!E260&lt;&gt;1),VLOOKUP($A259,Data!$A:$D,4,FALSE)))</f>
        <v>0</v>
      </c>
      <c r="C259" s="116" t="b">
        <f>IF(AND($A259&lt;=Data!$H$3,$A261&gt;=Data!$H$2,Data!E260&lt;&gt;1),VLOOKUP($A259,Data!$A:$D,3,FALSE))</f>
        <v>0</v>
      </c>
      <c r="D259" s="58" t="b">
        <f>IF(COUNT(B259:C259)=2,IF(C259&gt;Data!$H$5,5,IF(C259&gt;Data!$H$6,4,IF(C259&gt;Data!$H$7,3,2))))</f>
        <v>0</v>
      </c>
      <c r="E259" s="115" t="str">
        <f t="shared" ref="E259:E322" si="53">IF(ISNUMBER(D259),IF(D259&gt;=4,1,0),"")</f>
        <v/>
      </c>
      <c r="F259" s="102" t="str">
        <f t="shared" si="51"/>
        <v>0,</v>
      </c>
      <c r="G259" s="102" t="str">
        <f t="shared" si="51"/>
        <v>0,</v>
      </c>
      <c r="H259" s="102" t="str">
        <f t="shared" si="51"/>
        <v>0,</v>
      </c>
      <c r="I259" s="102" t="str">
        <f t="shared" si="51"/>
        <v>0,</v>
      </c>
      <c r="J259" s="102" t="str">
        <f t="shared" si="51"/>
        <v>0,</v>
      </c>
      <c r="K259" s="102" t="str">
        <f t="shared" si="51"/>
        <v>0,</v>
      </c>
      <c r="L259" s="102" t="str">
        <f t="shared" si="51"/>
        <v>0,</v>
      </c>
      <c r="M259" s="102" t="str">
        <f t="shared" si="51"/>
        <v>0,</v>
      </c>
      <c r="N259" s="102" t="str">
        <f t="shared" si="51"/>
        <v>0,</v>
      </c>
      <c r="O259" s="102" t="str">
        <f t="shared" si="51"/>
        <v>0,</v>
      </c>
      <c r="P259" s="102" t="str">
        <f t="shared" si="51"/>
        <v>0,</v>
      </c>
      <c r="Q259" s="102" t="str">
        <f t="shared" si="51"/>
        <v>0,</v>
      </c>
      <c r="R259" s="102" t="str">
        <f t="shared" si="51"/>
        <v>0,</v>
      </c>
      <c r="S259" s="102" t="str">
        <f t="shared" si="51"/>
        <v>0,</v>
      </c>
      <c r="T259" s="102" t="str">
        <f t="shared" si="51"/>
        <v>0,</v>
      </c>
      <c r="U259" s="102" t="str">
        <f t="shared" si="51"/>
        <v>0,</v>
      </c>
      <c r="V259" s="102" t="str">
        <f t="shared" si="52"/>
        <v>0,</v>
      </c>
      <c r="W259" s="102" t="str">
        <f t="shared" si="52"/>
        <v>0,</v>
      </c>
      <c r="X259" s="102" t="str">
        <f t="shared" si="52"/>
        <v>0,</v>
      </c>
      <c r="Y259" s="102" t="str">
        <f t="shared" si="49"/>
        <v>0,</v>
      </c>
      <c r="Z259" s="102"/>
      <c r="AA259" s="102"/>
      <c r="AB259" s="102"/>
      <c r="AC259" s="102"/>
      <c r="AD259" s="102"/>
      <c r="AE259" s="102"/>
      <c r="AF259" s="102"/>
      <c r="AG259" s="102"/>
      <c r="AH259" s="102"/>
      <c r="AI259" s="102"/>
      <c r="AJ259" s="102"/>
      <c r="AK259" s="102"/>
      <c r="AL259" s="102"/>
      <c r="AM259" s="102"/>
      <c r="AN259" s="102"/>
      <c r="AO259" s="102"/>
      <c r="AP259" s="102"/>
      <c r="AQ259" s="102"/>
      <c r="AR259" s="102"/>
      <c r="AS259" s="102"/>
      <c r="AT259" s="102"/>
      <c r="AU259" s="102"/>
      <c r="AV259" s="102"/>
      <c r="AW259" s="102"/>
      <c r="AX259" s="102"/>
      <c r="AY259" s="102"/>
    </row>
    <row r="260" spans="1:51" x14ac:dyDescent="0.25">
      <c r="A260" s="116">
        <v>259</v>
      </c>
      <c r="B260" s="116" t="b">
        <f>IF(ISNUMBER(Data!D260),IF(AND($A260&lt;=Data!$H$3,$A262&gt;=Data!$H$2,Data!E261&lt;&gt;1),VLOOKUP($A260,Data!$A:$D,4,FALSE)))</f>
        <v>0</v>
      </c>
      <c r="C260" s="116" t="b">
        <f>IF(AND($A260&lt;=Data!$H$3,$A262&gt;=Data!$H$2,Data!E261&lt;&gt;1),VLOOKUP($A260,Data!$A:$D,3,FALSE))</f>
        <v>0</v>
      </c>
      <c r="D260" s="58" t="b">
        <f>IF(COUNT(B260:C260)=2,IF(C260&gt;Data!$H$5,5,IF(C260&gt;Data!$H$6,4,IF(C260&gt;Data!$H$7,3,2))))</f>
        <v>0</v>
      </c>
      <c r="E260" s="115" t="str">
        <f t="shared" si="53"/>
        <v/>
      </c>
      <c r="F260" s="102" t="str">
        <f t="shared" si="51"/>
        <v>0,</v>
      </c>
      <c r="G260" s="102" t="str">
        <f t="shared" si="51"/>
        <v>0,</v>
      </c>
      <c r="H260" s="102" t="str">
        <f t="shared" si="51"/>
        <v>0,</v>
      </c>
      <c r="I260" s="102" t="str">
        <f t="shared" si="51"/>
        <v>0,</v>
      </c>
      <c r="J260" s="102" t="str">
        <f t="shared" si="51"/>
        <v>0,</v>
      </c>
      <c r="K260" s="102" t="str">
        <f t="shared" si="51"/>
        <v>0,</v>
      </c>
      <c r="L260" s="102" t="str">
        <f t="shared" si="51"/>
        <v>0,</v>
      </c>
      <c r="M260" s="102" t="str">
        <f t="shared" si="51"/>
        <v>0,</v>
      </c>
      <c r="N260" s="102" t="str">
        <f t="shared" si="51"/>
        <v>0,</v>
      </c>
      <c r="O260" s="102" t="str">
        <f t="shared" si="51"/>
        <v>0,</v>
      </c>
      <c r="P260" s="102" t="str">
        <f t="shared" si="51"/>
        <v>0,</v>
      </c>
      <c r="Q260" s="102" t="str">
        <f t="shared" si="51"/>
        <v>0,</v>
      </c>
      <c r="R260" s="102" t="str">
        <f t="shared" si="51"/>
        <v>0,</v>
      </c>
      <c r="S260" s="102" t="str">
        <f t="shared" si="51"/>
        <v>0,</v>
      </c>
      <c r="T260" s="102" t="str">
        <f t="shared" si="51"/>
        <v>0,</v>
      </c>
      <c r="U260" s="102" t="str">
        <f t="shared" si="51"/>
        <v>0,</v>
      </c>
      <c r="V260" s="102" t="str">
        <f t="shared" si="52"/>
        <v>0,</v>
      </c>
      <c r="W260" s="102" t="str">
        <f t="shared" si="52"/>
        <v>0,</v>
      </c>
      <c r="X260" s="102" t="str">
        <f t="shared" si="52"/>
        <v>0,</v>
      </c>
      <c r="Y260" s="102" t="str">
        <f t="shared" si="49"/>
        <v>0,</v>
      </c>
      <c r="Z260" s="102"/>
      <c r="AA260" s="102"/>
      <c r="AB260" s="102"/>
      <c r="AC260" s="102"/>
      <c r="AD260" s="102"/>
      <c r="AE260" s="102"/>
      <c r="AF260" s="102"/>
      <c r="AG260" s="102"/>
      <c r="AH260" s="102"/>
      <c r="AI260" s="102"/>
      <c r="AJ260" s="102"/>
      <c r="AK260" s="102"/>
      <c r="AL260" s="102"/>
      <c r="AM260" s="102"/>
      <c r="AN260" s="102"/>
      <c r="AO260" s="102"/>
      <c r="AP260" s="102"/>
      <c r="AQ260" s="102"/>
      <c r="AR260" s="102"/>
      <c r="AS260" s="102"/>
      <c r="AT260" s="102"/>
      <c r="AU260" s="102"/>
      <c r="AV260" s="102"/>
      <c r="AW260" s="102"/>
      <c r="AX260" s="102"/>
      <c r="AY260" s="102"/>
    </row>
    <row r="261" spans="1:51" x14ac:dyDescent="0.25">
      <c r="A261" s="116">
        <v>260</v>
      </c>
      <c r="B261" s="116" t="b">
        <f>IF(ISNUMBER(Data!D261),IF(AND($A261&lt;=Data!$H$3,$A263&gt;=Data!$H$2,Data!E262&lt;&gt;1),VLOOKUP($A261,Data!$A:$D,4,FALSE)))</f>
        <v>0</v>
      </c>
      <c r="C261" s="116" t="b">
        <f>IF(AND($A261&lt;=Data!$H$3,$A263&gt;=Data!$H$2,Data!E262&lt;&gt;1),VLOOKUP($A261,Data!$A:$D,3,FALSE))</f>
        <v>0</v>
      </c>
      <c r="D261" s="58" t="b">
        <f>IF(COUNT(B261:C261)=2,IF(C261&gt;Data!$H$5,5,IF(C261&gt;Data!$H$6,4,IF(C261&gt;Data!$H$7,3,2))))</f>
        <v>0</v>
      </c>
      <c r="E261" s="115" t="str">
        <f t="shared" si="53"/>
        <v/>
      </c>
      <c r="F261" s="102" t="str">
        <f t="shared" si="51"/>
        <v>0,</v>
      </c>
      <c r="G261" s="102" t="str">
        <f t="shared" si="51"/>
        <v>0,</v>
      </c>
      <c r="H261" s="102" t="str">
        <f t="shared" si="51"/>
        <v>0,</v>
      </c>
      <c r="I261" s="102" t="str">
        <f t="shared" si="51"/>
        <v>0,</v>
      </c>
      <c r="J261" s="102" t="str">
        <f t="shared" si="51"/>
        <v>0,</v>
      </c>
      <c r="K261" s="102" t="str">
        <f t="shared" si="51"/>
        <v>0,</v>
      </c>
      <c r="L261" s="102" t="str">
        <f t="shared" si="51"/>
        <v>0,</v>
      </c>
      <c r="M261" s="102" t="str">
        <f t="shared" si="51"/>
        <v>0,</v>
      </c>
      <c r="N261" s="102" t="str">
        <f t="shared" si="51"/>
        <v>0,</v>
      </c>
      <c r="O261" s="102" t="str">
        <f t="shared" si="51"/>
        <v>0,</v>
      </c>
      <c r="P261" s="102" t="str">
        <f t="shared" si="51"/>
        <v>0,</v>
      </c>
      <c r="Q261" s="102" t="str">
        <f t="shared" si="51"/>
        <v>0,</v>
      </c>
      <c r="R261" s="102" t="str">
        <f t="shared" si="51"/>
        <v>0,</v>
      </c>
      <c r="S261" s="102" t="str">
        <f t="shared" si="51"/>
        <v>0,</v>
      </c>
      <c r="T261" s="102" t="str">
        <f t="shared" si="51"/>
        <v>0,</v>
      </c>
      <c r="U261" s="102" t="str">
        <f t="shared" si="51"/>
        <v>0,</v>
      </c>
      <c r="V261" s="102" t="str">
        <f t="shared" si="52"/>
        <v>0,</v>
      </c>
      <c r="W261" s="102" t="str">
        <f t="shared" si="52"/>
        <v>0,</v>
      </c>
      <c r="X261" s="102" t="str">
        <f t="shared" si="52"/>
        <v>0,</v>
      </c>
      <c r="Y261" s="102" t="str">
        <f t="shared" si="49"/>
        <v>0,</v>
      </c>
      <c r="Z261" s="102"/>
      <c r="AA261" s="102"/>
      <c r="AB261" s="102"/>
      <c r="AC261" s="102"/>
      <c r="AD261" s="102"/>
      <c r="AE261" s="102"/>
      <c r="AF261" s="102"/>
      <c r="AG261" s="102"/>
      <c r="AH261" s="102"/>
      <c r="AI261" s="102"/>
      <c r="AJ261" s="102"/>
      <c r="AK261" s="102"/>
      <c r="AL261" s="102"/>
      <c r="AM261" s="102"/>
      <c r="AN261" s="102"/>
      <c r="AO261" s="102"/>
      <c r="AP261" s="102"/>
      <c r="AQ261" s="102"/>
      <c r="AR261" s="102"/>
      <c r="AS261" s="102"/>
      <c r="AT261" s="102"/>
      <c r="AU261" s="102"/>
      <c r="AV261" s="102"/>
      <c r="AW261" s="102"/>
      <c r="AX261" s="102"/>
      <c r="AY261" s="102"/>
    </row>
    <row r="262" spans="1:51" x14ac:dyDescent="0.25">
      <c r="A262" s="116">
        <v>261</v>
      </c>
      <c r="B262" s="116" t="b">
        <f>IF(ISNUMBER(Data!D262),IF(AND($A262&lt;=Data!$H$3,$A264&gt;=Data!$H$2,Data!E263&lt;&gt;1),VLOOKUP($A262,Data!$A:$D,4,FALSE)))</f>
        <v>0</v>
      </c>
      <c r="C262" s="116" t="b">
        <f>IF(AND($A262&lt;=Data!$H$3,$A264&gt;=Data!$H$2,Data!E263&lt;&gt;1),VLOOKUP($A262,Data!$A:$D,3,FALSE))</f>
        <v>0</v>
      </c>
      <c r="D262" s="58" t="b">
        <f>IF(COUNT(B262:C262)=2,IF(C262&gt;Data!$H$5,5,IF(C262&gt;Data!$H$6,4,IF(C262&gt;Data!$H$7,3,2))))</f>
        <v>0</v>
      </c>
      <c r="E262" s="115" t="str">
        <f t="shared" si="53"/>
        <v/>
      </c>
      <c r="F262" s="102" t="str">
        <f t="shared" ref="F262:P271" si="54">IF($B262&lt;F$1,1,0) &amp;","&amp;$E262</f>
        <v>0,</v>
      </c>
      <c r="G262" s="102" t="str">
        <f t="shared" si="54"/>
        <v>0,</v>
      </c>
      <c r="H262" s="102" t="str">
        <f t="shared" si="54"/>
        <v>0,</v>
      </c>
      <c r="I262" s="102" t="str">
        <f t="shared" si="54"/>
        <v>0,</v>
      </c>
      <c r="J262" s="102" t="str">
        <f t="shared" si="54"/>
        <v>0,</v>
      </c>
      <c r="K262" s="102" t="str">
        <f t="shared" si="54"/>
        <v>0,</v>
      </c>
      <c r="L262" s="102" t="str">
        <f t="shared" si="54"/>
        <v>0,</v>
      </c>
      <c r="M262" s="102" t="str">
        <f t="shared" si="54"/>
        <v>0,</v>
      </c>
      <c r="N262" s="102" t="str">
        <f t="shared" si="54"/>
        <v>0,</v>
      </c>
      <c r="O262" s="102" t="str">
        <f t="shared" si="54"/>
        <v>0,</v>
      </c>
      <c r="P262" s="102" t="str">
        <f t="shared" si="54"/>
        <v>0,</v>
      </c>
      <c r="Q262" s="102" t="str">
        <f t="shared" ref="Q262:U312" si="55">IF($B262&lt;Q$1,1,0) &amp;","&amp;$E262</f>
        <v>0,</v>
      </c>
      <c r="R262" s="102" t="str">
        <f t="shared" si="55"/>
        <v>0,</v>
      </c>
      <c r="S262" s="102" t="str">
        <f t="shared" si="55"/>
        <v>0,</v>
      </c>
      <c r="T262" s="102" t="str">
        <f t="shared" si="55"/>
        <v>0,</v>
      </c>
      <c r="U262" s="102" t="str">
        <f t="shared" si="55"/>
        <v>0,</v>
      </c>
      <c r="V262" s="102" t="str">
        <f t="shared" si="52"/>
        <v>0,</v>
      </c>
      <c r="W262" s="102" t="str">
        <f t="shared" si="52"/>
        <v>0,</v>
      </c>
      <c r="X262" s="102" t="str">
        <f t="shared" si="52"/>
        <v>0,</v>
      </c>
      <c r="Y262" s="102" t="str">
        <f t="shared" si="49"/>
        <v>0,</v>
      </c>
      <c r="Z262" s="102"/>
      <c r="AA262" s="102"/>
      <c r="AB262" s="102"/>
      <c r="AC262" s="102"/>
      <c r="AD262" s="102"/>
      <c r="AE262" s="102"/>
      <c r="AF262" s="102"/>
      <c r="AG262" s="102"/>
      <c r="AH262" s="102"/>
      <c r="AI262" s="102"/>
      <c r="AJ262" s="102"/>
      <c r="AK262" s="102"/>
      <c r="AL262" s="102"/>
      <c r="AM262" s="102"/>
      <c r="AN262" s="102"/>
      <c r="AO262" s="102"/>
      <c r="AP262" s="102"/>
      <c r="AQ262" s="102"/>
      <c r="AR262" s="102"/>
      <c r="AS262" s="102"/>
      <c r="AT262" s="102"/>
      <c r="AU262" s="102"/>
      <c r="AV262" s="102"/>
      <c r="AW262" s="102"/>
      <c r="AX262" s="102"/>
      <c r="AY262" s="102"/>
    </row>
    <row r="263" spans="1:51" x14ac:dyDescent="0.25">
      <c r="A263" s="116">
        <v>262</v>
      </c>
      <c r="B263" s="116" t="b">
        <f>IF(ISNUMBER(Data!D263),IF(AND($A263&lt;=Data!$H$3,$A265&gt;=Data!$H$2,Data!E264&lt;&gt;1),VLOOKUP($A263,Data!$A:$D,4,FALSE)))</f>
        <v>0</v>
      </c>
      <c r="C263" s="116" t="b">
        <f>IF(AND($A263&lt;=Data!$H$3,$A265&gt;=Data!$H$2,Data!E264&lt;&gt;1),VLOOKUP($A263,Data!$A:$D,3,FALSE))</f>
        <v>0</v>
      </c>
      <c r="D263" s="58" t="b">
        <f>IF(COUNT(B263:C263)=2,IF(C263&gt;Data!$H$5,5,IF(C263&gt;Data!$H$6,4,IF(C263&gt;Data!$H$7,3,2))))</f>
        <v>0</v>
      </c>
      <c r="E263" s="115" t="str">
        <f t="shared" si="53"/>
        <v/>
      </c>
      <c r="F263" s="102" t="str">
        <f t="shared" si="54"/>
        <v>0,</v>
      </c>
      <c r="G263" s="102" t="str">
        <f t="shared" si="54"/>
        <v>0,</v>
      </c>
      <c r="H263" s="102" t="str">
        <f t="shared" si="54"/>
        <v>0,</v>
      </c>
      <c r="I263" s="102" t="str">
        <f t="shared" si="54"/>
        <v>0,</v>
      </c>
      <c r="J263" s="102" t="str">
        <f t="shared" si="54"/>
        <v>0,</v>
      </c>
      <c r="K263" s="102" t="str">
        <f t="shared" si="54"/>
        <v>0,</v>
      </c>
      <c r="L263" s="102" t="str">
        <f t="shared" si="54"/>
        <v>0,</v>
      </c>
      <c r="M263" s="102" t="str">
        <f t="shared" si="54"/>
        <v>0,</v>
      </c>
      <c r="N263" s="102" t="str">
        <f t="shared" si="54"/>
        <v>0,</v>
      </c>
      <c r="O263" s="102" t="str">
        <f t="shared" si="54"/>
        <v>0,</v>
      </c>
      <c r="P263" s="102" t="str">
        <f t="shared" si="54"/>
        <v>0,</v>
      </c>
      <c r="Q263" s="102" t="str">
        <f t="shared" si="55"/>
        <v>0,</v>
      </c>
      <c r="R263" s="102" t="str">
        <f t="shared" si="55"/>
        <v>0,</v>
      </c>
      <c r="S263" s="102" t="str">
        <f t="shared" si="55"/>
        <v>0,</v>
      </c>
      <c r="T263" s="102" t="str">
        <f t="shared" si="55"/>
        <v>0,</v>
      </c>
      <c r="U263" s="102" t="str">
        <f t="shared" si="55"/>
        <v>0,</v>
      </c>
      <c r="V263" s="102" t="str">
        <f t="shared" si="52"/>
        <v>0,</v>
      </c>
      <c r="W263" s="102" t="str">
        <f t="shared" si="52"/>
        <v>0,</v>
      </c>
      <c r="X263" s="102" t="str">
        <f t="shared" si="52"/>
        <v>0,</v>
      </c>
      <c r="Y263" s="102" t="str">
        <f t="shared" si="49"/>
        <v>0,</v>
      </c>
      <c r="Z263" s="102"/>
      <c r="AA263" s="102"/>
      <c r="AB263" s="102"/>
      <c r="AC263" s="102"/>
      <c r="AD263" s="102"/>
      <c r="AE263" s="102"/>
      <c r="AF263" s="102"/>
      <c r="AG263" s="102"/>
      <c r="AH263" s="102"/>
      <c r="AI263" s="102"/>
      <c r="AJ263" s="102"/>
      <c r="AK263" s="102"/>
      <c r="AL263" s="102"/>
      <c r="AM263" s="102"/>
      <c r="AN263" s="102"/>
      <c r="AO263" s="102"/>
      <c r="AP263" s="102"/>
      <c r="AQ263" s="102"/>
      <c r="AR263" s="102"/>
      <c r="AS263" s="102"/>
      <c r="AT263" s="102"/>
      <c r="AU263" s="102"/>
      <c r="AV263" s="102"/>
      <c r="AW263" s="102"/>
      <c r="AX263" s="102"/>
      <c r="AY263" s="102"/>
    </row>
    <row r="264" spans="1:51" x14ac:dyDescent="0.25">
      <c r="A264" s="116">
        <v>263</v>
      </c>
      <c r="B264" s="116" t="b">
        <f>IF(ISNUMBER(Data!D264),IF(AND($A264&lt;=Data!$H$3,$A266&gt;=Data!$H$2,Data!E265&lt;&gt;1),VLOOKUP($A264,Data!$A:$D,4,FALSE)))</f>
        <v>0</v>
      </c>
      <c r="C264" s="116" t="b">
        <f>IF(AND($A264&lt;=Data!$H$3,$A266&gt;=Data!$H$2,Data!E265&lt;&gt;1),VLOOKUP($A264,Data!$A:$D,3,FALSE))</f>
        <v>0</v>
      </c>
      <c r="D264" s="58" t="b">
        <f>IF(COUNT(B264:C264)=2,IF(C264&gt;Data!$H$5,5,IF(C264&gt;Data!$H$6,4,IF(C264&gt;Data!$H$7,3,2))))</f>
        <v>0</v>
      </c>
      <c r="E264" s="115" t="str">
        <f t="shared" si="53"/>
        <v/>
      </c>
      <c r="F264" s="102" t="str">
        <f t="shared" si="54"/>
        <v>0,</v>
      </c>
      <c r="G264" s="102" t="str">
        <f t="shared" si="54"/>
        <v>0,</v>
      </c>
      <c r="H264" s="102" t="str">
        <f t="shared" si="54"/>
        <v>0,</v>
      </c>
      <c r="I264" s="102" t="str">
        <f t="shared" si="54"/>
        <v>0,</v>
      </c>
      <c r="J264" s="102" t="str">
        <f t="shared" si="54"/>
        <v>0,</v>
      </c>
      <c r="K264" s="102" t="str">
        <f t="shared" si="54"/>
        <v>0,</v>
      </c>
      <c r="L264" s="102" t="str">
        <f t="shared" si="54"/>
        <v>0,</v>
      </c>
      <c r="M264" s="102" t="str">
        <f t="shared" si="54"/>
        <v>0,</v>
      </c>
      <c r="N264" s="102" t="str">
        <f t="shared" si="54"/>
        <v>0,</v>
      </c>
      <c r="O264" s="102" t="str">
        <f t="shared" si="54"/>
        <v>0,</v>
      </c>
      <c r="P264" s="102" t="str">
        <f t="shared" si="54"/>
        <v>0,</v>
      </c>
      <c r="Q264" s="102" t="str">
        <f t="shared" si="55"/>
        <v>0,</v>
      </c>
      <c r="R264" s="102" t="str">
        <f t="shared" si="55"/>
        <v>0,</v>
      </c>
      <c r="S264" s="102" t="str">
        <f t="shared" si="55"/>
        <v>0,</v>
      </c>
      <c r="T264" s="102" t="str">
        <f t="shared" si="55"/>
        <v>0,</v>
      </c>
      <c r="U264" s="102" t="str">
        <f t="shared" si="55"/>
        <v>0,</v>
      </c>
      <c r="V264" s="102" t="str">
        <f t="shared" si="52"/>
        <v>0,</v>
      </c>
      <c r="W264" s="102" t="str">
        <f t="shared" si="52"/>
        <v>0,</v>
      </c>
      <c r="X264" s="102" t="str">
        <f t="shared" si="52"/>
        <v>0,</v>
      </c>
      <c r="Y264" s="102" t="str">
        <f t="shared" si="49"/>
        <v>0,</v>
      </c>
      <c r="Z264" s="102"/>
      <c r="AA264" s="102"/>
      <c r="AB264" s="102"/>
      <c r="AC264" s="102"/>
      <c r="AD264" s="102"/>
      <c r="AE264" s="102"/>
      <c r="AF264" s="102"/>
      <c r="AG264" s="102"/>
      <c r="AH264" s="102"/>
      <c r="AI264" s="102"/>
      <c r="AJ264" s="102"/>
      <c r="AK264" s="102"/>
      <c r="AL264" s="102"/>
      <c r="AM264" s="102"/>
      <c r="AN264" s="102"/>
      <c r="AO264" s="102"/>
      <c r="AP264" s="102"/>
      <c r="AQ264" s="102"/>
      <c r="AR264" s="102"/>
      <c r="AS264" s="102"/>
      <c r="AT264" s="102"/>
      <c r="AU264" s="102"/>
      <c r="AV264" s="102"/>
      <c r="AW264" s="102"/>
      <c r="AX264" s="102"/>
      <c r="AY264" s="102"/>
    </row>
    <row r="265" spans="1:51" x14ac:dyDescent="0.25">
      <c r="A265" s="116">
        <v>264</v>
      </c>
      <c r="B265" s="116" t="b">
        <f>IF(ISNUMBER(Data!D265),IF(AND($A265&lt;=Data!$H$3,$A267&gt;=Data!$H$2,Data!E266&lt;&gt;1),VLOOKUP($A265,Data!$A:$D,4,FALSE)))</f>
        <v>0</v>
      </c>
      <c r="C265" s="116" t="b">
        <f>IF(AND($A265&lt;=Data!$H$3,$A267&gt;=Data!$H$2,Data!E266&lt;&gt;1),VLOOKUP($A265,Data!$A:$D,3,FALSE))</f>
        <v>0</v>
      </c>
      <c r="D265" s="58" t="b">
        <f>IF(COUNT(B265:C265)=2,IF(C265&gt;Data!$H$5,5,IF(C265&gt;Data!$H$6,4,IF(C265&gt;Data!$H$7,3,2))))</f>
        <v>0</v>
      </c>
      <c r="E265" s="115" t="str">
        <f t="shared" si="53"/>
        <v/>
      </c>
      <c r="F265" s="102" t="str">
        <f t="shared" si="54"/>
        <v>0,</v>
      </c>
      <c r="G265" s="102" t="str">
        <f t="shared" si="54"/>
        <v>0,</v>
      </c>
      <c r="H265" s="102" t="str">
        <f t="shared" si="54"/>
        <v>0,</v>
      </c>
      <c r="I265" s="102" t="str">
        <f t="shared" si="54"/>
        <v>0,</v>
      </c>
      <c r="J265" s="102" t="str">
        <f t="shared" si="54"/>
        <v>0,</v>
      </c>
      <c r="K265" s="102" t="str">
        <f t="shared" si="54"/>
        <v>0,</v>
      </c>
      <c r="L265" s="102" t="str">
        <f t="shared" si="54"/>
        <v>0,</v>
      </c>
      <c r="M265" s="102" t="str">
        <f t="shared" si="54"/>
        <v>0,</v>
      </c>
      <c r="N265" s="102" t="str">
        <f t="shared" si="54"/>
        <v>0,</v>
      </c>
      <c r="O265" s="102" t="str">
        <f t="shared" si="54"/>
        <v>0,</v>
      </c>
      <c r="P265" s="102" t="str">
        <f t="shared" si="54"/>
        <v>0,</v>
      </c>
      <c r="Q265" s="102" t="str">
        <f t="shared" si="55"/>
        <v>0,</v>
      </c>
      <c r="R265" s="102" t="str">
        <f t="shared" si="55"/>
        <v>0,</v>
      </c>
      <c r="S265" s="102" t="str">
        <f t="shared" si="55"/>
        <v>0,</v>
      </c>
      <c r="T265" s="102" t="str">
        <f t="shared" si="55"/>
        <v>0,</v>
      </c>
      <c r="U265" s="102" t="str">
        <f t="shared" si="55"/>
        <v>0,</v>
      </c>
      <c r="V265" s="102" t="str">
        <f t="shared" si="52"/>
        <v>0,</v>
      </c>
      <c r="W265" s="102" t="str">
        <f t="shared" si="52"/>
        <v>0,</v>
      </c>
      <c r="X265" s="102" t="str">
        <f t="shared" si="52"/>
        <v>0,</v>
      </c>
      <c r="Y265" s="102" t="str">
        <f t="shared" si="49"/>
        <v>0,</v>
      </c>
      <c r="Z265" s="102"/>
      <c r="AA265" s="102"/>
      <c r="AB265" s="102"/>
      <c r="AC265" s="102"/>
      <c r="AD265" s="102"/>
      <c r="AE265" s="102"/>
      <c r="AF265" s="102"/>
      <c r="AG265" s="102"/>
      <c r="AH265" s="102"/>
      <c r="AI265" s="102"/>
      <c r="AJ265" s="102"/>
      <c r="AK265" s="102"/>
      <c r="AL265" s="102"/>
      <c r="AM265" s="102"/>
      <c r="AN265" s="102"/>
      <c r="AO265" s="102"/>
      <c r="AP265" s="102"/>
      <c r="AQ265" s="102"/>
      <c r="AR265" s="102"/>
      <c r="AS265" s="102"/>
      <c r="AT265" s="102"/>
      <c r="AU265" s="102"/>
      <c r="AV265" s="102"/>
      <c r="AW265" s="102"/>
      <c r="AX265" s="102"/>
      <c r="AY265" s="102"/>
    </row>
    <row r="266" spans="1:51" x14ac:dyDescent="0.25">
      <c r="A266" s="116">
        <v>265</v>
      </c>
      <c r="B266" s="116" t="b">
        <f>IF(ISNUMBER(Data!D266),IF(AND($A266&lt;=Data!$H$3,$A268&gt;=Data!$H$2,Data!E267&lt;&gt;1),VLOOKUP($A266,Data!$A:$D,4,FALSE)))</f>
        <v>0</v>
      </c>
      <c r="C266" s="116" t="b">
        <f>IF(AND($A266&lt;=Data!$H$3,$A268&gt;=Data!$H$2,Data!E267&lt;&gt;1),VLOOKUP($A266,Data!$A:$D,3,FALSE))</f>
        <v>0</v>
      </c>
      <c r="D266" s="58" t="b">
        <f>IF(COUNT(B266:C266)=2,IF(C266&gt;Data!$H$5,5,IF(C266&gt;Data!$H$6,4,IF(C266&gt;Data!$H$7,3,2))))</f>
        <v>0</v>
      </c>
      <c r="E266" s="115" t="str">
        <f t="shared" si="53"/>
        <v/>
      </c>
      <c r="F266" s="102" t="str">
        <f t="shared" si="54"/>
        <v>0,</v>
      </c>
      <c r="G266" s="102" t="str">
        <f t="shared" si="54"/>
        <v>0,</v>
      </c>
      <c r="H266" s="102" t="str">
        <f t="shared" si="54"/>
        <v>0,</v>
      </c>
      <c r="I266" s="102" t="str">
        <f t="shared" si="54"/>
        <v>0,</v>
      </c>
      <c r="J266" s="102" t="str">
        <f t="shared" si="54"/>
        <v>0,</v>
      </c>
      <c r="K266" s="102" t="str">
        <f t="shared" si="54"/>
        <v>0,</v>
      </c>
      <c r="L266" s="102" t="str">
        <f t="shared" si="54"/>
        <v>0,</v>
      </c>
      <c r="M266" s="102" t="str">
        <f t="shared" si="54"/>
        <v>0,</v>
      </c>
      <c r="N266" s="102" t="str">
        <f t="shared" si="54"/>
        <v>0,</v>
      </c>
      <c r="O266" s="102" t="str">
        <f t="shared" si="54"/>
        <v>0,</v>
      </c>
      <c r="P266" s="102" t="str">
        <f t="shared" si="54"/>
        <v>0,</v>
      </c>
      <c r="Q266" s="102" t="str">
        <f t="shared" si="55"/>
        <v>0,</v>
      </c>
      <c r="R266" s="102" t="str">
        <f t="shared" si="55"/>
        <v>0,</v>
      </c>
      <c r="S266" s="102" t="str">
        <f t="shared" si="55"/>
        <v>0,</v>
      </c>
      <c r="T266" s="102" t="str">
        <f t="shared" si="55"/>
        <v>0,</v>
      </c>
      <c r="U266" s="102" t="str">
        <f t="shared" si="55"/>
        <v>0,</v>
      </c>
      <c r="V266" s="102" t="str">
        <f t="shared" si="52"/>
        <v>0,</v>
      </c>
      <c r="W266" s="102" t="str">
        <f t="shared" si="52"/>
        <v>0,</v>
      </c>
      <c r="X266" s="102" t="str">
        <f t="shared" si="52"/>
        <v>0,</v>
      </c>
      <c r="Y266" s="102" t="str">
        <f t="shared" si="49"/>
        <v>0,</v>
      </c>
      <c r="Z266" s="102"/>
      <c r="AA266" s="102"/>
      <c r="AB266" s="102"/>
      <c r="AC266" s="102"/>
      <c r="AD266" s="102"/>
      <c r="AE266" s="102"/>
      <c r="AF266" s="102"/>
      <c r="AG266" s="102"/>
      <c r="AH266" s="102"/>
      <c r="AI266" s="102"/>
      <c r="AJ266" s="102"/>
      <c r="AK266" s="102"/>
      <c r="AL266" s="102"/>
      <c r="AM266" s="102"/>
      <c r="AN266" s="102"/>
      <c r="AO266" s="102"/>
      <c r="AP266" s="102"/>
      <c r="AQ266" s="102"/>
      <c r="AR266" s="102"/>
      <c r="AS266" s="102"/>
      <c r="AT266" s="102"/>
      <c r="AU266" s="102"/>
      <c r="AV266" s="102"/>
      <c r="AW266" s="102"/>
      <c r="AX266" s="102"/>
      <c r="AY266" s="102"/>
    </row>
    <row r="267" spans="1:51" x14ac:dyDescent="0.25">
      <c r="A267" s="116">
        <v>266</v>
      </c>
      <c r="B267" s="116" t="b">
        <f>IF(ISNUMBER(Data!D267),IF(AND($A267&lt;=Data!$H$3,$A269&gt;=Data!$H$2,Data!E268&lt;&gt;1),VLOOKUP($A267,Data!$A:$D,4,FALSE)))</f>
        <v>0</v>
      </c>
      <c r="C267" s="116" t="b">
        <f>IF(AND($A267&lt;=Data!$H$3,$A269&gt;=Data!$H$2,Data!E268&lt;&gt;1),VLOOKUP($A267,Data!$A:$D,3,FALSE))</f>
        <v>0</v>
      </c>
      <c r="D267" s="58" t="b">
        <f>IF(COUNT(B267:C267)=2,IF(C267&gt;Data!$H$5,5,IF(C267&gt;Data!$H$6,4,IF(C267&gt;Data!$H$7,3,2))))</f>
        <v>0</v>
      </c>
      <c r="E267" s="115" t="str">
        <f t="shared" si="53"/>
        <v/>
      </c>
      <c r="F267" s="102" t="str">
        <f t="shared" si="54"/>
        <v>0,</v>
      </c>
      <c r="G267" s="102" t="str">
        <f t="shared" si="54"/>
        <v>0,</v>
      </c>
      <c r="H267" s="102" t="str">
        <f t="shared" si="54"/>
        <v>0,</v>
      </c>
      <c r="I267" s="102" t="str">
        <f t="shared" si="54"/>
        <v>0,</v>
      </c>
      <c r="J267" s="102" t="str">
        <f t="shared" si="54"/>
        <v>0,</v>
      </c>
      <c r="K267" s="102" t="str">
        <f t="shared" si="54"/>
        <v>0,</v>
      </c>
      <c r="L267" s="102" t="str">
        <f t="shared" si="54"/>
        <v>0,</v>
      </c>
      <c r="M267" s="102" t="str">
        <f t="shared" si="54"/>
        <v>0,</v>
      </c>
      <c r="N267" s="102" t="str">
        <f t="shared" si="54"/>
        <v>0,</v>
      </c>
      <c r="O267" s="102" t="str">
        <f t="shared" si="54"/>
        <v>0,</v>
      </c>
      <c r="P267" s="102" t="str">
        <f t="shared" si="54"/>
        <v>0,</v>
      </c>
      <c r="Q267" s="102" t="str">
        <f t="shared" si="55"/>
        <v>0,</v>
      </c>
      <c r="R267" s="102" t="str">
        <f t="shared" si="55"/>
        <v>0,</v>
      </c>
      <c r="S267" s="102" t="str">
        <f t="shared" si="55"/>
        <v>0,</v>
      </c>
      <c r="T267" s="102" t="str">
        <f t="shared" si="55"/>
        <v>0,</v>
      </c>
      <c r="U267" s="102" t="str">
        <f t="shared" si="55"/>
        <v>0,</v>
      </c>
      <c r="V267" s="102" t="str">
        <f t="shared" si="52"/>
        <v>0,</v>
      </c>
      <c r="W267" s="102" t="str">
        <f t="shared" si="52"/>
        <v>0,</v>
      </c>
      <c r="X267" s="102" t="str">
        <f t="shared" si="52"/>
        <v>0,</v>
      </c>
      <c r="Y267" s="102" t="str">
        <f t="shared" si="49"/>
        <v>0,</v>
      </c>
      <c r="Z267" s="102"/>
      <c r="AA267" s="102"/>
      <c r="AB267" s="102"/>
      <c r="AC267" s="102"/>
      <c r="AD267" s="102"/>
      <c r="AE267" s="102"/>
      <c r="AF267" s="102"/>
      <c r="AG267" s="102"/>
      <c r="AH267" s="102"/>
      <c r="AI267" s="102"/>
      <c r="AJ267" s="102"/>
      <c r="AK267" s="102"/>
      <c r="AL267" s="102"/>
      <c r="AM267" s="102"/>
      <c r="AN267" s="102"/>
      <c r="AO267" s="102"/>
      <c r="AP267" s="102"/>
      <c r="AQ267" s="102"/>
      <c r="AR267" s="102"/>
      <c r="AS267" s="102"/>
      <c r="AT267" s="102"/>
      <c r="AU267" s="102"/>
      <c r="AV267" s="102"/>
      <c r="AW267" s="102"/>
      <c r="AX267" s="102"/>
      <c r="AY267" s="102"/>
    </row>
    <row r="268" spans="1:51" x14ac:dyDescent="0.25">
      <c r="A268" s="116">
        <v>267</v>
      </c>
      <c r="B268" s="116" t="b">
        <f>IF(ISNUMBER(Data!D268),IF(AND($A268&lt;=Data!$H$3,$A270&gt;=Data!$H$2,Data!E269&lt;&gt;1),VLOOKUP($A268,Data!$A:$D,4,FALSE)))</f>
        <v>0</v>
      </c>
      <c r="C268" s="116" t="b">
        <f>IF(AND($A268&lt;=Data!$H$3,$A270&gt;=Data!$H$2,Data!E269&lt;&gt;1),VLOOKUP($A268,Data!$A:$D,3,FALSE))</f>
        <v>0</v>
      </c>
      <c r="D268" s="58" t="b">
        <f>IF(COUNT(B268:C268)=2,IF(C268&gt;Data!$H$5,5,IF(C268&gt;Data!$H$6,4,IF(C268&gt;Data!$H$7,3,2))))</f>
        <v>0</v>
      </c>
      <c r="E268" s="115" t="str">
        <f t="shared" si="53"/>
        <v/>
      </c>
      <c r="F268" s="102" t="str">
        <f t="shared" si="54"/>
        <v>0,</v>
      </c>
      <c r="G268" s="102" t="str">
        <f t="shared" si="54"/>
        <v>0,</v>
      </c>
      <c r="H268" s="102" t="str">
        <f t="shared" si="54"/>
        <v>0,</v>
      </c>
      <c r="I268" s="102" t="str">
        <f t="shared" si="54"/>
        <v>0,</v>
      </c>
      <c r="J268" s="102" t="str">
        <f t="shared" si="54"/>
        <v>0,</v>
      </c>
      <c r="K268" s="102" t="str">
        <f t="shared" si="54"/>
        <v>0,</v>
      </c>
      <c r="L268" s="102" t="str">
        <f t="shared" si="54"/>
        <v>0,</v>
      </c>
      <c r="M268" s="102" t="str">
        <f t="shared" si="54"/>
        <v>0,</v>
      </c>
      <c r="N268" s="102" t="str">
        <f t="shared" si="54"/>
        <v>0,</v>
      </c>
      <c r="O268" s="102" t="str">
        <f t="shared" si="54"/>
        <v>0,</v>
      </c>
      <c r="P268" s="102" t="str">
        <f t="shared" si="54"/>
        <v>0,</v>
      </c>
      <c r="Q268" s="102" t="str">
        <f t="shared" si="55"/>
        <v>0,</v>
      </c>
      <c r="R268" s="102" t="str">
        <f t="shared" si="55"/>
        <v>0,</v>
      </c>
      <c r="S268" s="102" t="str">
        <f t="shared" si="55"/>
        <v>0,</v>
      </c>
      <c r="T268" s="102" t="str">
        <f t="shared" si="55"/>
        <v>0,</v>
      </c>
      <c r="U268" s="102" t="str">
        <f t="shared" si="55"/>
        <v>0,</v>
      </c>
      <c r="V268" s="102" t="str">
        <f t="shared" si="52"/>
        <v>0,</v>
      </c>
      <c r="W268" s="102" t="str">
        <f t="shared" si="52"/>
        <v>0,</v>
      </c>
      <c r="X268" s="102" t="str">
        <f t="shared" si="52"/>
        <v>0,</v>
      </c>
      <c r="Y268" s="102" t="str">
        <f t="shared" si="49"/>
        <v>0,</v>
      </c>
      <c r="Z268" s="102"/>
      <c r="AA268" s="102"/>
      <c r="AB268" s="102"/>
      <c r="AC268" s="102"/>
      <c r="AD268" s="102"/>
      <c r="AE268" s="102"/>
      <c r="AF268" s="102"/>
      <c r="AG268" s="102"/>
      <c r="AH268" s="102"/>
      <c r="AI268" s="102"/>
      <c r="AJ268" s="102"/>
      <c r="AK268" s="102"/>
      <c r="AL268" s="102"/>
      <c r="AM268" s="102"/>
      <c r="AN268" s="102"/>
      <c r="AO268" s="102"/>
      <c r="AP268" s="102"/>
      <c r="AQ268" s="102"/>
      <c r="AR268" s="102"/>
      <c r="AS268" s="102"/>
      <c r="AT268" s="102"/>
      <c r="AU268" s="102"/>
      <c r="AV268" s="102"/>
      <c r="AW268" s="102"/>
      <c r="AX268" s="102"/>
      <c r="AY268" s="102"/>
    </row>
    <row r="269" spans="1:51" x14ac:dyDescent="0.25">
      <c r="A269" s="116">
        <v>268</v>
      </c>
      <c r="B269" s="116" t="b">
        <f>IF(ISNUMBER(Data!D269),IF(AND($A269&lt;=Data!$H$3,$A271&gt;=Data!$H$2,Data!E270&lt;&gt;1),VLOOKUP($A269,Data!$A:$D,4,FALSE)))</f>
        <v>0</v>
      </c>
      <c r="C269" s="116" t="b">
        <f>IF(AND($A269&lt;=Data!$H$3,$A271&gt;=Data!$H$2,Data!E270&lt;&gt;1),VLOOKUP($A269,Data!$A:$D,3,FALSE))</f>
        <v>0</v>
      </c>
      <c r="D269" s="58" t="b">
        <f>IF(COUNT(B269:C269)=2,IF(C269&gt;Data!$H$5,5,IF(C269&gt;Data!$H$6,4,IF(C269&gt;Data!$H$7,3,2))))</f>
        <v>0</v>
      </c>
      <c r="E269" s="115" t="str">
        <f t="shared" si="53"/>
        <v/>
      </c>
      <c r="F269" s="102" t="str">
        <f t="shared" si="54"/>
        <v>0,</v>
      </c>
      <c r="G269" s="102" t="str">
        <f t="shared" si="54"/>
        <v>0,</v>
      </c>
      <c r="H269" s="102" t="str">
        <f t="shared" si="54"/>
        <v>0,</v>
      </c>
      <c r="I269" s="102" t="str">
        <f t="shared" si="54"/>
        <v>0,</v>
      </c>
      <c r="J269" s="102" t="str">
        <f t="shared" si="54"/>
        <v>0,</v>
      </c>
      <c r="K269" s="102" t="str">
        <f t="shared" si="54"/>
        <v>0,</v>
      </c>
      <c r="L269" s="102" t="str">
        <f t="shared" si="54"/>
        <v>0,</v>
      </c>
      <c r="M269" s="102" t="str">
        <f t="shared" si="54"/>
        <v>0,</v>
      </c>
      <c r="N269" s="102" t="str">
        <f t="shared" si="54"/>
        <v>0,</v>
      </c>
      <c r="O269" s="102" t="str">
        <f t="shared" si="54"/>
        <v>0,</v>
      </c>
      <c r="P269" s="102" t="str">
        <f t="shared" si="54"/>
        <v>0,</v>
      </c>
      <c r="Q269" s="102" t="str">
        <f t="shared" si="55"/>
        <v>0,</v>
      </c>
      <c r="R269" s="102" t="str">
        <f t="shared" si="55"/>
        <v>0,</v>
      </c>
      <c r="S269" s="102" t="str">
        <f t="shared" si="55"/>
        <v>0,</v>
      </c>
      <c r="T269" s="102" t="str">
        <f t="shared" si="55"/>
        <v>0,</v>
      </c>
      <c r="U269" s="102" t="str">
        <f t="shared" si="55"/>
        <v>0,</v>
      </c>
      <c r="V269" s="102" t="str">
        <f t="shared" si="52"/>
        <v>0,</v>
      </c>
      <c r="W269" s="102" t="str">
        <f t="shared" si="52"/>
        <v>0,</v>
      </c>
      <c r="X269" s="102" t="str">
        <f t="shared" si="52"/>
        <v>0,</v>
      </c>
      <c r="Y269" s="102" t="str">
        <f t="shared" si="49"/>
        <v>0,</v>
      </c>
      <c r="Z269" s="102"/>
      <c r="AA269" s="102"/>
      <c r="AB269" s="102"/>
      <c r="AC269" s="102"/>
      <c r="AD269" s="102"/>
      <c r="AE269" s="102"/>
      <c r="AF269" s="102"/>
      <c r="AG269" s="102"/>
      <c r="AH269" s="102"/>
      <c r="AI269" s="102"/>
      <c r="AJ269" s="102"/>
      <c r="AK269" s="102"/>
      <c r="AL269" s="102"/>
      <c r="AM269" s="102"/>
      <c r="AN269" s="102"/>
      <c r="AO269" s="102"/>
      <c r="AP269" s="102"/>
      <c r="AQ269" s="102"/>
      <c r="AR269" s="102"/>
      <c r="AS269" s="102"/>
      <c r="AT269" s="102"/>
      <c r="AU269" s="102"/>
      <c r="AV269" s="102"/>
      <c r="AW269" s="102"/>
      <c r="AX269" s="102"/>
      <c r="AY269" s="102"/>
    </row>
    <row r="270" spans="1:51" x14ac:dyDescent="0.25">
      <c r="A270" s="116">
        <v>269</v>
      </c>
      <c r="B270" s="116" t="b">
        <f>IF(ISNUMBER(Data!D270),IF(AND($A270&lt;=Data!$H$3,$A272&gt;=Data!$H$2,Data!E271&lt;&gt;1),VLOOKUP($A270,Data!$A:$D,4,FALSE)))</f>
        <v>0</v>
      </c>
      <c r="C270" s="116" t="b">
        <f>IF(AND($A270&lt;=Data!$H$3,$A272&gt;=Data!$H$2,Data!E271&lt;&gt;1),VLOOKUP($A270,Data!$A:$D,3,FALSE))</f>
        <v>0</v>
      </c>
      <c r="D270" s="58" t="b">
        <f>IF(COUNT(B270:C270)=2,IF(C270&gt;Data!$H$5,5,IF(C270&gt;Data!$H$6,4,IF(C270&gt;Data!$H$7,3,2))))</f>
        <v>0</v>
      </c>
      <c r="E270" s="115" t="str">
        <f t="shared" si="53"/>
        <v/>
      </c>
      <c r="F270" s="102" t="str">
        <f t="shared" si="54"/>
        <v>0,</v>
      </c>
      <c r="G270" s="102" t="str">
        <f t="shared" si="54"/>
        <v>0,</v>
      </c>
      <c r="H270" s="102" t="str">
        <f t="shared" si="54"/>
        <v>0,</v>
      </c>
      <c r="I270" s="102" t="str">
        <f t="shared" si="54"/>
        <v>0,</v>
      </c>
      <c r="J270" s="102" t="str">
        <f t="shared" si="54"/>
        <v>0,</v>
      </c>
      <c r="K270" s="102" t="str">
        <f t="shared" si="54"/>
        <v>0,</v>
      </c>
      <c r="L270" s="102" t="str">
        <f t="shared" si="54"/>
        <v>0,</v>
      </c>
      <c r="M270" s="102" t="str">
        <f t="shared" si="54"/>
        <v>0,</v>
      </c>
      <c r="N270" s="102" t="str">
        <f t="shared" si="54"/>
        <v>0,</v>
      </c>
      <c r="O270" s="102" t="str">
        <f t="shared" si="54"/>
        <v>0,</v>
      </c>
      <c r="P270" s="102" t="str">
        <f t="shared" si="54"/>
        <v>0,</v>
      </c>
      <c r="Q270" s="102" t="str">
        <f t="shared" si="55"/>
        <v>0,</v>
      </c>
      <c r="R270" s="102" t="str">
        <f t="shared" si="55"/>
        <v>0,</v>
      </c>
      <c r="S270" s="102" t="str">
        <f t="shared" si="55"/>
        <v>0,</v>
      </c>
      <c r="T270" s="102" t="str">
        <f t="shared" si="55"/>
        <v>0,</v>
      </c>
      <c r="U270" s="102" t="str">
        <f t="shared" si="55"/>
        <v>0,</v>
      </c>
      <c r="V270" s="102" t="str">
        <f t="shared" si="52"/>
        <v>0,</v>
      </c>
      <c r="W270" s="102" t="str">
        <f t="shared" si="52"/>
        <v>0,</v>
      </c>
      <c r="X270" s="102" t="str">
        <f t="shared" si="52"/>
        <v>0,</v>
      </c>
      <c r="Y270" s="102" t="str">
        <f t="shared" si="49"/>
        <v>0,</v>
      </c>
      <c r="Z270" s="102"/>
      <c r="AA270" s="102"/>
      <c r="AB270" s="102"/>
      <c r="AC270" s="102"/>
      <c r="AD270" s="102"/>
      <c r="AE270" s="102"/>
      <c r="AF270" s="102"/>
      <c r="AG270" s="102"/>
      <c r="AH270" s="102"/>
      <c r="AI270" s="102"/>
      <c r="AJ270" s="102"/>
      <c r="AK270" s="102"/>
      <c r="AL270" s="102"/>
      <c r="AM270" s="102"/>
      <c r="AN270" s="102"/>
      <c r="AO270" s="102"/>
      <c r="AP270" s="102"/>
      <c r="AQ270" s="102"/>
      <c r="AR270" s="102"/>
      <c r="AS270" s="102"/>
      <c r="AT270" s="102"/>
      <c r="AU270" s="102"/>
      <c r="AV270" s="102"/>
      <c r="AW270" s="102"/>
      <c r="AX270" s="102"/>
      <c r="AY270" s="102"/>
    </row>
    <row r="271" spans="1:51" x14ac:dyDescent="0.25">
      <c r="A271" s="116">
        <v>270</v>
      </c>
      <c r="B271" s="116" t="b">
        <f>IF(ISNUMBER(Data!D271),IF(AND($A271&lt;=Data!$H$3,$A273&gt;=Data!$H$2,Data!E272&lt;&gt;1),VLOOKUP($A271,Data!$A:$D,4,FALSE)))</f>
        <v>0</v>
      </c>
      <c r="C271" s="116" t="b">
        <f>IF(AND($A271&lt;=Data!$H$3,$A273&gt;=Data!$H$2,Data!E272&lt;&gt;1),VLOOKUP($A271,Data!$A:$D,3,FALSE))</f>
        <v>0</v>
      </c>
      <c r="D271" s="58" t="b">
        <f>IF(COUNT(B271:C271)=2,IF(C271&gt;Data!$H$5,5,IF(C271&gt;Data!$H$6,4,IF(C271&gt;Data!$H$7,3,2))))</f>
        <v>0</v>
      </c>
      <c r="E271" s="115" t="str">
        <f t="shared" si="53"/>
        <v/>
      </c>
      <c r="F271" s="102" t="str">
        <f t="shared" si="54"/>
        <v>0,</v>
      </c>
      <c r="G271" s="102" t="str">
        <f t="shared" si="54"/>
        <v>0,</v>
      </c>
      <c r="H271" s="102" t="str">
        <f t="shared" si="54"/>
        <v>0,</v>
      </c>
      <c r="I271" s="102" t="str">
        <f t="shared" si="54"/>
        <v>0,</v>
      </c>
      <c r="J271" s="102" t="str">
        <f t="shared" si="54"/>
        <v>0,</v>
      </c>
      <c r="K271" s="102" t="str">
        <f t="shared" si="54"/>
        <v>0,</v>
      </c>
      <c r="L271" s="102" t="str">
        <f t="shared" si="54"/>
        <v>0,</v>
      </c>
      <c r="M271" s="102" t="str">
        <f t="shared" si="54"/>
        <v>0,</v>
      </c>
      <c r="N271" s="102" t="str">
        <f t="shared" si="54"/>
        <v>0,</v>
      </c>
      <c r="O271" s="102" t="str">
        <f t="shared" si="54"/>
        <v>0,</v>
      </c>
      <c r="P271" s="102" t="str">
        <f t="shared" si="54"/>
        <v>0,</v>
      </c>
      <c r="Q271" s="102" t="str">
        <f t="shared" si="55"/>
        <v>0,</v>
      </c>
      <c r="R271" s="102" t="str">
        <f t="shared" si="55"/>
        <v>0,</v>
      </c>
      <c r="S271" s="102" t="str">
        <f t="shared" si="55"/>
        <v>0,</v>
      </c>
      <c r="T271" s="102" t="str">
        <f t="shared" si="55"/>
        <v>0,</v>
      </c>
      <c r="U271" s="102" t="str">
        <f t="shared" si="55"/>
        <v>0,</v>
      </c>
      <c r="V271" s="102" t="str">
        <f t="shared" si="52"/>
        <v>0,</v>
      </c>
      <c r="W271" s="102" t="str">
        <f t="shared" si="52"/>
        <v>0,</v>
      </c>
      <c r="X271" s="102" t="str">
        <f t="shared" si="52"/>
        <v>0,</v>
      </c>
      <c r="Y271" s="102" t="str">
        <f t="shared" si="49"/>
        <v>0,</v>
      </c>
      <c r="Z271" s="102"/>
      <c r="AA271" s="102"/>
      <c r="AB271" s="102"/>
      <c r="AC271" s="102"/>
      <c r="AD271" s="102"/>
      <c r="AE271" s="102"/>
      <c r="AF271" s="102"/>
      <c r="AG271" s="102"/>
      <c r="AH271" s="102"/>
      <c r="AI271" s="102"/>
      <c r="AJ271" s="102"/>
      <c r="AK271" s="102"/>
      <c r="AL271" s="102"/>
      <c r="AM271" s="102"/>
      <c r="AN271" s="102"/>
      <c r="AO271" s="102"/>
      <c r="AP271" s="102"/>
      <c r="AQ271" s="102"/>
      <c r="AR271" s="102"/>
      <c r="AS271" s="102"/>
      <c r="AT271" s="102"/>
      <c r="AU271" s="102"/>
      <c r="AV271" s="102"/>
      <c r="AW271" s="102"/>
      <c r="AX271" s="102"/>
      <c r="AY271" s="102"/>
    </row>
    <row r="272" spans="1:51" x14ac:dyDescent="0.25">
      <c r="A272" s="116">
        <v>271</v>
      </c>
      <c r="B272" s="116" t="b">
        <f>IF(ISNUMBER(Data!D272),IF(AND($A272&lt;=Data!$H$3,$A274&gt;=Data!$H$2,Data!E273&lt;&gt;1),VLOOKUP($A272,Data!$A:$D,4,FALSE)))</f>
        <v>0</v>
      </c>
      <c r="C272" s="116" t="b">
        <f>IF(AND($A272&lt;=Data!$H$3,$A274&gt;=Data!$H$2,Data!E273&lt;&gt;1),VLOOKUP($A272,Data!$A:$D,3,FALSE))</f>
        <v>0</v>
      </c>
      <c r="D272" s="58" t="b">
        <f>IF(COUNT(B272:C272)=2,IF(C272&gt;Data!$H$5,5,IF(C272&gt;Data!$H$6,4,IF(C272&gt;Data!$H$7,3,2))))</f>
        <v>0</v>
      </c>
      <c r="E272" s="115" t="str">
        <f t="shared" si="53"/>
        <v/>
      </c>
      <c r="F272" s="102" t="str">
        <f t="shared" ref="F272:P281" si="56">IF($B272&lt;F$1,1,0) &amp;","&amp;$E272</f>
        <v>0,</v>
      </c>
      <c r="G272" s="102" t="str">
        <f t="shared" si="56"/>
        <v>0,</v>
      </c>
      <c r="H272" s="102" t="str">
        <f t="shared" si="56"/>
        <v>0,</v>
      </c>
      <c r="I272" s="102" t="str">
        <f t="shared" si="56"/>
        <v>0,</v>
      </c>
      <c r="J272" s="102" t="str">
        <f t="shared" si="56"/>
        <v>0,</v>
      </c>
      <c r="K272" s="102" t="str">
        <f t="shared" si="56"/>
        <v>0,</v>
      </c>
      <c r="L272" s="102" t="str">
        <f t="shared" si="56"/>
        <v>0,</v>
      </c>
      <c r="M272" s="102" t="str">
        <f t="shared" si="56"/>
        <v>0,</v>
      </c>
      <c r="N272" s="102" t="str">
        <f t="shared" si="56"/>
        <v>0,</v>
      </c>
      <c r="O272" s="102" t="str">
        <f t="shared" si="56"/>
        <v>0,</v>
      </c>
      <c r="P272" s="102" t="str">
        <f t="shared" si="56"/>
        <v>0,</v>
      </c>
      <c r="Q272" s="102" t="str">
        <f t="shared" si="55"/>
        <v>0,</v>
      </c>
      <c r="R272" s="102" t="str">
        <f t="shared" si="55"/>
        <v>0,</v>
      </c>
      <c r="S272" s="102" t="str">
        <f t="shared" si="55"/>
        <v>0,</v>
      </c>
      <c r="T272" s="102" t="str">
        <f t="shared" si="55"/>
        <v>0,</v>
      </c>
      <c r="U272" s="102" t="str">
        <f t="shared" si="55"/>
        <v>0,</v>
      </c>
      <c r="V272" s="102" t="str">
        <f t="shared" si="52"/>
        <v>0,</v>
      </c>
      <c r="W272" s="102" t="str">
        <f t="shared" si="52"/>
        <v>0,</v>
      </c>
      <c r="X272" s="102" t="str">
        <f t="shared" si="52"/>
        <v>0,</v>
      </c>
      <c r="Y272" s="102" t="str">
        <f t="shared" si="49"/>
        <v>0,</v>
      </c>
      <c r="Z272" s="102"/>
      <c r="AA272" s="102"/>
      <c r="AB272" s="102"/>
      <c r="AC272" s="102"/>
      <c r="AD272" s="102"/>
      <c r="AE272" s="102"/>
      <c r="AF272" s="102"/>
      <c r="AG272" s="102"/>
      <c r="AH272" s="102"/>
      <c r="AI272" s="102"/>
      <c r="AJ272" s="102"/>
      <c r="AK272" s="102"/>
      <c r="AL272" s="102"/>
      <c r="AM272" s="102"/>
      <c r="AN272" s="102"/>
      <c r="AO272" s="102"/>
      <c r="AP272" s="102"/>
      <c r="AQ272" s="102"/>
      <c r="AR272" s="102"/>
      <c r="AS272" s="102"/>
      <c r="AT272" s="102"/>
      <c r="AU272" s="102"/>
      <c r="AV272" s="102"/>
      <c r="AW272" s="102"/>
      <c r="AX272" s="102"/>
      <c r="AY272" s="102"/>
    </row>
    <row r="273" spans="1:51" x14ac:dyDescent="0.25">
      <c r="A273" s="116">
        <v>272</v>
      </c>
      <c r="B273" s="116" t="b">
        <f>IF(ISNUMBER(Data!D273),IF(AND($A273&lt;=Data!$H$3,$A275&gt;=Data!$H$2,Data!E274&lt;&gt;1),VLOOKUP($A273,Data!$A:$D,4,FALSE)))</f>
        <v>0</v>
      </c>
      <c r="C273" s="116" t="b">
        <f>IF(AND($A273&lt;=Data!$H$3,$A275&gt;=Data!$H$2,Data!E274&lt;&gt;1),VLOOKUP($A273,Data!$A:$D,3,FALSE))</f>
        <v>0</v>
      </c>
      <c r="D273" s="58" t="b">
        <f>IF(COUNT(B273:C273)=2,IF(C273&gt;Data!$H$5,5,IF(C273&gt;Data!$H$6,4,IF(C273&gt;Data!$H$7,3,2))))</f>
        <v>0</v>
      </c>
      <c r="E273" s="115" t="str">
        <f t="shared" si="53"/>
        <v/>
      </c>
      <c r="F273" s="102" t="str">
        <f t="shared" si="56"/>
        <v>0,</v>
      </c>
      <c r="G273" s="102" t="str">
        <f t="shared" si="56"/>
        <v>0,</v>
      </c>
      <c r="H273" s="102" t="str">
        <f t="shared" si="56"/>
        <v>0,</v>
      </c>
      <c r="I273" s="102" t="str">
        <f t="shared" si="56"/>
        <v>0,</v>
      </c>
      <c r="J273" s="102" t="str">
        <f t="shared" si="56"/>
        <v>0,</v>
      </c>
      <c r="K273" s="102" t="str">
        <f t="shared" si="56"/>
        <v>0,</v>
      </c>
      <c r="L273" s="102" t="str">
        <f t="shared" si="56"/>
        <v>0,</v>
      </c>
      <c r="M273" s="102" t="str">
        <f t="shared" si="56"/>
        <v>0,</v>
      </c>
      <c r="N273" s="102" t="str">
        <f t="shared" si="56"/>
        <v>0,</v>
      </c>
      <c r="O273" s="102" t="str">
        <f t="shared" si="56"/>
        <v>0,</v>
      </c>
      <c r="P273" s="102" t="str">
        <f t="shared" si="56"/>
        <v>0,</v>
      </c>
      <c r="Q273" s="102" t="str">
        <f t="shared" si="55"/>
        <v>0,</v>
      </c>
      <c r="R273" s="102" t="str">
        <f t="shared" si="55"/>
        <v>0,</v>
      </c>
      <c r="S273" s="102" t="str">
        <f t="shared" si="55"/>
        <v>0,</v>
      </c>
      <c r="T273" s="102" t="str">
        <f t="shared" si="55"/>
        <v>0,</v>
      </c>
      <c r="U273" s="102" t="str">
        <f t="shared" si="55"/>
        <v>0,</v>
      </c>
      <c r="V273" s="102" t="str">
        <f t="shared" si="52"/>
        <v>0,</v>
      </c>
      <c r="W273" s="102" t="str">
        <f t="shared" si="52"/>
        <v>0,</v>
      </c>
      <c r="X273" s="102" t="str">
        <f t="shared" si="52"/>
        <v>0,</v>
      </c>
      <c r="Y273" s="102" t="str">
        <f t="shared" si="49"/>
        <v>0,</v>
      </c>
      <c r="Z273" s="102"/>
      <c r="AA273" s="102"/>
      <c r="AB273" s="102"/>
      <c r="AC273" s="102"/>
      <c r="AD273" s="102"/>
      <c r="AE273" s="102"/>
      <c r="AF273" s="102"/>
      <c r="AG273" s="102"/>
      <c r="AH273" s="102"/>
      <c r="AI273" s="102"/>
      <c r="AJ273" s="102"/>
      <c r="AK273" s="102"/>
      <c r="AL273" s="102"/>
      <c r="AM273" s="102"/>
      <c r="AN273" s="102"/>
      <c r="AO273" s="102"/>
      <c r="AP273" s="102"/>
      <c r="AQ273" s="102"/>
      <c r="AR273" s="102"/>
      <c r="AS273" s="102"/>
      <c r="AT273" s="102"/>
      <c r="AU273" s="102"/>
      <c r="AV273" s="102"/>
      <c r="AW273" s="102"/>
      <c r="AX273" s="102"/>
      <c r="AY273" s="102"/>
    </row>
    <row r="274" spans="1:51" x14ac:dyDescent="0.25">
      <c r="A274" s="116">
        <v>273</v>
      </c>
      <c r="B274" s="116" t="b">
        <f>IF(ISNUMBER(Data!D274),IF(AND($A274&lt;=Data!$H$3,$A276&gt;=Data!$H$2,Data!E275&lt;&gt;1),VLOOKUP($A274,Data!$A:$D,4,FALSE)))</f>
        <v>0</v>
      </c>
      <c r="C274" s="116" t="b">
        <f>IF(AND($A274&lt;=Data!$H$3,$A276&gt;=Data!$H$2,Data!E275&lt;&gt;1),VLOOKUP($A274,Data!$A:$D,3,FALSE))</f>
        <v>0</v>
      </c>
      <c r="D274" s="58" t="b">
        <f>IF(COUNT(B274:C274)=2,IF(C274&gt;Data!$H$5,5,IF(C274&gt;Data!$H$6,4,IF(C274&gt;Data!$H$7,3,2))))</f>
        <v>0</v>
      </c>
      <c r="E274" s="115" t="str">
        <f t="shared" si="53"/>
        <v/>
      </c>
      <c r="F274" s="102" t="str">
        <f t="shared" si="56"/>
        <v>0,</v>
      </c>
      <c r="G274" s="102" t="str">
        <f t="shared" si="56"/>
        <v>0,</v>
      </c>
      <c r="H274" s="102" t="str">
        <f t="shared" si="56"/>
        <v>0,</v>
      </c>
      <c r="I274" s="102" t="str">
        <f t="shared" si="56"/>
        <v>0,</v>
      </c>
      <c r="J274" s="102" t="str">
        <f t="shared" si="56"/>
        <v>0,</v>
      </c>
      <c r="K274" s="102" t="str">
        <f t="shared" si="56"/>
        <v>0,</v>
      </c>
      <c r="L274" s="102" t="str">
        <f t="shared" si="56"/>
        <v>0,</v>
      </c>
      <c r="M274" s="102" t="str">
        <f t="shared" si="56"/>
        <v>0,</v>
      </c>
      <c r="N274" s="102" t="str">
        <f t="shared" si="56"/>
        <v>0,</v>
      </c>
      <c r="O274" s="102" t="str">
        <f t="shared" si="56"/>
        <v>0,</v>
      </c>
      <c r="P274" s="102" t="str">
        <f t="shared" si="56"/>
        <v>0,</v>
      </c>
      <c r="Q274" s="102" t="str">
        <f t="shared" si="55"/>
        <v>0,</v>
      </c>
      <c r="R274" s="102" t="str">
        <f t="shared" si="55"/>
        <v>0,</v>
      </c>
      <c r="S274" s="102" t="str">
        <f t="shared" si="55"/>
        <v>0,</v>
      </c>
      <c r="T274" s="102" t="str">
        <f t="shared" si="55"/>
        <v>0,</v>
      </c>
      <c r="U274" s="102" t="str">
        <f t="shared" si="55"/>
        <v>0,</v>
      </c>
      <c r="V274" s="102" t="str">
        <f t="shared" si="52"/>
        <v>0,</v>
      </c>
      <c r="W274" s="102" t="str">
        <f t="shared" si="52"/>
        <v>0,</v>
      </c>
      <c r="X274" s="102" t="str">
        <f t="shared" si="52"/>
        <v>0,</v>
      </c>
      <c r="Y274" s="102" t="str">
        <f t="shared" si="49"/>
        <v>0,</v>
      </c>
      <c r="Z274" s="102"/>
      <c r="AA274" s="102"/>
      <c r="AB274" s="102"/>
      <c r="AC274" s="102"/>
      <c r="AD274" s="102"/>
      <c r="AE274" s="102"/>
      <c r="AF274" s="102"/>
      <c r="AG274" s="102"/>
      <c r="AH274" s="102"/>
      <c r="AI274" s="102"/>
      <c r="AJ274" s="102"/>
      <c r="AK274" s="102"/>
      <c r="AL274" s="102"/>
      <c r="AM274" s="102"/>
      <c r="AN274" s="102"/>
      <c r="AO274" s="102"/>
      <c r="AP274" s="102"/>
      <c r="AQ274" s="102"/>
      <c r="AR274" s="102"/>
      <c r="AS274" s="102"/>
      <c r="AT274" s="102"/>
      <c r="AU274" s="102"/>
      <c r="AV274" s="102"/>
      <c r="AW274" s="102"/>
      <c r="AX274" s="102"/>
      <c r="AY274" s="102"/>
    </row>
    <row r="275" spans="1:51" x14ac:dyDescent="0.25">
      <c r="A275" s="116">
        <v>274</v>
      </c>
      <c r="B275" s="116" t="b">
        <f>IF(ISNUMBER(Data!D275),IF(AND($A275&lt;=Data!$H$3,$A277&gt;=Data!$H$2,Data!E276&lt;&gt;1),VLOOKUP($A275,Data!$A:$D,4,FALSE)))</f>
        <v>0</v>
      </c>
      <c r="C275" s="116" t="b">
        <f>IF(AND($A275&lt;=Data!$H$3,$A277&gt;=Data!$H$2,Data!E276&lt;&gt;1),VLOOKUP($A275,Data!$A:$D,3,FALSE))</f>
        <v>0</v>
      </c>
      <c r="D275" s="58" t="b">
        <f>IF(COUNT(B275:C275)=2,IF(C275&gt;Data!$H$5,5,IF(C275&gt;Data!$H$6,4,IF(C275&gt;Data!$H$7,3,2))))</f>
        <v>0</v>
      </c>
      <c r="E275" s="115" t="str">
        <f t="shared" si="53"/>
        <v/>
      </c>
      <c r="F275" s="102" t="str">
        <f t="shared" si="56"/>
        <v>0,</v>
      </c>
      <c r="G275" s="102" t="str">
        <f t="shared" si="56"/>
        <v>0,</v>
      </c>
      <c r="H275" s="102" t="str">
        <f t="shared" si="56"/>
        <v>0,</v>
      </c>
      <c r="I275" s="102" t="str">
        <f t="shared" si="56"/>
        <v>0,</v>
      </c>
      <c r="J275" s="102" t="str">
        <f t="shared" si="56"/>
        <v>0,</v>
      </c>
      <c r="K275" s="102" t="str">
        <f t="shared" si="56"/>
        <v>0,</v>
      </c>
      <c r="L275" s="102" t="str">
        <f t="shared" si="56"/>
        <v>0,</v>
      </c>
      <c r="M275" s="102" t="str">
        <f t="shared" si="56"/>
        <v>0,</v>
      </c>
      <c r="N275" s="102" t="str">
        <f t="shared" si="56"/>
        <v>0,</v>
      </c>
      <c r="O275" s="102" t="str">
        <f t="shared" si="56"/>
        <v>0,</v>
      </c>
      <c r="P275" s="102" t="str">
        <f t="shared" si="56"/>
        <v>0,</v>
      </c>
      <c r="Q275" s="102" t="str">
        <f t="shared" si="55"/>
        <v>0,</v>
      </c>
      <c r="R275" s="102" t="str">
        <f t="shared" si="55"/>
        <v>0,</v>
      </c>
      <c r="S275" s="102" t="str">
        <f t="shared" si="55"/>
        <v>0,</v>
      </c>
      <c r="T275" s="102" t="str">
        <f t="shared" si="55"/>
        <v>0,</v>
      </c>
      <c r="U275" s="102" t="str">
        <f t="shared" si="55"/>
        <v>0,</v>
      </c>
      <c r="V275" s="102" t="str">
        <f t="shared" si="52"/>
        <v>0,</v>
      </c>
      <c r="W275" s="102" t="str">
        <f t="shared" si="52"/>
        <v>0,</v>
      </c>
      <c r="X275" s="102" t="str">
        <f t="shared" si="52"/>
        <v>0,</v>
      </c>
      <c r="Y275" s="102" t="str">
        <f t="shared" si="49"/>
        <v>0,</v>
      </c>
      <c r="Z275" s="102"/>
      <c r="AA275" s="102"/>
      <c r="AB275" s="102"/>
      <c r="AC275" s="102"/>
      <c r="AD275" s="102"/>
      <c r="AE275" s="102"/>
      <c r="AF275" s="102"/>
      <c r="AG275" s="102"/>
      <c r="AH275" s="102"/>
      <c r="AI275" s="102"/>
      <c r="AJ275" s="102"/>
      <c r="AK275" s="102"/>
      <c r="AL275" s="102"/>
      <c r="AM275" s="102"/>
      <c r="AN275" s="102"/>
      <c r="AO275" s="102"/>
      <c r="AP275" s="102"/>
      <c r="AQ275" s="102"/>
      <c r="AR275" s="102"/>
      <c r="AS275" s="102"/>
      <c r="AT275" s="102"/>
      <c r="AU275" s="102"/>
      <c r="AV275" s="102"/>
      <c r="AW275" s="102"/>
      <c r="AX275" s="102"/>
      <c r="AY275" s="102"/>
    </row>
    <row r="276" spans="1:51" x14ac:dyDescent="0.25">
      <c r="A276" s="116">
        <v>275</v>
      </c>
      <c r="B276" s="116" t="b">
        <f>IF(ISNUMBER(Data!D276),IF(AND($A276&lt;=Data!$H$3,$A278&gt;=Data!$H$2,Data!E277&lt;&gt;1),VLOOKUP($A276,Data!$A:$D,4,FALSE)))</f>
        <v>0</v>
      </c>
      <c r="C276" s="116" t="b">
        <f>IF(AND($A276&lt;=Data!$H$3,$A278&gt;=Data!$H$2,Data!E277&lt;&gt;1),VLOOKUP($A276,Data!$A:$D,3,FALSE))</f>
        <v>0</v>
      </c>
      <c r="D276" s="58" t="b">
        <f>IF(COUNT(B276:C276)=2,IF(C276&gt;Data!$H$5,5,IF(C276&gt;Data!$H$6,4,IF(C276&gt;Data!$H$7,3,2))))</f>
        <v>0</v>
      </c>
      <c r="E276" s="115" t="str">
        <f t="shared" si="53"/>
        <v/>
      </c>
      <c r="F276" s="102" t="str">
        <f t="shared" si="56"/>
        <v>0,</v>
      </c>
      <c r="G276" s="102" t="str">
        <f t="shared" si="56"/>
        <v>0,</v>
      </c>
      <c r="H276" s="102" t="str">
        <f t="shared" si="56"/>
        <v>0,</v>
      </c>
      <c r="I276" s="102" t="str">
        <f t="shared" si="56"/>
        <v>0,</v>
      </c>
      <c r="J276" s="102" t="str">
        <f t="shared" si="56"/>
        <v>0,</v>
      </c>
      <c r="K276" s="102" t="str">
        <f t="shared" si="56"/>
        <v>0,</v>
      </c>
      <c r="L276" s="102" t="str">
        <f t="shared" si="56"/>
        <v>0,</v>
      </c>
      <c r="M276" s="102" t="str">
        <f t="shared" si="56"/>
        <v>0,</v>
      </c>
      <c r="N276" s="102" t="str">
        <f t="shared" si="56"/>
        <v>0,</v>
      </c>
      <c r="O276" s="102" t="str">
        <f t="shared" si="56"/>
        <v>0,</v>
      </c>
      <c r="P276" s="102" t="str">
        <f t="shared" si="56"/>
        <v>0,</v>
      </c>
      <c r="Q276" s="102" t="str">
        <f t="shared" si="55"/>
        <v>0,</v>
      </c>
      <c r="R276" s="102" t="str">
        <f t="shared" si="55"/>
        <v>0,</v>
      </c>
      <c r="S276" s="102" t="str">
        <f t="shared" si="55"/>
        <v>0,</v>
      </c>
      <c r="T276" s="102" t="str">
        <f t="shared" si="55"/>
        <v>0,</v>
      </c>
      <c r="U276" s="102" t="str">
        <f t="shared" si="55"/>
        <v>0,</v>
      </c>
      <c r="V276" s="102" t="str">
        <f t="shared" si="52"/>
        <v>0,</v>
      </c>
      <c r="W276" s="102" t="str">
        <f t="shared" si="52"/>
        <v>0,</v>
      </c>
      <c r="X276" s="102" t="str">
        <f t="shared" si="52"/>
        <v>0,</v>
      </c>
      <c r="Y276" s="102" t="str">
        <f t="shared" si="49"/>
        <v>0,</v>
      </c>
      <c r="Z276" s="102"/>
      <c r="AA276" s="102"/>
      <c r="AB276" s="102"/>
      <c r="AC276" s="102"/>
      <c r="AD276" s="102"/>
      <c r="AE276" s="102"/>
      <c r="AF276" s="102"/>
      <c r="AG276" s="102"/>
      <c r="AH276" s="102"/>
      <c r="AI276" s="102"/>
      <c r="AJ276" s="102"/>
      <c r="AK276" s="102"/>
      <c r="AL276" s="102"/>
      <c r="AM276" s="102"/>
      <c r="AN276" s="102"/>
      <c r="AO276" s="102"/>
      <c r="AP276" s="102"/>
      <c r="AQ276" s="102"/>
      <c r="AR276" s="102"/>
      <c r="AS276" s="102"/>
      <c r="AT276" s="102"/>
      <c r="AU276" s="102"/>
      <c r="AV276" s="102"/>
      <c r="AW276" s="102"/>
      <c r="AX276" s="102"/>
      <c r="AY276" s="102"/>
    </row>
    <row r="277" spans="1:51" x14ac:dyDescent="0.25">
      <c r="A277" s="116">
        <v>276</v>
      </c>
      <c r="B277" s="116" t="b">
        <f>IF(ISNUMBER(Data!D277),IF(AND($A277&lt;=Data!$H$3,$A279&gt;=Data!$H$2,Data!E278&lt;&gt;1),VLOOKUP($A277,Data!$A:$D,4,FALSE)))</f>
        <v>0</v>
      </c>
      <c r="C277" s="116" t="b">
        <f>IF(AND($A277&lt;=Data!$H$3,$A279&gt;=Data!$H$2,Data!E278&lt;&gt;1),VLOOKUP($A277,Data!$A:$D,3,FALSE))</f>
        <v>0</v>
      </c>
      <c r="D277" s="58" t="b">
        <f>IF(COUNT(B277:C277)=2,IF(C277&gt;Data!$H$5,5,IF(C277&gt;Data!$H$6,4,IF(C277&gt;Data!$H$7,3,2))))</f>
        <v>0</v>
      </c>
      <c r="E277" s="115" t="str">
        <f t="shared" si="53"/>
        <v/>
      </c>
      <c r="F277" s="102" t="str">
        <f t="shared" si="56"/>
        <v>0,</v>
      </c>
      <c r="G277" s="102" t="str">
        <f t="shared" si="56"/>
        <v>0,</v>
      </c>
      <c r="H277" s="102" t="str">
        <f t="shared" si="56"/>
        <v>0,</v>
      </c>
      <c r="I277" s="102" t="str">
        <f t="shared" si="56"/>
        <v>0,</v>
      </c>
      <c r="J277" s="102" t="str">
        <f t="shared" si="56"/>
        <v>0,</v>
      </c>
      <c r="K277" s="102" t="str">
        <f t="shared" si="56"/>
        <v>0,</v>
      </c>
      <c r="L277" s="102" t="str">
        <f t="shared" si="56"/>
        <v>0,</v>
      </c>
      <c r="M277" s="102" t="str">
        <f t="shared" si="56"/>
        <v>0,</v>
      </c>
      <c r="N277" s="102" t="str">
        <f t="shared" si="56"/>
        <v>0,</v>
      </c>
      <c r="O277" s="102" t="str">
        <f t="shared" si="56"/>
        <v>0,</v>
      </c>
      <c r="P277" s="102" t="str">
        <f t="shared" si="56"/>
        <v>0,</v>
      </c>
      <c r="Q277" s="102" t="str">
        <f t="shared" si="55"/>
        <v>0,</v>
      </c>
      <c r="R277" s="102" t="str">
        <f t="shared" si="55"/>
        <v>0,</v>
      </c>
      <c r="S277" s="102" t="str">
        <f t="shared" si="55"/>
        <v>0,</v>
      </c>
      <c r="T277" s="102" t="str">
        <f t="shared" si="55"/>
        <v>0,</v>
      </c>
      <c r="U277" s="102" t="str">
        <f t="shared" si="55"/>
        <v>0,</v>
      </c>
      <c r="V277" s="102" t="str">
        <f t="shared" si="52"/>
        <v>0,</v>
      </c>
      <c r="W277" s="102" t="str">
        <f t="shared" si="52"/>
        <v>0,</v>
      </c>
      <c r="X277" s="102" t="str">
        <f t="shared" si="52"/>
        <v>0,</v>
      </c>
      <c r="Y277" s="102" t="str">
        <f t="shared" si="49"/>
        <v>0,</v>
      </c>
      <c r="Z277" s="102"/>
      <c r="AA277" s="102"/>
      <c r="AB277" s="102"/>
      <c r="AC277" s="102"/>
      <c r="AD277" s="102"/>
      <c r="AE277" s="102"/>
      <c r="AF277" s="102"/>
      <c r="AG277" s="102"/>
      <c r="AH277" s="102"/>
      <c r="AI277" s="102"/>
      <c r="AJ277" s="102"/>
      <c r="AK277" s="102"/>
      <c r="AL277" s="102"/>
      <c r="AM277" s="102"/>
      <c r="AN277" s="102"/>
      <c r="AO277" s="102"/>
      <c r="AP277" s="102"/>
      <c r="AQ277" s="102"/>
      <c r="AR277" s="102"/>
      <c r="AS277" s="102"/>
      <c r="AT277" s="102"/>
      <c r="AU277" s="102"/>
      <c r="AV277" s="102"/>
      <c r="AW277" s="102"/>
      <c r="AX277" s="102"/>
      <c r="AY277" s="102"/>
    </row>
    <row r="278" spans="1:51" x14ac:dyDescent="0.25">
      <c r="A278" s="116">
        <v>277</v>
      </c>
      <c r="B278" s="116" t="b">
        <f>IF(ISNUMBER(Data!D278),IF(AND($A278&lt;=Data!$H$3,$A280&gt;=Data!$H$2,Data!E279&lt;&gt;1),VLOOKUP($A278,Data!$A:$D,4,FALSE)))</f>
        <v>0</v>
      </c>
      <c r="C278" s="116" t="b">
        <f>IF(AND($A278&lt;=Data!$H$3,$A280&gt;=Data!$H$2,Data!E279&lt;&gt;1),VLOOKUP($A278,Data!$A:$D,3,FALSE))</f>
        <v>0</v>
      </c>
      <c r="D278" s="58" t="b">
        <f>IF(COUNT(B278:C278)=2,IF(C278&gt;Data!$H$5,5,IF(C278&gt;Data!$H$6,4,IF(C278&gt;Data!$H$7,3,2))))</f>
        <v>0</v>
      </c>
      <c r="E278" s="115" t="str">
        <f t="shared" si="53"/>
        <v/>
      </c>
      <c r="F278" s="102" t="str">
        <f t="shared" si="56"/>
        <v>0,</v>
      </c>
      <c r="G278" s="102" t="str">
        <f t="shared" si="56"/>
        <v>0,</v>
      </c>
      <c r="H278" s="102" t="str">
        <f t="shared" si="56"/>
        <v>0,</v>
      </c>
      <c r="I278" s="102" t="str">
        <f t="shared" si="56"/>
        <v>0,</v>
      </c>
      <c r="J278" s="102" t="str">
        <f t="shared" si="56"/>
        <v>0,</v>
      </c>
      <c r="K278" s="102" t="str">
        <f t="shared" si="56"/>
        <v>0,</v>
      </c>
      <c r="L278" s="102" t="str">
        <f t="shared" si="56"/>
        <v>0,</v>
      </c>
      <c r="M278" s="102" t="str">
        <f t="shared" si="56"/>
        <v>0,</v>
      </c>
      <c r="N278" s="102" t="str">
        <f t="shared" si="56"/>
        <v>0,</v>
      </c>
      <c r="O278" s="102" t="str">
        <f t="shared" si="56"/>
        <v>0,</v>
      </c>
      <c r="P278" s="102" t="str">
        <f t="shared" si="56"/>
        <v>0,</v>
      </c>
      <c r="Q278" s="102" t="str">
        <f t="shared" si="55"/>
        <v>0,</v>
      </c>
      <c r="R278" s="102" t="str">
        <f t="shared" si="55"/>
        <v>0,</v>
      </c>
      <c r="S278" s="102" t="str">
        <f t="shared" si="55"/>
        <v>0,</v>
      </c>
      <c r="T278" s="102" t="str">
        <f t="shared" si="55"/>
        <v>0,</v>
      </c>
      <c r="U278" s="102" t="str">
        <f t="shared" si="55"/>
        <v>0,</v>
      </c>
      <c r="V278" s="102" t="str">
        <f t="shared" si="52"/>
        <v>0,</v>
      </c>
      <c r="W278" s="102" t="str">
        <f t="shared" si="52"/>
        <v>0,</v>
      </c>
      <c r="X278" s="102" t="str">
        <f t="shared" si="52"/>
        <v>0,</v>
      </c>
      <c r="Y278" s="102" t="str">
        <f t="shared" si="49"/>
        <v>0,</v>
      </c>
      <c r="Z278" s="102"/>
      <c r="AA278" s="102"/>
      <c r="AB278" s="102"/>
      <c r="AC278" s="102"/>
      <c r="AD278" s="102"/>
      <c r="AE278" s="102"/>
      <c r="AF278" s="102"/>
      <c r="AG278" s="102"/>
      <c r="AH278" s="102"/>
      <c r="AI278" s="102"/>
      <c r="AJ278" s="102"/>
      <c r="AK278" s="102"/>
      <c r="AL278" s="102"/>
      <c r="AM278" s="102"/>
      <c r="AN278" s="102"/>
      <c r="AO278" s="102"/>
      <c r="AP278" s="102"/>
      <c r="AQ278" s="102"/>
      <c r="AR278" s="102"/>
      <c r="AS278" s="102"/>
      <c r="AT278" s="102"/>
      <c r="AU278" s="102"/>
      <c r="AV278" s="102"/>
      <c r="AW278" s="102"/>
      <c r="AX278" s="102"/>
      <c r="AY278" s="102"/>
    </row>
    <row r="279" spans="1:51" x14ac:dyDescent="0.25">
      <c r="A279" s="116">
        <v>278</v>
      </c>
      <c r="B279" s="116" t="b">
        <f>IF(ISNUMBER(Data!D279),IF(AND($A279&lt;=Data!$H$3,$A281&gt;=Data!$H$2,Data!E280&lt;&gt;1),VLOOKUP($A279,Data!$A:$D,4,FALSE)))</f>
        <v>0</v>
      </c>
      <c r="C279" s="116" t="b">
        <f>IF(AND($A279&lt;=Data!$H$3,$A281&gt;=Data!$H$2,Data!E280&lt;&gt;1),VLOOKUP($A279,Data!$A:$D,3,FALSE))</f>
        <v>0</v>
      </c>
      <c r="D279" s="58" t="b">
        <f>IF(COUNT(B279:C279)=2,IF(C279&gt;Data!$H$5,5,IF(C279&gt;Data!$H$6,4,IF(C279&gt;Data!$H$7,3,2))))</f>
        <v>0</v>
      </c>
      <c r="E279" s="115" t="str">
        <f t="shared" si="53"/>
        <v/>
      </c>
      <c r="F279" s="102" t="str">
        <f t="shared" si="56"/>
        <v>0,</v>
      </c>
      <c r="G279" s="102" t="str">
        <f t="shared" si="56"/>
        <v>0,</v>
      </c>
      <c r="H279" s="102" t="str">
        <f t="shared" si="56"/>
        <v>0,</v>
      </c>
      <c r="I279" s="102" t="str">
        <f t="shared" si="56"/>
        <v>0,</v>
      </c>
      <c r="J279" s="102" t="str">
        <f t="shared" si="56"/>
        <v>0,</v>
      </c>
      <c r="K279" s="102" t="str">
        <f t="shared" si="56"/>
        <v>0,</v>
      </c>
      <c r="L279" s="102" t="str">
        <f t="shared" si="56"/>
        <v>0,</v>
      </c>
      <c r="M279" s="102" t="str">
        <f t="shared" si="56"/>
        <v>0,</v>
      </c>
      <c r="N279" s="102" t="str">
        <f t="shared" si="56"/>
        <v>0,</v>
      </c>
      <c r="O279" s="102" t="str">
        <f t="shared" si="56"/>
        <v>0,</v>
      </c>
      <c r="P279" s="102" t="str">
        <f t="shared" si="56"/>
        <v>0,</v>
      </c>
      <c r="Q279" s="102" t="str">
        <f t="shared" si="55"/>
        <v>0,</v>
      </c>
      <c r="R279" s="102" t="str">
        <f t="shared" si="55"/>
        <v>0,</v>
      </c>
      <c r="S279" s="102" t="str">
        <f t="shared" si="55"/>
        <v>0,</v>
      </c>
      <c r="T279" s="102" t="str">
        <f t="shared" si="55"/>
        <v>0,</v>
      </c>
      <c r="U279" s="102" t="str">
        <f t="shared" si="55"/>
        <v>0,</v>
      </c>
      <c r="V279" s="102" t="str">
        <f t="shared" si="52"/>
        <v>0,</v>
      </c>
      <c r="W279" s="102" t="str">
        <f t="shared" si="52"/>
        <v>0,</v>
      </c>
      <c r="X279" s="102" t="str">
        <f t="shared" si="52"/>
        <v>0,</v>
      </c>
      <c r="Y279" s="102" t="str">
        <f t="shared" si="49"/>
        <v>0,</v>
      </c>
      <c r="Z279" s="102"/>
      <c r="AA279" s="102"/>
      <c r="AB279" s="102"/>
      <c r="AC279" s="102"/>
      <c r="AD279" s="102"/>
      <c r="AE279" s="102"/>
      <c r="AF279" s="102"/>
      <c r="AG279" s="102"/>
      <c r="AH279" s="102"/>
      <c r="AI279" s="102"/>
      <c r="AJ279" s="102"/>
      <c r="AK279" s="102"/>
      <c r="AL279" s="102"/>
      <c r="AM279" s="102"/>
      <c r="AN279" s="102"/>
      <c r="AO279" s="102"/>
      <c r="AP279" s="102"/>
      <c r="AQ279" s="102"/>
      <c r="AR279" s="102"/>
      <c r="AS279" s="102"/>
      <c r="AT279" s="102"/>
      <c r="AU279" s="102"/>
      <c r="AV279" s="102"/>
      <c r="AW279" s="102"/>
      <c r="AX279" s="102"/>
      <c r="AY279" s="102"/>
    </row>
    <row r="280" spans="1:51" x14ac:dyDescent="0.25">
      <c r="A280" s="116">
        <v>279</v>
      </c>
      <c r="B280" s="116" t="b">
        <f>IF(ISNUMBER(Data!D280),IF(AND($A280&lt;=Data!$H$3,$A282&gt;=Data!$H$2,Data!E281&lt;&gt;1),VLOOKUP($A280,Data!$A:$D,4,FALSE)))</f>
        <v>0</v>
      </c>
      <c r="C280" s="116" t="b">
        <f>IF(AND($A280&lt;=Data!$H$3,$A282&gt;=Data!$H$2,Data!E281&lt;&gt;1),VLOOKUP($A280,Data!$A:$D,3,FALSE))</f>
        <v>0</v>
      </c>
      <c r="D280" s="58" t="b">
        <f>IF(COUNT(B280:C280)=2,IF(C280&gt;Data!$H$5,5,IF(C280&gt;Data!$H$6,4,IF(C280&gt;Data!$H$7,3,2))))</f>
        <v>0</v>
      </c>
      <c r="E280" s="115" t="str">
        <f t="shared" si="53"/>
        <v/>
      </c>
      <c r="F280" s="102" t="str">
        <f t="shared" si="56"/>
        <v>0,</v>
      </c>
      <c r="G280" s="102" t="str">
        <f t="shared" si="56"/>
        <v>0,</v>
      </c>
      <c r="H280" s="102" t="str">
        <f t="shared" si="56"/>
        <v>0,</v>
      </c>
      <c r="I280" s="102" t="str">
        <f t="shared" si="56"/>
        <v>0,</v>
      </c>
      <c r="J280" s="102" t="str">
        <f t="shared" si="56"/>
        <v>0,</v>
      </c>
      <c r="K280" s="102" t="str">
        <f t="shared" si="56"/>
        <v>0,</v>
      </c>
      <c r="L280" s="102" t="str">
        <f t="shared" si="56"/>
        <v>0,</v>
      </c>
      <c r="M280" s="102" t="str">
        <f t="shared" si="56"/>
        <v>0,</v>
      </c>
      <c r="N280" s="102" t="str">
        <f t="shared" si="56"/>
        <v>0,</v>
      </c>
      <c r="O280" s="102" t="str">
        <f t="shared" si="56"/>
        <v>0,</v>
      </c>
      <c r="P280" s="102" t="str">
        <f t="shared" si="56"/>
        <v>0,</v>
      </c>
      <c r="Q280" s="102" t="str">
        <f t="shared" si="55"/>
        <v>0,</v>
      </c>
      <c r="R280" s="102" t="str">
        <f t="shared" si="55"/>
        <v>0,</v>
      </c>
      <c r="S280" s="102" t="str">
        <f t="shared" si="55"/>
        <v>0,</v>
      </c>
      <c r="T280" s="102" t="str">
        <f t="shared" si="55"/>
        <v>0,</v>
      </c>
      <c r="U280" s="102" t="str">
        <f t="shared" si="55"/>
        <v>0,</v>
      </c>
      <c r="V280" s="102" t="str">
        <f t="shared" si="52"/>
        <v>0,</v>
      </c>
      <c r="W280" s="102" t="str">
        <f t="shared" si="52"/>
        <v>0,</v>
      </c>
      <c r="X280" s="102" t="str">
        <f t="shared" si="52"/>
        <v>0,</v>
      </c>
      <c r="Y280" s="102" t="str">
        <f t="shared" si="49"/>
        <v>0,</v>
      </c>
      <c r="Z280" s="102"/>
      <c r="AA280" s="102"/>
      <c r="AB280" s="102"/>
      <c r="AC280" s="102"/>
      <c r="AD280" s="102"/>
      <c r="AE280" s="102"/>
      <c r="AF280" s="102"/>
      <c r="AG280" s="102"/>
      <c r="AH280" s="102"/>
      <c r="AI280" s="102"/>
      <c r="AJ280" s="102"/>
      <c r="AK280" s="102"/>
      <c r="AL280" s="102"/>
      <c r="AM280" s="102"/>
      <c r="AN280" s="102"/>
      <c r="AO280" s="102"/>
      <c r="AP280" s="102"/>
      <c r="AQ280" s="102"/>
      <c r="AR280" s="102"/>
      <c r="AS280" s="102"/>
      <c r="AT280" s="102"/>
      <c r="AU280" s="102"/>
      <c r="AV280" s="102"/>
      <c r="AW280" s="102"/>
      <c r="AX280" s="102"/>
      <c r="AY280" s="102"/>
    </row>
    <row r="281" spans="1:51" x14ac:dyDescent="0.25">
      <c r="A281" s="116">
        <v>280</v>
      </c>
      <c r="B281" s="116" t="b">
        <f>IF(ISNUMBER(Data!D281),IF(AND($A281&lt;=Data!$H$3,$A283&gt;=Data!$H$2,Data!E282&lt;&gt;1),VLOOKUP($A281,Data!$A:$D,4,FALSE)))</f>
        <v>0</v>
      </c>
      <c r="C281" s="116" t="b">
        <f>IF(AND($A281&lt;=Data!$H$3,$A283&gt;=Data!$H$2,Data!E282&lt;&gt;1),VLOOKUP($A281,Data!$A:$D,3,FALSE))</f>
        <v>0</v>
      </c>
      <c r="D281" s="58" t="b">
        <f>IF(COUNT(B281:C281)=2,IF(C281&gt;Data!$H$5,5,IF(C281&gt;Data!$H$6,4,IF(C281&gt;Data!$H$7,3,2))))</f>
        <v>0</v>
      </c>
      <c r="E281" s="115" t="str">
        <f t="shared" si="53"/>
        <v/>
      </c>
      <c r="F281" s="102" t="str">
        <f t="shared" si="56"/>
        <v>0,</v>
      </c>
      <c r="G281" s="102" t="str">
        <f t="shared" si="56"/>
        <v>0,</v>
      </c>
      <c r="H281" s="102" t="str">
        <f t="shared" si="56"/>
        <v>0,</v>
      </c>
      <c r="I281" s="102" t="str">
        <f t="shared" si="56"/>
        <v>0,</v>
      </c>
      <c r="J281" s="102" t="str">
        <f t="shared" si="56"/>
        <v>0,</v>
      </c>
      <c r="K281" s="102" t="str">
        <f t="shared" si="56"/>
        <v>0,</v>
      </c>
      <c r="L281" s="102" t="str">
        <f t="shared" si="56"/>
        <v>0,</v>
      </c>
      <c r="M281" s="102" t="str">
        <f t="shared" si="56"/>
        <v>0,</v>
      </c>
      <c r="N281" s="102" t="str">
        <f t="shared" si="56"/>
        <v>0,</v>
      </c>
      <c r="O281" s="102" t="str">
        <f t="shared" si="56"/>
        <v>0,</v>
      </c>
      <c r="P281" s="102" t="str">
        <f t="shared" si="56"/>
        <v>0,</v>
      </c>
      <c r="Q281" s="102" t="str">
        <f t="shared" si="55"/>
        <v>0,</v>
      </c>
      <c r="R281" s="102" t="str">
        <f t="shared" si="55"/>
        <v>0,</v>
      </c>
      <c r="S281" s="102" t="str">
        <f t="shared" si="55"/>
        <v>0,</v>
      </c>
      <c r="T281" s="102" t="str">
        <f t="shared" si="55"/>
        <v>0,</v>
      </c>
      <c r="U281" s="102" t="str">
        <f t="shared" si="55"/>
        <v>0,</v>
      </c>
      <c r="V281" s="102" t="str">
        <f t="shared" si="52"/>
        <v>0,</v>
      </c>
      <c r="W281" s="102" t="str">
        <f t="shared" si="52"/>
        <v>0,</v>
      </c>
      <c r="X281" s="102" t="str">
        <f t="shared" si="52"/>
        <v>0,</v>
      </c>
      <c r="Y281" s="102" t="str">
        <f t="shared" si="49"/>
        <v>0,</v>
      </c>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row>
    <row r="282" spans="1:51" x14ac:dyDescent="0.25">
      <c r="A282" s="116">
        <v>281</v>
      </c>
      <c r="B282" s="116" t="b">
        <f>IF(ISNUMBER(Data!D282),IF(AND($A282&lt;=Data!$H$3,$A284&gt;=Data!$H$2,Data!E283&lt;&gt;1),VLOOKUP($A282,Data!$A:$D,4,FALSE)))</f>
        <v>0</v>
      </c>
      <c r="C282" s="116" t="b">
        <f>IF(AND($A282&lt;=Data!$H$3,$A284&gt;=Data!$H$2,Data!E283&lt;&gt;1),VLOOKUP($A282,Data!$A:$D,3,FALSE))</f>
        <v>0</v>
      </c>
      <c r="D282" s="58" t="b">
        <f>IF(COUNT(B282:C282)=2,IF(C282&gt;Data!$H$5,5,IF(C282&gt;Data!$H$6,4,IF(C282&gt;Data!$H$7,3,2))))</f>
        <v>0</v>
      </c>
      <c r="E282" s="115" t="str">
        <f t="shared" si="53"/>
        <v/>
      </c>
      <c r="F282" s="102" t="str">
        <f t="shared" ref="F282:P291" si="57">IF($B282&lt;F$1,1,0) &amp;","&amp;$E282</f>
        <v>0,</v>
      </c>
      <c r="G282" s="102" t="str">
        <f t="shared" si="57"/>
        <v>0,</v>
      </c>
      <c r="H282" s="102" t="str">
        <f t="shared" si="57"/>
        <v>0,</v>
      </c>
      <c r="I282" s="102" t="str">
        <f t="shared" si="57"/>
        <v>0,</v>
      </c>
      <c r="J282" s="102" t="str">
        <f t="shared" si="57"/>
        <v>0,</v>
      </c>
      <c r="K282" s="102" t="str">
        <f t="shared" si="57"/>
        <v>0,</v>
      </c>
      <c r="L282" s="102" t="str">
        <f t="shared" si="57"/>
        <v>0,</v>
      </c>
      <c r="M282" s="102" t="str">
        <f t="shared" si="57"/>
        <v>0,</v>
      </c>
      <c r="N282" s="102" t="str">
        <f t="shared" si="57"/>
        <v>0,</v>
      </c>
      <c r="O282" s="102" t="str">
        <f t="shared" si="57"/>
        <v>0,</v>
      </c>
      <c r="P282" s="102" t="str">
        <f t="shared" si="57"/>
        <v>0,</v>
      </c>
      <c r="Q282" s="102" t="str">
        <f t="shared" si="55"/>
        <v>0,</v>
      </c>
      <c r="R282" s="102" t="str">
        <f t="shared" si="55"/>
        <v>0,</v>
      </c>
      <c r="S282" s="102" t="str">
        <f t="shared" si="55"/>
        <v>0,</v>
      </c>
      <c r="T282" s="102" t="str">
        <f t="shared" si="55"/>
        <v>0,</v>
      </c>
      <c r="U282" s="102" t="str">
        <f t="shared" si="55"/>
        <v>0,</v>
      </c>
      <c r="V282" s="102" t="str">
        <f t="shared" si="52"/>
        <v>0,</v>
      </c>
      <c r="W282" s="102" t="str">
        <f t="shared" si="52"/>
        <v>0,</v>
      </c>
      <c r="X282" s="102" t="str">
        <f t="shared" si="52"/>
        <v>0,</v>
      </c>
      <c r="Y282" s="102" t="str">
        <f t="shared" si="49"/>
        <v>0,</v>
      </c>
      <c r="Z282" s="102"/>
      <c r="AA282" s="102"/>
      <c r="AB282" s="102"/>
      <c r="AC282" s="102"/>
      <c r="AD282" s="102"/>
      <c r="AE282" s="102"/>
      <c r="AF282" s="102"/>
      <c r="AG282" s="102"/>
      <c r="AH282" s="102"/>
      <c r="AI282" s="102"/>
      <c r="AJ282" s="102"/>
      <c r="AK282" s="102"/>
      <c r="AL282" s="102"/>
      <c r="AM282" s="102"/>
      <c r="AN282" s="102"/>
      <c r="AO282" s="102"/>
      <c r="AP282" s="102"/>
      <c r="AQ282" s="102"/>
      <c r="AR282" s="102"/>
      <c r="AS282" s="102"/>
      <c r="AT282" s="102"/>
      <c r="AU282" s="102"/>
      <c r="AV282" s="102"/>
      <c r="AW282" s="102"/>
      <c r="AX282" s="102"/>
      <c r="AY282" s="102"/>
    </row>
    <row r="283" spans="1:51" x14ac:dyDescent="0.25">
      <c r="A283" s="116">
        <v>282</v>
      </c>
      <c r="B283" s="116" t="b">
        <f>IF(ISNUMBER(Data!D283),IF(AND($A283&lt;=Data!$H$3,$A285&gt;=Data!$H$2,Data!E284&lt;&gt;1),VLOOKUP($A283,Data!$A:$D,4,FALSE)))</f>
        <v>0</v>
      </c>
      <c r="C283" s="116" t="b">
        <f>IF(AND($A283&lt;=Data!$H$3,$A285&gt;=Data!$H$2,Data!E284&lt;&gt;1),VLOOKUP($A283,Data!$A:$D,3,FALSE))</f>
        <v>0</v>
      </c>
      <c r="D283" s="58" t="b">
        <f>IF(COUNT(B283:C283)=2,IF(C283&gt;Data!$H$5,5,IF(C283&gt;Data!$H$6,4,IF(C283&gt;Data!$H$7,3,2))))</f>
        <v>0</v>
      </c>
      <c r="E283" s="115" t="str">
        <f t="shared" si="53"/>
        <v/>
      </c>
      <c r="F283" s="102" t="str">
        <f t="shared" si="57"/>
        <v>0,</v>
      </c>
      <c r="G283" s="102" t="str">
        <f t="shared" si="57"/>
        <v>0,</v>
      </c>
      <c r="H283" s="102" t="str">
        <f t="shared" si="57"/>
        <v>0,</v>
      </c>
      <c r="I283" s="102" t="str">
        <f t="shared" si="57"/>
        <v>0,</v>
      </c>
      <c r="J283" s="102" t="str">
        <f t="shared" si="57"/>
        <v>0,</v>
      </c>
      <c r="K283" s="102" t="str">
        <f t="shared" si="57"/>
        <v>0,</v>
      </c>
      <c r="L283" s="102" t="str">
        <f t="shared" si="57"/>
        <v>0,</v>
      </c>
      <c r="M283" s="102" t="str">
        <f t="shared" si="57"/>
        <v>0,</v>
      </c>
      <c r="N283" s="102" t="str">
        <f t="shared" si="57"/>
        <v>0,</v>
      </c>
      <c r="O283" s="102" t="str">
        <f t="shared" si="57"/>
        <v>0,</v>
      </c>
      <c r="P283" s="102" t="str">
        <f t="shared" si="57"/>
        <v>0,</v>
      </c>
      <c r="Q283" s="102" t="str">
        <f t="shared" si="55"/>
        <v>0,</v>
      </c>
      <c r="R283" s="102" t="str">
        <f t="shared" si="55"/>
        <v>0,</v>
      </c>
      <c r="S283" s="102" t="str">
        <f t="shared" si="55"/>
        <v>0,</v>
      </c>
      <c r="T283" s="102" t="str">
        <f t="shared" si="55"/>
        <v>0,</v>
      </c>
      <c r="U283" s="102" t="str">
        <f t="shared" si="55"/>
        <v>0,</v>
      </c>
      <c r="V283" s="102" t="str">
        <f t="shared" si="52"/>
        <v>0,</v>
      </c>
      <c r="W283" s="102" t="str">
        <f t="shared" si="52"/>
        <v>0,</v>
      </c>
      <c r="X283" s="102" t="str">
        <f t="shared" si="52"/>
        <v>0,</v>
      </c>
      <c r="Y283" s="102" t="str">
        <f t="shared" si="49"/>
        <v>0,</v>
      </c>
      <c r="Z283" s="102"/>
      <c r="AA283" s="102"/>
      <c r="AB283" s="102"/>
      <c r="AC283" s="102"/>
      <c r="AD283" s="102"/>
      <c r="AE283" s="102"/>
      <c r="AF283" s="102"/>
      <c r="AG283" s="102"/>
      <c r="AH283" s="102"/>
      <c r="AI283" s="102"/>
      <c r="AJ283" s="102"/>
      <c r="AK283" s="102"/>
      <c r="AL283" s="102"/>
      <c r="AM283" s="102"/>
      <c r="AN283" s="102"/>
      <c r="AO283" s="102"/>
      <c r="AP283" s="102"/>
      <c r="AQ283" s="102"/>
      <c r="AR283" s="102"/>
      <c r="AS283" s="102"/>
      <c r="AT283" s="102"/>
      <c r="AU283" s="102"/>
      <c r="AV283" s="102"/>
      <c r="AW283" s="102"/>
      <c r="AX283" s="102"/>
      <c r="AY283" s="102"/>
    </row>
    <row r="284" spans="1:51" x14ac:dyDescent="0.25">
      <c r="A284" s="116">
        <v>283</v>
      </c>
      <c r="B284" s="116" t="b">
        <f>IF(ISNUMBER(Data!D284),IF(AND($A284&lt;=Data!$H$3,$A286&gt;=Data!$H$2,Data!E285&lt;&gt;1),VLOOKUP($A284,Data!$A:$D,4,FALSE)))</f>
        <v>0</v>
      </c>
      <c r="C284" s="116" t="b">
        <f>IF(AND($A284&lt;=Data!$H$3,$A286&gt;=Data!$H$2,Data!E285&lt;&gt;1),VLOOKUP($A284,Data!$A:$D,3,FALSE))</f>
        <v>0</v>
      </c>
      <c r="D284" s="58" t="b">
        <f>IF(COUNT(B284:C284)=2,IF(C284&gt;Data!$H$5,5,IF(C284&gt;Data!$H$6,4,IF(C284&gt;Data!$H$7,3,2))))</f>
        <v>0</v>
      </c>
      <c r="E284" s="115" t="str">
        <f t="shared" si="53"/>
        <v/>
      </c>
      <c r="F284" s="102" t="str">
        <f t="shared" si="57"/>
        <v>0,</v>
      </c>
      <c r="G284" s="102" t="str">
        <f t="shared" si="57"/>
        <v>0,</v>
      </c>
      <c r="H284" s="102" t="str">
        <f t="shared" si="57"/>
        <v>0,</v>
      </c>
      <c r="I284" s="102" t="str">
        <f t="shared" si="57"/>
        <v>0,</v>
      </c>
      <c r="J284" s="102" t="str">
        <f t="shared" si="57"/>
        <v>0,</v>
      </c>
      <c r="K284" s="102" t="str">
        <f t="shared" si="57"/>
        <v>0,</v>
      </c>
      <c r="L284" s="102" t="str">
        <f t="shared" si="57"/>
        <v>0,</v>
      </c>
      <c r="M284" s="102" t="str">
        <f t="shared" si="57"/>
        <v>0,</v>
      </c>
      <c r="N284" s="102" t="str">
        <f t="shared" si="57"/>
        <v>0,</v>
      </c>
      <c r="O284" s="102" t="str">
        <f t="shared" si="57"/>
        <v>0,</v>
      </c>
      <c r="P284" s="102" t="str">
        <f t="shared" si="57"/>
        <v>0,</v>
      </c>
      <c r="Q284" s="102" t="str">
        <f t="shared" si="55"/>
        <v>0,</v>
      </c>
      <c r="R284" s="102" t="str">
        <f t="shared" si="55"/>
        <v>0,</v>
      </c>
      <c r="S284" s="102" t="str">
        <f t="shared" si="55"/>
        <v>0,</v>
      </c>
      <c r="T284" s="102" t="str">
        <f t="shared" si="55"/>
        <v>0,</v>
      </c>
      <c r="U284" s="102" t="str">
        <f t="shared" si="55"/>
        <v>0,</v>
      </c>
      <c r="V284" s="102" t="str">
        <f t="shared" si="52"/>
        <v>0,</v>
      </c>
      <c r="W284" s="102" t="str">
        <f t="shared" si="52"/>
        <v>0,</v>
      </c>
      <c r="X284" s="102" t="str">
        <f t="shared" si="52"/>
        <v>0,</v>
      </c>
      <c r="Y284" s="102" t="str">
        <f t="shared" si="49"/>
        <v>0,</v>
      </c>
      <c r="Z284" s="102"/>
      <c r="AA284" s="102"/>
      <c r="AB284" s="102"/>
      <c r="AC284" s="102"/>
      <c r="AD284" s="102"/>
      <c r="AE284" s="102"/>
      <c r="AF284" s="102"/>
      <c r="AG284" s="102"/>
      <c r="AH284" s="102"/>
      <c r="AI284" s="102"/>
      <c r="AJ284" s="102"/>
      <c r="AK284" s="102"/>
      <c r="AL284" s="102"/>
      <c r="AM284" s="102"/>
      <c r="AN284" s="102"/>
      <c r="AO284" s="102"/>
      <c r="AP284" s="102"/>
      <c r="AQ284" s="102"/>
      <c r="AR284" s="102"/>
      <c r="AS284" s="102"/>
      <c r="AT284" s="102"/>
      <c r="AU284" s="102"/>
      <c r="AV284" s="102"/>
      <c r="AW284" s="102"/>
      <c r="AX284" s="102"/>
      <c r="AY284" s="102"/>
    </row>
    <row r="285" spans="1:51" x14ac:dyDescent="0.25">
      <c r="A285" s="116">
        <v>284</v>
      </c>
      <c r="B285" s="116" t="b">
        <f>IF(ISNUMBER(Data!D285),IF(AND($A285&lt;=Data!$H$3,$A287&gt;=Data!$H$2,Data!E286&lt;&gt;1),VLOOKUP($A285,Data!$A:$D,4,FALSE)))</f>
        <v>0</v>
      </c>
      <c r="C285" s="116" t="b">
        <f>IF(AND($A285&lt;=Data!$H$3,$A287&gt;=Data!$H$2,Data!E286&lt;&gt;1),VLOOKUP($A285,Data!$A:$D,3,FALSE))</f>
        <v>0</v>
      </c>
      <c r="D285" s="58" t="b">
        <f>IF(COUNT(B285:C285)=2,IF(C285&gt;Data!$H$5,5,IF(C285&gt;Data!$H$6,4,IF(C285&gt;Data!$H$7,3,2))))</f>
        <v>0</v>
      </c>
      <c r="E285" s="115" t="str">
        <f t="shared" si="53"/>
        <v/>
      </c>
      <c r="F285" s="102" t="str">
        <f t="shared" si="57"/>
        <v>0,</v>
      </c>
      <c r="G285" s="102" t="str">
        <f t="shared" si="57"/>
        <v>0,</v>
      </c>
      <c r="H285" s="102" t="str">
        <f t="shared" si="57"/>
        <v>0,</v>
      </c>
      <c r="I285" s="102" t="str">
        <f t="shared" si="57"/>
        <v>0,</v>
      </c>
      <c r="J285" s="102" t="str">
        <f t="shared" si="57"/>
        <v>0,</v>
      </c>
      <c r="K285" s="102" t="str">
        <f t="shared" si="57"/>
        <v>0,</v>
      </c>
      <c r="L285" s="102" t="str">
        <f t="shared" si="57"/>
        <v>0,</v>
      </c>
      <c r="M285" s="102" t="str">
        <f t="shared" si="57"/>
        <v>0,</v>
      </c>
      <c r="N285" s="102" t="str">
        <f t="shared" si="57"/>
        <v>0,</v>
      </c>
      <c r="O285" s="102" t="str">
        <f t="shared" si="57"/>
        <v>0,</v>
      </c>
      <c r="P285" s="102" t="str">
        <f t="shared" si="57"/>
        <v>0,</v>
      </c>
      <c r="Q285" s="102" t="str">
        <f t="shared" si="55"/>
        <v>0,</v>
      </c>
      <c r="R285" s="102" t="str">
        <f t="shared" si="55"/>
        <v>0,</v>
      </c>
      <c r="S285" s="102" t="str">
        <f t="shared" si="55"/>
        <v>0,</v>
      </c>
      <c r="T285" s="102" t="str">
        <f t="shared" si="55"/>
        <v>0,</v>
      </c>
      <c r="U285" s="102" t="str">
        <f t="shared" si="55"/>
        <v>0,</v>
      </c>
      <c r="V285" s="102" t="str">
        <f t="shared" si="52"/>
        <v>0,</v>
      </c>
      <c r="W285" s="102" t="str">
        <f t="shared" si="52"/>
        <v>0,</v>
      </c>
      <c r="X285" s="102" t="str">
        <f t="shared" si="52"/>
        <v>0,</v>
      </c>
      <c r="Y285" s="102" t="str">
        <f t="shared" si="49"/>
        <v>0,</v>
      </c>
      <c r="Z285" s="102"/>
      <c r="AA285" s="102"/>
      <c r="AB285" s="102"/>
      <c r="AC285" s="102"/>
      <c r="AD285" s="102"/>
      <c r="AE285" s="102"/>
      <c r="AF285" s="102"/>
      <c r="AG285" s="102"/>
      <c r="AH285" s="102"/>
      <c r="AI285" s="102"/>
      <c r="AJ285" s="102"/>
      <c r="AK285" s="102"/>
      <c r="AL285" s="102"/>
      <c r="AM285" s="102"/>
      <c r="AN285" s="102"/>
      <c r="AO285" s="102"/>
      <c r="AP285" s="102"/>
      <c r="AQ285" s="102"/>
      <c r="AR285" s="102"/>
      <c r="AS285" s="102"/>
      <c r="AT285" s="102"/>
      <c r="AU285" s="102"/>
      <c r="AV285" s="102"/>
      <c r="AW285" s="102"/>
      <c r="AX285" s="102"/>
      <c r="AY285" s="102"/>
    </row>
    <row r="286" spans="1:51" x14ac:dyDescent="0.25">
      <c r="A286" s="116">
        <v>285</v>
      </c>
      <c r="B286" s="116" t="b">
        <f>IF(ISNUMBER(Data!D286),IF(AND($A286&lt;=Data!$H$3,$A288&gt;=Data!$H$2,Data!E287&lt;&gt;1),VLOOKUP($A286,Data!$A:$D,4,FALSE)))</f>
        <v>0</v>
      </c>
      <c r="C286" s="116" t="b">
        <f>IF(AND($A286&lt;=Data!$H$3,$A288&gt;=Data!$H$2,Data!E287&lt;&gt;1),VLOOKUP($A286,Data!$A:$D,3,FALSE))</f>
        <v>0</v>
      </c>
      <c r="D286" s="58" t="b">
        <f>IF(COUNT(B286:C286)=2,IF(C286&gt;Data!$H$5,5,IF(C286&gt;Data!$H$6,4,IF(C286&gt;Data!$H$7,3,2))))</f>
        <v>0</v>
      </c>
      <c r="E286" s="115" t="str">
        <f t="shared" si="53"/>
        <v/>
      </c>
      <c r="F286" s="102" t="str">
        <f t="shared" si="57"/>
        <v>0,</v>
      </c>
      <c r="G286" s="102" t="str">
        <f t="shared" si="57"/>
        <v>0,</v>
      </c>
      <c r="H286" s="102" t="str">
        <f t="shared" si="57"/>
        <v>0,</v>
      </c>
      <c r="I286" s="102" t="str">
        <f t="shared" si="57"/>
        <v>0,</v>
      </c>
      <c r="J286" s="102" t="str">
        <f t="shared" si="57"/>
        <v>0,</v>
      </c>
      <c r="K286" s="102" t="str">
        <f t="shared" si="57"/>
        <v>0,</v>
      </c>
      <c r="L286" s="102" t="str">
        <f t="shared" si="57"/>
        <v>0,</v>
      </c>
      <c r="M286" s="102" t="str">
        <f t="shared" si="57"/>
        <v>0,</v>
      </c>
      <c r="N286" s="102" t="str">
        <f t="shared" si="57"/>
        <v>0,</v>
      </c>
      <c r="O286" s="102" t="str">
        <f t="shared" si="57"/>
        <v>0,</v>
      </c>
      <c r="P286" s="102" t="str">
        <f t="shared" si="57"/>
        <v>0,</v>
      </c>
      <c r="Q286" s="102" t="str">
        <f t="shared" si="55"/>
        <v>0,</v>
      </c>
      <c r="R286" s="102" t="str">
        <f t="shared" si="55"/>
        <v>0,</v>
      </c>
      <c r="S286" s="102" t="str">
        <f t="shared" si="55"/>
        <v>0,</v>
      </c>
      <c r="T286" s="102" t="str">
        <f t="shared" si="55"/>
        <v>0,</v>
      </c>
      <c r="U286" s="102" t="str">
        <f t="shared" si="55"/>
        <v>0,</v>
      </c>
      <c r="V286" s="102" t="str">
        <f t="shared" si="52"/>
        <v>0,</v>
      </c>
      <c r="W286" s="102" t="str">
        <f t="shared" si="52"/>
        <v>0,</v>
      </c>
      <c r="X286" s="102" t="str">
        <f t="shared" si="52"/>
        <v>0,</v>
      </c>
      <c r="Y286" s="102" t="str">
        <f t="shared" si="49"/>
        <v>0,</v>
      </c>
      <c r="Z286" s="102"/>
      <c r="AA286" s="102"/>
      <c r="AB286" s="102"/>
      <c r="AC286" s="102"/>
      <c r="AD286" s="102"/>
      <c r="AE286" s="102"/>
      <c r="AF286" s="102"/>
      <c r="AG286" s="102"/>
      <c r="AH286" s="102"/>
      <c r="AI286" s="102"/>
      <c r="AJ286" s="102"/>
      <c r="AK286" s="102"/>
      <c r="AL286" s="102"/>
      <c r="AM286" s="102"/>
      <c r="AN286" s="102"/>
      <c r="AO286" s="102"/>
      <c r="AP286" s="102"/>
      <c r="AQ286" s="102"/>
      <c r="AR286" s="102"/>
      <c r="AS286" s="102"/>
      <c r="AT286" s="102"/>
      <c r="AU286" s="102"/>
      <c r="AV286" s="102"/>
      <c r="AW286" s="102"/>
      <c r="AX286" s="102"/>
      <c r="AY286" s="102"/>
    </row>
    <row r="287" spans="1:51" x14ac:dyDescent="0.25">
      <c r="A287" s="116">
        <v>286</v>
      </c>
      <c r="B287" s="116" t="b">
        <f>IF(ISNUMBER(Data!D287),IF(AND($A287&lt;=Data!$H$3,$A289&gt;=Data!$H$2,Data!E288&lt;&gt;1),VLOOKUP($A287,Data!$A:$D,4,FALSE)))</f>
        <v>0</v>
      </c>
      <c r="C287" s="116" t="b">
        <f>IF(AND($A287&lt;=Data!$H$3,$A289&gt;=Data!$H$2,Data!E288&lt;&gt;1),VLOOKUP($A287,Data!$A:$D,3,FALSE))</f>
        <v>0</v>
      </c>
      <c r="D287" s="58" t="b">
        <f>IF(COUNT(B287:C287)=2,IF(C287&gt;Data!$H$5,5,IF(C287&gt;Data!$H$6,4,IF(C287&gt;Data!$H$7,3,2))))</f>
        <v>0</v>
      </c>
      <c r="E287" s="115" t="str">
        <f t="shared" si="53"/>
        <v/>
      </c>
      <c r="F287" s="102" t="str">
        <f t="shared" si="57"/>
        <v>0,</v>
      </c>
      <c r="G287" s="102" t="str">
        <f t="shared" si="57"/>
        <v>0,</v>
      </c>
      <c r="H287" s="102" t="str">
        <f t="shared" si="57"/>
        <v>0,</v>
      </c>
      <c r="I287" s="102" t="str">
        <f t="shared" si="57"/>
        <v>0,</v>
      </c>
      <c r="J287" s="102" t="str">
        <f t="shared" si="57"/>
        <v>0,</v>
      </c>
      <c r="K287" s="102" t="str">
        <f t="shared" si="57"/>
        <v>0,</v>
      </c>
      <c r="L287" s="102" t="str">
        <f t="shared" si="57"/>
        <v>0,</v>
      </c>
      <c r="M287" s="102" t="str">
        <f t="shared" si="57"/>
        <v>0,</v>
      </c>
      <c r="N287" s="102" t="str">
        <f t="shared" si="57"/>
        <v>0,</v>
      </c>
      <c r="O287" s="102" t="str">
        <f t="shared" si="57"/>
        <v>0,</v>
      </c>
      <c r="P287" s="102" t="str">
        <f t="shared" si="57"/>
        <v>0,</v>
      </c>
      <c r="Q287" s="102" t="str">
        <f t="shared" si="55"/>
        <v>0,</v>
      </c>
      <c r="R287" s="102" t="str">
        <f t="shared" si="55"/>
        <v>0,</v>
      </c>
      <c r="S287" s="102" t="str">
        <f t="shared" si="55"/>
        <v>0,</v>
      </c>
      <c r="T287" s="102" t="str">
        <f t="shared" si="55"/>
        <v>0,</v>
      </c>
      <c r="U287" s="102" t="str">
        <f t="shared" si="55"/>
        <v>0,</v>
      </c>
      <c r="V287" s="102" t="str">
        <f t="shared" si="52"/>
        <v>0,</v>
      </c>
      <c r="W287" s="102" t="str">
        <f t="shared" si="52"/>
        <v>0,</v>
      </c>
      <c r="X287" s="102" t="str">
        <f t="shared" si="52"/>
        <v>0,</v>
      </c>
      <c r="Y287" s="102" t="str">
        <f t="shared" si="49"/>
        <v>0,</v>
      </c>
      <c r="Z287" s="102"/>
      <c r="AA287" s="102"/>
      <c r="AB287" s="102"/>
      <c r="AC287" s="102"/>
      <c r="AD287" s="102"/>
      <c r="AE287" s="102"/>
      <c r="AF287" s="102"/>
      <c r="AG287" s="102"/>
      <c r="AH287" s="102"/>
      <c r="AI287" s="102"/>
      <c r="AJ287" s="102"/>
      <c r="AK287" s="102"/>
      <c r="AL287" s="102"/>
      <c r="AM287" s="102"/>
      <c r="AN287" s="102"/>
      <c r="AO287" s="102"/>
      <c r="AP287" s="102"/>
      <c r="AQ287" s="102"/>
      <c r="AR287" s="102"/>
      <c r="AS287" s="102"/>
      <c r="AT287" s="102"/>
      <c r="AU287" s="102"/>
      <c r="AV287" s="102"/>
      <c r="AW287" s="102"/>
      <c r="AX287" s="102"/>
      <c r="AY287" s="102"/>
    </row>
    <row r="288" spans="1:51" x14ac:dyDescent="0.25">
      <c r="A288" s="116">
        <v>287</v>
      </c>
      <c r="B288" s="116" t="b">
        <f>IF(ISNUMBER(Data!D288),IF(AND($A288&lt;=Data!$H$3,$A290&gt;=Data!$H$2,Data!E289&lt;&gt;1),VLOOKUP($A288,Data!$A:$D,4,FALSE)))</f>
        <v>0</v>
      </c>
      <c r="C288" s="116" t="b">
        <f>IF(AND($A288&lt;=Data!$H$3,$A290&gt;=Data!$H$2,Data!E289&lt;&gt;1),VLOOKUP($A288,Data!$A:$D,3,FALSE))</f>
        <v>0</v>
      </c>
      <c r="D288" s="58" t="b">
        <f>IF(COUNT(B288:C288)=2,IF(C288&gt;Data!$H$5,5,IF(C288&gt;Data!$H$6,4,IF(C288&gt;Data!$H$7,3,2))))</f>
        <v>0</v>
      </c>
      <c r="E288" s="115" t="str">
        <f t="shared" si="53"/>
        <v/>
      </c>
      <c r="F288" s="102" t="str">
        <f t="shared" si="57"/>
        <v>0,</v>
      </c>
      <c r="G288" s="102" t="str">
        <f t="shared" si="57"/>
        <v>0,</v>
      </c>
      <c r="H288" s="102" t="str">
        <f t="shared" si="57"/>
        <v>0,</v>
      </c>
      <c r="I288" s="102" t="str">
        <f t="shared" si="57"/>
        <v>0,</v>
      </c>
      <c r="J288" s="102" t="str">
        <f t="shared" si="57"/>
        <v>0,</v>
      </c>
      <c r="K288" s="102" t="str">
        <f t="shared" si="57"/>
        <v>0,</v>
      </c>
      <c r="L288" s="102" t="str">
        <f t="shared" si="57"/>
        <v>0,</v>
      </c>
      <c r="M288" s="102" t="str">
        <f t="shared" si="57"/>
        <v>0,</v>
      </c>
      <c r="N288" s="102" t="str">
        <f t="shared" si="57"/>
        <v>0,</v>
      </c>
      <c r="O288" s="102" t="str">
        <f t="shared" si="57"/>
        <v>0,</v>
      </c>
      <c r="P288" s="102" t="str">
        <f t="shared" si="57"/>
        <v>0,</v>
      </c>
      <c r="Q288" s="102" t="str">
        <f t="shared" si="55"/>
        <v>0,</v>
      </c>
      <c r="R288" s="102" t="str">
        <f t="shared" si="55"/>
        <v>0,</v>
      </c>
      <c r="S288" s="102" t="str">
        <f t="shared" si="55"/>
        <v>0,</v>
      </c>
      <c r="T288" s="102" t="str">
        <f t="shared" si="55"/>
        <v>0,</v>
      </c>
      <c r="U288" s="102" t="str">
        <f t="shared" si="55"/>
        <v>0,</v>
      </c>
      <c r="V288" s="102" t="str">
        <f t="shared" si="52"/>
        <v>0,</v>
      </c>
      <c r="W288" s="102" t="str">
        <f t="shared" si="52"/>
        <v>0,</v>
      </c>
      <c r="X288" s="102" t="str">
        <f t="shared" si="52"/>
        <v>0,</v>
      </c>
      <c r="Y288" s="102" t="str">
        <f t="shared" si="49"/>
        <v>0,</v>
      </c>
      <c r="Z288" s="102"/>
      <c r="AA288" s="102"/>
      <c r="AB288" s="102"/>
      <c r="AC288" s="102"/>
      <c r="AD288" s="102"/>
      <c r="AE288" s="102"/>
      <c r="AF288" s="102"/>
      <c r="AG288" s="102"/>
      <c r="AH288" s="102"/>
      <c r="AI288" s="102"/>
      <c r="AJ288" s="102"/>
      <c r="AK288" s="102"/>
      <c r="AL288" s="102"/>
      <c r="AM288" s="102"/>
      <c r="AN288" s="102"/>
      <c r="AO288" s="102"/>
      <c r="AP288" s="102"/>
      <c r="AQ288" s="102"/>
      <c r="AR288" s="102"/>
      <c r="AS288" s="102"/>
      <c r="AT288" s="102"/>
      <c r="AU288" s="102"/>
      <c r="AV288" s="102"/>
      <c r="AW288" s="102"/>
      <c r="AX288" s="102"/>
      <c r="AY288" s="102"/>
    </row>
    <row r="289" spans="1:51" x14ac:dyDescent="0.25">
      <c r="A289" s="116">
        <v>288</v>
      </c>
      <c r="B289" s="116" t="b">
        <f>IF(ISNUMBER(Data!D289),IF(AND($A289&lt;=Data!$H$3,$A291&gt;=Data!$H$2,Data!E290&lt;&gt;1),VLOOKUP($A289,Data!$A:$D,4,FALSE)))</f>
        <v>0</v>
      </c>
      <c r="C289" s="116" t="b">
        <f>IF(AND($A289&lt;=Data!$H$3,$A291&gt;=Data!$H$2,Data!E290&lt;&gt;1),VLOOKUP($A289,Data!$A:$D,3,FALSE))</f>
        <v>0</v>
      </c>
      <c r="D289" s="58" t="b">
        <f>IF(COUNT(B289:C289)=2,IF(C289&gt;Data!$H$5,5,IF(C289&gt;Data!$H$6,4,IF(C289&gt;Data!$H$7,3,2))))</f>
        <v>0</v>
      </c>
      <c r="E289" s="115" t="str">
        <f t="shared" si="53"/>
        <v/>
      </c>
      <c r="F289" s="102" t="str">
        <f t="shared" si="57"/>
        <v>0,</v>
      </c>
      <c r="G289" s="102" t="str">
        <f t="shared" si="57"/>
        <v>0,</v>
      </c>
      <c r="H289" s="102" t="str">
        <f t="shared" si="57"/>
        <v>0,</v>
      </c>
      <c r="I289" s="102" t="str">
        <f t="shared" si="57"/>
        <v>0,</v>
      </c>
      <c r="J289" s="102" t="str">
        <f t="shared" si="57"/>
        <v>0,</v>
      </c>
      <c r="K289" s="102" t="str">
        <f t="shared" si="57"/>
        <v>0,</v>
      </c>
      <c r="L289" s="102" t="str">
        <f t="shared" si="57"/>
        <v>0,</v>
      </c>
      <c r="M289" s="102" t="str">
        <f t="shared" si="57"/>
        <v>0,</v>
      </c>
      <c r="N289" s="102" t="str">
        <f t="shared" si="57"/>
        <v>0,</v>
      </c>
      <c r="O289" s="102" t="str">
        <f t="shared" si="57"/>
        <v>0,</v>
      </c>
      <c r="P289" s="102" t="str">
        <f t="shared" si="57"/>
        <v>0,</v>
      </c>
      <c r="Q289" s="102" t="str">
        <f t="shared" si="55"/>
        <v>0,</v>
      </c>
      <c r="R289" s="102" t="str">
        <f t="shared" si="55"/>
        <v>0,</v>
      </c>
      <c r="S289" s="102" t="str">
        <f t="shared" si="55"/>
        <v>0,</v>
      </c>
      <c r="T289" s="102" t="str">
        <f t="shared" si="55"/>
        <v>0,</v>
      </c>
      <c r="U289" s="102" t="str">
        <f t="shared" si="55"/>
        <v>0,</v>
      </c>
      <c r="V289" s="102" t="str">
        <f t="shared" si="52"/>
        <v>0,</v>
      </c>
      <c r="W289" s="102" t="str">
        <f t="shared" si="52"/>
        <v>0,</v>
      </c>
      <c r="X289" s="102" t="str">
        <f t="shared" si="52"/>
        <v>0,</v>
      </c>
      <c r="Y289" s="102" t="str">
        <f t="shared" si="49"/>
        <v>0,</v>
      </c>
      <c r="Z289" s="102"/>
      <c r="AA289" s="102"/>
      <c r="AB289" s="102"/>
      <c r="AC289" s="102"/>
      <c r="AD289" s="102"/>
      <c r="AE289" s="102"/>
      <c r="AF289" s="102"/>
      <c r="AG289" s="102"/>
      <c r="AH289" s="102"/>
      <c r="AI289" s="102"/>
      <c r="AJ289" s="102"/>
      <c r="AK289" s="102"/>
      <c r="AL289" s="102"/>
      <c r="AM289" s="102"/>
      <c r="AN289" s="102"/>
      <c r="AO289" s="102"/>
      <c r="AP289" s="102"/>
      <c r="AQ289" s="102"/>
      <c r="AR289" s="102"/>
      <c r="AS289" s="102"/>
      <c r="AT289" s="102"/>
      <c r="AU289" s="102"/>
      <c r="AV289" s="102"/>
      <c r="AW289" s="102"/>
      <c r="AX289" s="102"/>
      <c r="AY289" s="102"/>
    </row>
    <row r="290" spans="1:51" x14ac:dyDescent="0.25">
      <c r="A290" s="116">
        <v>289</v>
      </c>
      <c r="B290" s="116" t="b">
        <f>IF(ISNUMBER(Data!D290),IF(AND($A290&lt;=Data!$H$3,$A292&gt;=Data!$H$2,Data!E291&lt;&gt;1),VLOOKUP($A290,Data!$A:$D,4,FALSE)))</f>
        <v>0</v>
      </c>
      <c r="C290" s="116" t="b">
        <f>IF(AND($A290&lt;=Data!$H$3,$A292&gt;=Data!$H$2,Data!E291&lt;&gt;1),VLOOKUP($A290,Data!$A:$D,3,FALSE))</f>
        <v>0</v>
      </c>
      <c r="D290" s="58" t="b">
        <f>IF(COUNT(B290:C290)=2,IF(C290&gt;Data!$H$5,5,IF(C290&gt;Data!$H$6,4,IF(C290&gt;Data!$H$7,3,2))))</f>
        <v>0</v>
      </c>
      <c r="E290" s="115" t="str">
        <f t="shared" si="53"/>
        <v/>
      </c>
      <c r="F290" s="102" t="str">
        <f t="shared" si="57"/>
        <v>0,</v>
      </c>
      <c r="G290" s="102" t="str">
        <f t="shared" si="57"/>
        <v>0,</v>
      </c>
      <c r="H290" s="102" t="str">
        <f t="shared" si="57"/>
        <v>0,</v>
      </c>
      <c r="I290" s="102" t="str">
        <f t="shared" si="57"/>
        <v>0,</v>
      </c>
      <c r="J290" s="102" t="str">
        <f t="shared" si="57"/>
        <v>0,</v>
      </c>
      <c r="K290" s="102" t="str">
        <f t="shared" si="57"/>
        <v>0,</v>
      </c>
      <c r="L290" s="102" t="str">
        <f t="shared" si="57"/>
        <v>0,</v>
      </c>
      <c r="M290" s="102" t="str">
        <f t="shared" si="57"/>
        <v>0,</v>
      </c>
      <c r="N290" s="102" t="str">
        <f t="shared" si="57"/>
        <v>0,</v>
      </c>
      <c r="O290" s="102" t="str">
        <f t="shared" si="57"/>
        <v>0,</v>
      </c>
      <c r="P290" s="102" t="str">
        <f t="shared" si="57"/>
        <v>0,</v>
      </c>
      <c r="Q290" s="102" t="str">
        <f t="shared" si="55"/>
        <v>0,</v>
      </c>
      <c r="R290" s="102" t="str">
        <f t="shared" si="55"/>
        <v>0,</v>
      </c>
      <c r="S290" s="102" t="str">
        <f t="shared" si="55"/>
        <v>0,</v>
      </c>
      <c r="T290" s="102" t="str">
        <f t="shared" si="55"/>
        <v>0,</v>
      </c>
      <c r="U290" s="102" t="str">
        <f t="shared" si="55"/>
        <v>0,</v>
      </c>
      <c r="V290" s="102" t="str">
        <f t="shared" si="52"/>
        <v>0,</v>
      </c>
      <c r="W290" s="102" t="str">
        <f t="shared" si="52"/>
        <v>0,</v>
      </c>
      <c r="X290" s="102" t="str">
        <f t="shared" si="52"/>
        <v>0,</v>
      </c>
      <c r="Y290" s="102" t="str">
        <f t="shared" si="49"/>
        <v>0,</v>
      </c>
      <c r="Z290" s="102"/>
      <c r="AA290" s="102"/>
      <c r="AB290" s="102"/>
      <c r="AC290" s="102"/>
      <c r="AD290" s="102"/>
      <c r="AE290" s="102"/>
      <c r="AF290" s="102"/>
      <c r="AG290" s="102"/>
      <c r="AH290" s="102"/>
      <c r="AI290" s="102"/>
      <c r="AJ290" s="102"/>
      <c r="AK290" s="102"/>
      <c r="AL290" s="102"/>
      <c r="AM290" s="102"/>
      <c r="AN290" s="102"/>
      <c r="AO290" s="102"/>
      <c r="AP290" s="102"/>
      <c r="AQ290" s="102"/>
      <c r="AR290" s="102"/>
      <c r="AS290" s="102"/>
      <c r="AT290" s="102"/>
      <c r="AU290" s="102"/>
      <c r="AV290" s="102"/>
      <c r="AW290" s="102"/>
      <c r="AX290" s="102"/>
      <c r="AY290" s="102"/>
    </row>
    <row r="291" spans="1:51" x14ac:dyDescent="0.25">
      <c r="A291" s="116">
        <v>290</v>
      </c>
      <c r="B291" s="116" t="b">
        <f>IF(ISNUMBER(Data!D291),IF(AND($A291&lt;=Data!$H$3,$A293&gt;=Data!$H$2,Data!E292&lt;&gt;1),VLOOKUP($A291,Data!$A:$D,4,FALSE)))</f>
        <v>0</v>
      </c>
      <c r="C291" s="116" t="b">
        <f>IF(AND($A291&lt;=Data!$H$3,$A293&gt;=Data!$H$2,Data!E292&lt;&gt;1),VLOOKUP($A291,Data!$A:$D,3,FALSE))</f>
        <v>0</v>
      </c>
      <c r="D291" s="58" t="b">
        <f>IF(COUNT(B291:C291)=2,IF(C291&gt;Data!$H$5,5,IF(C291&gt;Data!$H$6,4,IF(C291&gt;Data!$H$7,3,2))))</f>
        <v>0</v>
      </c>
      <c r="E291" s="115" t="str">
        <f t="shared" si="53"/>
        <v/>
      </c>
      <c r="F291" s="102" t="str">
        <f t="shared" si="57"/>
        <v>0,</v>
      </c>
      <c r="G291" s="102" t="str">
        <f t="shared" si="57"/>
        <v>0,</v>
      </c>
      <c r="H291" s="102" t="str">
        <f t="shared" si="57"/>
        <v>0,</v>
      </c>
      <c r="I291" s="102" t="str">
        <f t="shared" si="57"/>
        <v>0,</v>
      </c>
      <c r="J291" s="102" t="str">
        <f t="shared" si="57"/>
        <v>0,</v>
      </c>
      <c r="K291" s="102" t="str">
        <f t="shared" si="57"/>
        <v>0,</v>
      </c>
      <c r="L291" s="102" t="str">
        <f t="shared" si="57"/>
        <v>0,</v>
      </c>
      <c r="M291" s="102" t="str">
        <f t="shared" si="57"/>
        <v>0,</v>
      </c>
      <c r="N291" s="102" t="str">
        <f t="shared" si="57"/>
        <v>0,</v>
      </c>
      <c r="O291" s="102" t="str">
        <f t="shared" si="57"/>
        <v>0,</v>
      </c>
      <c r="P291" s="102" t="str">
        <f t="shared" si="57"/>
        <v>0,</v>
      </c>
      <c r="Q291" s="102" t="str">
        <f t="shared" si="55"/>
        <v>0,</v>
      </c>
      <c r="R291" s="102" t="str">
        <f t="shared" si="55"/>
        <v>0,</v>
      </c>
      <c r="S291" s="102" t="str">
        <f t="shared" si="55"/>
        <v>0,</v>
      </c>
      <c r="T291" s="102" t="str">
        <f t="shared" si="55"/>
        <v>0,</v>
      </c>
      <c r="U291" s="102" t="str">
        <f t="shared" si="55"/>
        <v>0,</v>
      </c>
      <c r="V291" s="102" t="str">
        <f t="shared" si="52"/>
        <v>0,</v>
      </c>
      <c r="W291" s="102" t="str">
        <f t="shared" si="52"/>
        <v>0,</v>
      </c>
      <c r="X291" s="102" t="str">
        <f t="shared" si="52"/>
        <v>0,</v>
      </c>
      <c r="Y291" s="102" t="str">
        <f t="shared" si="49"/>
        <v>0,</v>
      </c>
      <c r="Z291" s="102"/>
      <c r="AA291" s="102"/>
      <c r="AB291" s="102"/>
      <c r="AC291" s="102"/>
      <c r="AD291" s="102"/>
      <c r="AE291" s="102"/>
      <c r="AF291" s="102"/>
      <c r="AG291" s="102"/>
      <c r="AH291" s="102"/>
      <c r="AI291" s="102"/>
      <c r="AJ291" s="102"/>
      <c r="AK291" s="102"/>
      <c r="AL291" s="102"/>
      <c r="AM291" s="102"/>
      <c r="AN291" s="102"/>
      <c r="AO291" s="102"/>
      <c r="AP291" s="102"/>
      <c r="AQ291" s="102"/>
      <c r="AR291" s="102"/>
      <c r="AS291" s="102"/>
      <c r="AT291" s="102"/>
      <c r="AU291" s="102"/>
      <c r="AV291" s="102"/>
      <c r="AW291" s="102"/>
      <c r="AX291" s="102"/>
      <c r="AY291" s="102"/>
    </row>
    <row r="292" spans="1:51" x14ac:dyDescent="0.25">
      <c r="A292" s="116">
        <v>291</v>
      </c>
      <c r="B292" s="116" t="b">
        <f>IF(ISNUMBER(Data!D292),IF(AND($A292&lt;=Data!$H$3,$A294&gt;=Data!$H$2,Data!E293&lt;&gt;1),VLOOKUP($A292,Data!$A:$D,4,FALSE)))</f>
        <v>0</v>
      </c>
      <c r="C292" s="116" t="b">
        <f>IF(AND($A292&lt;=Data!$H$3,$A294&gt;=Data!$H$2,Data!E293&lt;&gt;1),VLOOKUP($A292,Data!$A:$D,3,FALSE))</f>
        <v>0</v>
      </c>
      <c r="D292" s="58" t="b">
        <f>IF(COUNT(B292:C292)=2,IF(C292&gt;Data!$H$5,5,IF(C292&gt;Data!$H$6,4,IF(C292&gt;Data!$H$7,3,2))))</f>
        <v>0</v>
      </c>
      <c r="E292" s="115" t="str">
        <f t="shared" si="53"/>
        <v/>
      </c>
      <c r="F292" s="102" t="str">
        <f t="shared" ref="F292:P301" si="58">IF($B292&lt;F$1,1,0) &amp;","&amp;$E292</f>
        <v>0,</v>
      </c>
      <c r="G292" s="102" t="str">
        <f t="shared" si="58"/>
        <v>0,</v>
      </c>
      <c r="H292" s="102" t="str">
        <f t="shared" si="58"/>
        <v>0,</v>
      </c>
      <c r="I292" s="102" t="str">
        <f t="shared" si="58"/>
        <v>0,</v>
      </c>
      <c r="J292" s="102" t="str">
        <f t="shared" si="58"/>
        <v>0,</v>
      </c>
      <c r="K292" s="102" t="str">
        <f t="shared" si="58"/>
        <v>0,</v>
      </c>
      <c r="L292" s="102" t="str">
        <f t="shared" si="58"/>
        <v>0,</v>
      </c>
      <c r="M292" s="102" t="str">
        <f t="shared" si="58"/>
        <v>0,</v>
      </c>
      <c r="N292" s="102" t="str">
        <f t="shared" si="58"/>
        <v>0,</v>
      </c>
      <c r="O292" s="102" t="str">
        <f t="shared" si="58"/>
        <v>0,</v>
      </c>
      <c r="P292" s="102" t="str">
        <f t="shared" si="58"/>
        <v>0,</v>
      </c>
      <c r="Q292" s="102" t="str">
        <f t="shared" si="55"/>
        <v>0,</v>
      </c>
      <c r="R292" s="102" t="str">
        <f t="shared" si="55"/>
        <v>0,</v>
      </c>
      <c r="S292" s="102" t="str">
        <f t="shared" si="55"/>
        <v>0,</v>
      </c>
      <c r="T292" s="102" t="str">
        <f t="shared" si="55"/>
        <v>0,</v>
      </c>
      <c r="U292" s="102" t="str">
        <f t="shared" si="55"/>
        <v>0,</v>
      </c>
      <c r="V292" s="102" t="str">
        <f t="shared" si="52"/>
        <v>0,</v>
      </c>
      <c r="W292" s="102" t="str">
        <f t="shared" si="52"/>
        <v>0,</v>
      </c>
      <c r="X292" s="102" t="str">
        <f t="shared" si="52"/>
        <v>0,</v>
      </c>
      <c r="Y292" s="102" t="str">
        <f t="shared" si="49"/>
        <v>0,</v>
      </c>
      <c r="Z292" s="102"/>
      <c r="AA292" s="102"/>
      <c r="AB292" s="102"/>
      <c r="AC292" s="102"/>
      <c r="AD292" s="102"/>
      <c r="AE292" s="102"/>
      <c r="AF292" s="102"/>
      <c r="AG292" s="102"/>
      <c r="AH292" s="102"/>
      <c r="AI292" s="102"/>
      <c r="AJ292" s="102"/>
      <c r="AK292" s="102"/>
      <c r="AL292" s="102"/>
      <c r="AM292" s="102"/>
      <c r="AN292" s="102"/>
      <c r="AO292" s="102"/>
      <c r="AP292" s="102"/>
      <c r="AQ292" s="102"/>
      <c r="AR292" s="102"/>
      <c r="AS292" s="102"/>
      <c r="AT292" s="102"/>
      <c r="AU292" s="102"/>
      <c r="AV292" s="102"/>
      <c r="AW292" s="102"/>
      <c r="AX292" s="102"/>
      <c r="AY292" s="102"/>
    </row>
    <row r="293" spans="1:51" x14ac:dyDescent="0.25">
      <c r="A293" s="116">
        <v>292</v>
      </c>
      <c r="B293" s="116" t="b">
        <f>IF(ISNUMBER(Data!D293),IF(AND($A293&lt;=Data!$H$3,$A295&gt;=Data!$H$2,Data!E294&lt;&gt;1),VLOOKUP($A293,Data!$A:$D,4,FALSE)))</f>
        <v>0</v>
      </c>
      <c r="C293" s="116" t="b">
        <f>IF(AND($A293&lt;=Data!$H$3,$A295&gt;=Data!$H$2,Data!E294&lt;&gt;1),VLOOKUP($A293,Data!$A:$D,3,FALSE))</f>
        <v>0</v>
      </c>
      <c r="D293" s="58" t="b">
        <f>IF(COUNT(B293:C293)=2,IF(C293&gt;Data!$H$5,5,IF(C293&gt;Data!$H$6,4,IF(C293&gt;Data!$H$7,3,2))))</f>
        <v>0</v>
      </c>
      <c r="E293" s="115" t="str">
        <f t="shared" si="53"/>
        <v/>
      </c>
      <c r="F293" s="102" t="str">
        <f t="shared" si="58"/>
        <v>0,</v>
      </c>
      <c r="G293" s="102" t="str">
        <f t="shared" si="58"/>
        <v>0,</v>
      </c>
      <c r="H293" s="102" t="str">
        <f t="shared" si="58"/>
        <v>0,</v>
      </c>
      <c r="I293" s="102" t="str">
        <f t="shared" si="58"/>
        <v>0,</v>
      </c>
      <c r="J293" s="102" t="str">
        <f t="shared" si="58"/>
        <v>0,</v>
      </c>
      <c r="K293" s="102" t="str">
        <f t="shared" si="58"/>
        <v>0,</v>
      </c>
      <c r="L293" s="102" t="str">
        <f t="shared" si="58"/>
        <v>0,</v>
      </c>
      <c r="M293" s="102" t="str">
        <f t="shared" si="58"/>
        <v>0,</v>
      </c>
      <c r="N293" s="102" t="str">
        <f t="shared" si="58"/>
        <v>0,</v>
      </c>
      <c r="O293" s="102" t="str">
        <f t="shared" si="58"/>
        <v>0,</v>
      </c>
      <c r="P293" s="102" t="str">
        <f t="shared" si="58"/>
        <v>0,</v>
      </c>
      <c r="Q293" s="102" t="str">
        <f t="shared" si="55"/>
        <v>0,</v>
      </c>
      <c r="R293" s="102" t="str">
        <f t="shared" si="55"/>
        <v>0,</v>
      </c>
      <c r="S293" s="102" t="str">
        <f t="shared" si="55"/>
        <v>0,</v>
      </c>
      <c r="T293" s="102" t="str">
        <f t="shared" si="55"/>
        <v>0,</v>
      </c>
      <c r="U293" s="102" t="str">
        <f t="shared" si="55"/>
        <v>0,</v>
      </c>
      <c r="V293" s="102" t="str">
        <f t="shared" si="52"/>
        <v>0,</v>
      </c>
      <c r="W293" s="102" t="str">
        <f t="shared" si="52"/>
        <v>0,</v>
      </c>
      <c r="X293" s="102" t="str">
        <f t="shared" si="52"/>
        <v>0,</v>
      </c>
      <c r="Y293" s="102" t="str">
        <f t="shared" si="49"/>
        <v>0,</v>
      </c>
      <c r="Z293" s="102"/>
      <c r="AA293" s="102"/>
      <c r="AB293" s="102"/>
      <c r="AC293" s="102"/>
      <c r="AD293" s="102"/>
      <c r="AE293" s="102"/>
      <c r="AF293" s="102"/>
      <c r="AG293" s="102"/>
      <c r="AH293" s="102"/>
      <c r="AI293" s="102"/>
      <c r="AJ293" s="102"/>
      <c r="AK293" s="102"/>
      <c r="AL293" s="102"/>
      <c r="AM293" s="102"/>
      <c r="AN293" s="102"/>
      <c r="AO293" s="102"/>
      <c r="AP293" s="102"/>
      <c r="AQ293" s="102"/>
      <c r="AR293" s="102"/>
      <c r="AS293" s="102"/>
      <c r="AT293" s="102"/>
      <c r="AU293" s="102"/>
      <c r="AV293" s="102"/>
      <c r="AW293" s="102"/>
      <c r="AX293" s="102"/>
      <c r="AY293" s="102"/>
    </row>
    <row r="294" spans="1:51" x14ac:dyDescent="0.25">
      <c r="A294" s="116">
        <v>293</v>
      </c>
      <c r="B294" s="116" t="b">
        <f>IF(ISNUMBER(Data!D294),IF(AND($A294&lt;=Data!$H$3,$A296&gt;=Data!$H$2,Data!E295&lt;&gt;1),VLOOKUP($A294,Data!$A:$D,4,FALSE)))</f>
        <v>0</v>
      </c>
      <c r="C294" s="116" t="b">
        <f>IF(AND($A294&lt;=Data!$H$3,$A296&gt;=Data!$H$2,Data!E295&lt;&gt;1),VLOOKUP($A294,Data!$A:$D,3,FALSE))</f>
        <v>0</v>
      </c>
      <c r="D294" s="58" t="b">
        <f>IF(COUNT(B294:C294)=2,IF(C294&gt;Data!$H$5,5,IF(C294&gt;Data!$H$6,4,IF(C294&gt;Data!$H$7,3,2))))</f>
        <v>0</v>
      </c>
      <c r="E294" s="115" t="str">
        <f t="shared" si="53"/>
        <v/>
      </c>
      <c r="F294" s="102" t="str">
        <f t="shared" si="58"/>
        <v>0,</v>
      </c>
      <c r="G294" s="102" t="str">
        <f t="shared" si="58"/>
        <v>0,</v>
      </c>
      <c r="H294" s="102" t="str">
        <f t="shared" si="58"/>
        <v>0,</v>
      </c>
      <c r="I294" s="102" t="str">
        <f t="shared" si="58"/>
        <v>0,</v>
      </c>
      <c r="J294" s="102" t="str">
        <f t="shared" si="58"/>
        <v>0,</v>
      </c>
      <c r="K294" s="102" t="str">
        <f t="shared" si="58"/>
        <v>0,</v>
      </c>
      <c r="L294" s="102" t="str">
        <f t="shared" si="58"/>
        <v>0,</v>
      </c>
      <c r="M294" s="102" t="str">
        <f t="shared" si="58"/>
        <v>0,</v>
      </c>
      <c r="N294" s="102" t="str">
        <f t="shared" si="58"/>
        <v>0,</v>
      </c>
      <c r="O294" s="102" t="str">
        <f t="shared" si="58"/>
        <v>0,</v>
      </c>
      <c r="P294" s="102" t="str">
        <f t="shared" si="58"/>
        <v>0,</v>
      </c>
      <c r="Q294" s="102" t="str">
        <f t="shared" si="55"/>
        <v>0,</v>
      </c>
      <c r="R294" s="102" t="str">
        <f t="shared" si="55"/>
        <v>0,</v>
      </c>
      <c r="S294" s="102" t="str">
        <f t="shared" si="55"/>
        <v>0,</v>
      </c>
      <c r="T294" s="102" t="str">
        <f t="shared" si="55"/>
        <v>0,</v>
      </c>
      <c r="U294" s="102" t="str">
        <f t="shared" si="55"/>
        <v>0,</v>
      </c>
      <c r="V294" s="102" t="str">
        <f t="shared" si="52"/>
        <v>0,</v>
      </c>
      <c r="W294" s="102" t="str">
        <f t="shared" si="52"/>
        <v>0,</v>
      </c>
      <c r="X294" s="102" t="str">
        <f t="shared" si="52"/>
        <v>0,</v>
      </c>
      <c r="Y294" s="102" t="str">
        <f t="shared" si="49"/>
        <v>0,</v>
      </c>
      <c r="Z294" s="102"/>
      <c r="AA294" s="102"/>
      <c r="AB294" s="102"/>
      <c r="AC294" s="102"/>
      <c r="AD294" s="102"/>
      <c r="AE294" s="102"/>
      <c r="AF294" s="102"/>
      <c r="AG294" s="102"/>
      <c r="AH294" s="102"/>
      <c r="AI294" s="102"/>
      <c r="AJ294" s="102"/>
      <c r="AK294" s="102"/>
      <c r="AL294" s="102"/>
      <c r="AM294" s="102"/>
      <c r="AN294" s="102"/>
      <c r="AO294" s="102"/>
      <c r="AP294" s="102"/>
      <c r="AQ294" s="102"/>
      <c r="AR294" s="102"/>
      <c r="AS294" s="102"/>
      <c r="AT294" s="102"/>
      <c r="AU294" s="102"/>
      <c r="AV294" s="102"/>
      <c r="AW294" s="102"/>
      <c r="AX294" s="102"/>
      <c r="AY294" s="102"/>
    </row>
    <row r="295" spans="1:51" x14ac:dyDescent="0.25">
      <c r="A295" s="116">
        <v>294</v>
      </c>
      <c r="B295" s="116" t="b">
        <f>IF(ISNUMBER(Data!D295),IF(AND($A295&lt;=Data!$H$3,$A297&gt;=Data!$H$2,Data!E296&lt;&gt;1),VLOOKUP($A295,Data!$A:$D,4,FALSE)))</f>
        <v>0</v>
      </c>
      <c r="C295" s="116" t="b">
        <f>IF(AND($A295&lt;=Data!$H$3,$A297&gt;=Data!$H$2,Data!E296&lt;&gt;1),VLOOKUP($A295,Data!$A:$D,3,FALSE))</f>
        <v>0</v>
      </c>
      <c r="D295" s="58" t="b">
        <f>IF(COUNT(B295:C295)=2,IF(C295&gt;Data!$H$5,5,IF(C295&gt;Data!$H$6,4,IF(C295&gt;Data!$H$7,3,2))))</f>
        <v>0</v>
      </c>
      <c r="E295" s="115" t="str">
        <f t="shared" si="53"/>
        <v/>
      </c>
      <c r="F295" s="102" t="str">
        <f t="shared" si="58"/>
        <v>0,</v>
      </c>
      <c r="G295" s="102" t="str">
        <f t="shared" si="58"/>
        <v>0,</v>
      </c>
      <c r="H295" s="102" t="str">
        <f t="shared" si="58"/>
        <v>0,</v>
      </c>
      <c r="I295" s="102" t="str">
        <f t="shared" si="58"/>
        <v>0,</v>
      </c>
      <c r="J295" s="102" t="str">
        <f t="shared" si="58"/>
        <v>0,</v>
      </c>
      <c r="K295" s="102" t="str">
        <f t="shared" si="58"/>
        <v>0,</v>
      </c>
      <c r="L295" s="102" t="str">
        <f t="shared" si="58"/>
        <v>0,</v>
      </c>
      <c r="M295" s="102" t="str">
        <f t="shared" si="58"/>
        <v>0,</v>
      </c>
      <c r="N295" s="102" t="str">
        <f t="shared" si="58"/>
        <v>0,</v>
      </c>
      <c r="O295" s="102" t="str">
        <f t="shared" si="58"/>
        <v>0,</v>
      </c>
      <c r="P295" s="102" t="str">
        <f t="shared" si="58"/>
        <v>0,</v>
      </c>
      <c r="Q295" s="102" t="str">
        <f t="shared" si="55"/>
        <v>0,</v>
      </c>
      <c r="R295" s="102" t="str">
        <f t="shared" si="55"/>
        <v>0,</v>
      </c>
      <c r="S295" s="102" t="str">
        <f t="shared" si="55"/>
        <v>0,</v>
      </c>
      <c r="T295" s="102" t="str">
        <f t="shared" si="55"/>
        <v>0,</v>
      </c>
      <c r="U295" s="102" t="str">
        <f t="shared" si="55"/>
        <v>0,</v>
      </c>
      <c r="V295" s="102" t="str">
        <f t="shared" si="52"/>
        <v>0,</v>
      </c>
      <c r="W295" s="102" t="str">
        <f t="shared" si="52"/>
        <v>0,</v>
      </c>
      <c r="X295" s="102" t="str">
        <f t="shared" si="52"/>
        <v>0,</v>
      </c>
      <c r="Y295" s="102" t="str">
        <f t="shared" si="49"/>
        <v>0,</v>
      </c>
      <c r="Z295" s="102"/>
      <c r="AA295" s="102"/>
      <c r="AB295" s="102"/>
      <c r="AC295" s="102"/>
      <c r="AD295" s="102"/>
      <c r="AE295" s="102"/>
      <c r="AF295" s="102"/>
      <c r="AG295" s="102"/>
      <c r="AH295" s="102"/>
      <c r="AI295" s="102"/>
      <c r="AJ295" s="102"/>
      <c r="AK295" s="102"/>
      <c r="AL295" s="102"/>
      <c r="AM295" s="102"/>
      <c r="AN295" s="102"/>
      <c r="AO295" s="102"/>
      <c r="AP295" s="102"/>
      <c r="AQ295" s="102"/>
      <c r="AR295" s="102"/>
      <c r="AS295" s="102"/>
      <c r="AT295" s="102"/>
      <c r="AU295" s="102"/>
      <c r="AV295" s="102"/>
      <c r="AW295" s="102"/>
      <c r="AX295" s="102"/>
      <c r="AY295" s="102"/>
    </row>
    <row r="296" spans="1:51" x14ac:dyDescent="0.25">
      <c r="A296" s="116">
        <v>295</v>
      </c>
      <c r="B296" s="116" t="b">
        <f>IF(ISNUMBER(Data!D296),IF(AND($A296&lt;=Data!$H$3,$A298&gt;=Data!$H$2,Data!E297&lt;&gt;1),VLOOKUP($A296,Data!$A:$D,4,FALSE)))</f>
        <v>0</v>
      </c>
      <c r="C296" s="116" t="b">
        <f>IF(AND($A296&lt;=Data!$H$3,$A298&gt;=Data!$H$2,Data!E297&lt;&gt;1),VLOOKUP($A296,Data!$A:$D,3,FALSE))</f>
        <v>0</v>
      </c>
      <c r="D296" s="58" t="b">
        <f>IF(COUNT(B296:C296)=2,IF(C296&gt;Data!$H$5,5,IF(C296&gt;Data!$H$6,4,IF(C296&gt;Data!$H$7,3,2))))</f>
        <v>0</v>
      </c>
      <c r="E296" s="115" t="str">
        <f t="shared" si="53"/>
        <v/>
      </c>
      <c r="F296" s="102" t="str">
        <f t="shared" si="58"/>
        <v>0,</v>
      </c>
      <c r="G296" s="102" t="str">
        <f t="shared" si="58"/>
        <v>0,</v>
      </c>
      <c r="H296" s="102" t="str">
        <f t="shared" si="58"/>
        <v>0,</v>
      </c>
      <c r="I296" s="102" t="str">
        <f t="shared" si="58"/>
        <v>0,</v>
      </c>
      <c r="J296" s="102" t="str">
        <f t="shared" si="58"/>
        <v>0,</v>
      </c>
      <c r="K296" s="102" t="str">
        <f t="shared" si="58"/>
        <v>0,</v>
      </c>
      <c r="L296" s="102" t="str">
        <f t="shared" si="58"/>
        <v>0,</v>
      </c>
      <c r="M296" s="102" t="str">
        <f t="shared" si="58"/>
        <v>0,</v>
      </c>
      <c r="N296" s="102" t="str">
        <f t="shared" si="58"/>
        <v>0,</v>
      </c>
      <c r="O296" s="102" t="str">
        <f t="shared" si="58"/>
        <v>0,</v>
      </c>
      <c r="P296" s="102" t="str">
        <f t="shared" si="58"/>
        <v>0,</v>
      </c>
      <c r="Q296" s="102" t="str">
        <f t="shared" si="55"/>
        <v>0,</v>
      </c>
      <c r="R296" s="102" t="str">
        <f t="shared" si="55"/>
        <v>0,</v>
      </c>
      <c r="S296" s="102" t="str">
        <f t="shared" si="55"/>
        <v>0,</v>
      </c>
      <c r="T296" s="102" t="str">
        <f t="shared" si="55"/>
        <v>0,</v>
      </c>
      <c r="U296" s="102" t="str">
        <f t="shared" si="55"/>
        <v>0,</v>
      </c>
      <c r="V296" s="102" t="str">
        <f t="shared" si="52"/>
        <v>0,</v>
      </c>
      <c r="W296" s="102" t="str">
        <f t="shared" si="52"/>
        <v>0,</v>
      </c>
      <c r="X296" s="102" t="str">
        <f t="shared" si="52"/>
        <v>0,</v>
      </c>
      <c r="Y296" s="102" t="str">
        <f t="shared" si="49"/>
        <v>0,</v>
      </c>
      <c r="Z296" s="102"/>
      <c r="AA296" s="102"/>
      <c r="AB296" s="102"/>
      <c r="AC296" s="102"/>
      <c r="AD296" s="102"/>
      <c r="AE296" s="102"/>
      <c r="AF296" s="102"/>
      <c r="AG296" s="102"/>
      <c r="AH296" s="102"/>
      <c r="AI296" s="102"/>
      <c r="AJ296" s="102"/>
      <c r="AK296" s="102"/>
      <c r="AL296" s="102"/>
      <c r="AM296" s="102"/>
      <c r="AN296" s="102"/>
      <c r="AO296" s="102"/>
      <c r="AP296" s="102"/>
      <c r="AQ296" s="102"/>
      <c r="AR296" s="102"/>
      <c r="AS296" s="102"/>
      <c r="AT296" s="102"/>
      <c r="AU296" s="102"/>
      <c r="AV296" s="102"/>
      <c r="AW296" s="102"/>
      <c r="AX296" s="102"/>
      <c r="AY296" s="102"/>
    </row>
    <row r="297" spans="1:51" x14ac:dyDescent="0.25">
      <c r="A297" s="116">
        <v>296</v>
      </c>
      <c r="B297" s="116" t="b">
        <f>IF(ISNUMBER(Data!D297),IF(AND($A297&lt;=Data!$H$3,$A299&gt;=Data!$H$2,Data!E298&lt;&gt;1),VLOOKUP($A297,Data!$A:$D,4,FALSE)))</f>
        <v>0</v>
      </c>
      <c r="C297" s="116" t="b">
        <f>IF(AND($A297&lt;=Data!$H$3,$A299&gt;=Data!$H$2,Data!E298&lt;&gt;1),VLOOKUP($A297,Data!$A:$D,3,FALSE))</f>
        <v>0</v>
      </c>
      <c r="D297" s="58" t="b">
        <f>IF(COUNT(B297:C297)=2,IF(C297&gt;Data!$H$5,5,IF(C297&gt;Data!$H$6,4,IF(C297&gt;Data!$H$7,3,2))))</f>
        <v>0</v>
      </c>
      <c r="E297" s="115" t="str">
        <f t="shared" si="53"/>
        <v/>
      </c>
      <c r="F297" s="102" t="str">
        <f t="shared" si="58"/>
        <v>0,</v>
      </c>
      <c r="G297" s="102" t="str">
        <f t="shared" si="58"/>
        <v>0,</v>
      </c>
      <c r="H297" s="102" t="str">
        <f t="shared" si="58"/>
        <v>0,</v>
      </c>
      <c r="I297" s="102" t="str">
        <f t="shared" si="58"/>
        <v>0,</v>
      </c>
      <c r="J297" s="102" t="str">
        <f t="shared" si="58"/>
        <v>0,</v>
      </c>
      <c r="K297" s="102" t="str">
        <f t="shared" si="58"/>
        <v>0,</v>
      </c>
      <c r="L297" s="102" t="str">
        <f t="shared" si="58"/>
        <v>0,</v>
      </c>
      <c r="M297" s="102" t="str">
        <f t="shared" si="58"/>
        <v>0,</v>
      </c>
      <c r="N297" s="102" t="str">
        <f t="shared" si="58"/>
        <v>0,</v>
      </c>
      <c r="O297" s="102" t="str">
        <f t="shared" si="58"/>
        <v>0,</v>
      </c>
      <c r="P297" s="102" t="str">
        <f t="shared" si="58"/>
        <v>0,</v>
      </c>
      <c r="Q297" s="102" t="str">
        <f t="shared" si="55"/>
        <v>0,</v>
      </c>
      <c r="R297" s="102" t="str">
        <f t="shared" si="55"/>
        <v>0,</v>
      </c>
      <c r="S297" s="102" t="str">
        <f t="shared" si="55"/>
        <v>0,</v>
      </c>
      <c r="T297" s="102" t="str">
        <f t="shared" si="55"/>
        <v>0,</v>
      </c>
      <c r="U297" s="102" t="str">
        <f t="shared" si="55"/>
        <v>0,</v>
      </c>
      <c r="V297" s="102" t="str">
        <f t="shared" si="52"/>
        <v>0,</v>
      </c>
      <c r="W297" s="102" t="str">
        <f t="shared" si="52"/>
        <v>0,</v>
      </c>
      <c r="X297" s="102" t="str">
        <f t="shared" si="52"/>
        <v>0,</v>
      </c>
      <c r="Y297" s="102" t="str">
        <f t="shared" si="49"/>
        <v>0,</v>
      </c>
      <c r="Z297" s="102"/>
      <c r="AA297" s="102"/>
      <c r="AB297" s="102"/>
      <c r="AC297" s="102"/>
      <c r="AD297" s="102"/>
      <c r="AE297" s="102"/>
      <c r="AF297" s="102"/>
      <c r="AG297" s="102"/>
      <c r="AH297" s="102"/>
      <c r="AI297" s="102"/>
      <c r="AJ297" s="102"/>
      <c r="AK297" s="102"/>
      <c r="AL297" s="102"/>
      <c r="AM297" s="102"/>
      <c r="AN297" s="102"/>
      <c r="AO297" s="102"/>
      <c r="AP297" s="102"/>
      <c r="AQ297" s="102"/>
      <c r="AR297" s="102"/>
      <c r="AS297" s="102"/>
      <c r="AT297" s="102"/>
      <c r="AU297" s="102"/>
      <c r="AV297" s="102"/>
      <c r="AW297" s="102"/>
      <c r="AX297" s="102"/>
      <c r="AY297" s="102"/>
    </row>
    <row r="298" spans="1:51" x14ac:dyDescent="0.25">
      <c r="A298" s="116">
        <v>297</v>
      </c>
      <c r="B298" s="116" t="b">
        <f>IF(ISNUMBER(Data!D298),IF(AND($A298&lt;=Data!$H$3,$A300&gt;=Data!$H$2,Data!E299&lt;&gt;1),VLOOKUP($A298,Data!$A:$D,4,FALSE)))</f>
        <v>0</v>
      </c>
      <c r="C298" s="116" t="b">
        <f>IF(AND($A298&lt;=Data!$H$3,$A300&gt;=Data!$H$2,Data!E299&lt;&gt;1),VLOOKUP($A298,Data!$A:$D,3,FALSE))</f>
        <v>0</v>
      </c>
      <c r="D298" s="58" t="b">
        <f>IF(COUNT(B298:C298)=2,IF(C298&gt;Data!$H$5,5,IF(C298&gt;Data!$H$6,4,IF(C298&gt;Data!$H$7,3,2))))</f>
        <v>0</v>
      </c>
      <c r="E298" s="115" t="str">
        <f t="shared" si="53"/>
        <v/>
      </c>
      <c r="F298" s="102" t="str">
        <f t="shared" si="58"/>
        <v>0,</v>
      </c>
      <c r="G298" s="102" t="str">
        <f t="shared" si="58"/>
        <v>0,</v>
      </c>
      <c r="H298" s="102" t="str">
        <f t="shared" si="58"/>
        <v>0,</v>
      </c>
      <c r="I298" s="102" t="str">
        <f t="shared" si="58"/>
        <v>0,</v>
      </c>
      <c r="J298" s="102" t="str">
        <f t="shared" si="58"/>
        <v>0,</v>
      </c>
      <c r="K298" s="102" t="str">
        <f t="shared" si="58"/>
        <v>0,</v>
      </c>
      <c r="L298" s="102" t="str">
        <f t="shared" si="58"/>
        <v>0,</v>
      </c>
      <c r="M298" s="102" t="str">
        <f t="shared" si="58"/>
        <v>0,</v>
      </c>
      <c r="N298" s="102" t="str">
        <f t="shared" si="58"/>
        <v>0,</v>
      </c>
      <c r="O298" s="102" t="str">
        <f t="shared" si="58"/>
        <v>0,</v>
      </c>
      <c r="P298" s="102" t="str">
        <f t="shared" si="58"/>
        <v>0,</v>
      </c>
      <c r="Q298" s="102" t="str">
        <f t="shared" si="55"/>
        <v>0,</v>
      </c>
      <c r="R298" s="102" t="str">
        <f t="shared" si="55"/>
        <v>0,</v>
      </c>
      <c r="S298" s="102" t="str">
        <f t="shared" si="55"/>
        <v>0,</v>
      </c>
      <c r="T298" s="102" t="str">
        <f t="shared" si="55"/>
        <v>0,</v>
      </c>
      <c r="U298" s="102" t="str">
        <f t="shared" si="55"/>
        <v>0,</v>
      </c>
      <c r="V298" s="102" t="str">
        <f t="shared" si="52"/>
        <v>0,</v>
      </c>
      <c r="W298" s="102" t="str">
        <f t="shared" si="52"/>
        <v>0,</v>
      </c>
      <c r="X298" s="102" t="str">
        <f t="shared" si="52"/>
        <v>0,</v>
      </c>
      <c r="Y298" s="102" t="str">
        <f t="shared" si="49"/>
        <v>0,</v>
      </c>
      <c r="Z298" s="102"/>
      <c r="AA298" s="102"/>
      <c r="AB298" s="102"/>
      <c r="AC298" s="102"/>
      <c r="AD298" s="102"/>
      <c r="AE298" s="102"/>
      <c r="AF298" s="102"/>
      <c r="AG298" s="102"/>
      <c r="AH298" s="102"/>
      <c r="AI298" s="102"/>
      <c r="AJ298" s="102"/>
      <c r="AK298" s="102"/>
      <c r="AL298" s="102"/>
      <c r="AM298" s="102"/>
      <c r="AN298" s="102"/>
      <c r="AO298" s="102"/>
      <c r="AP298" s="102"/>
      <c r="AQ298" s="102"/>
      <c r="AR298" s="102"/>
      <c r="AS298" s="102"/>
      <c r="AT298" s="102"/>
      <c r="AU298" s="102"/>
      <c r="AV298" s="102"/>
      <c r="AW298" s="102"/>
      <c r="AX298" s="102"/>
      <c r="AY298" s="102"/>
    </row>
    <row r="299" spans="1:51" x14ac:dyDescent="0.25">
      <c r="A299" s="116">
        <v>298</v>
      </c>
      <c r="B299" s="116" t="b">
        <f>IF(ISNUMBER(Data!D299),IF(AND($A299&lt;=Data!$H$3,$A301&gt;=Data!$H$2,Data!E300&lt;&gt;1),VLOOKUP($A299,Data!$A:$D,4,FALSE)))</f>
        <v>0</v>
      </c>
      <c r="C299" s="116" t="b">
        <f>IF(AND($A299&lt;=Data!$H$3,$A301&gt;=Data!$H$2,Data!E300&lt;&gt;1),VLOOKUP($A299,Data!$A:$D,3,FALSE))</f>
        <v>0</v>
      </c>
      <c r="D299" s="58" t="b">
        <f>IF(COUNT(B299:C299)=2,IF(C299&gt;Data!$H$5,5,IF(C299&gt;Data!$H$6,4,IF(C299&gt;Data!$H$7,3,2))))</f>
        <v>0</v>
      </c>
      <c r="E299" s="115" t="str">
        <f t="shared" si="53"/>
        <v/>
      </c>
      <c r="F299" s="102" t="str">
        <f t="shared" si="58"/>
        <v>0,</v>
      </c>
      <c r="G299" s="102" t="str">
        <f t="shared" si="58"/>
        <v>0,</v>
      </c>
      <c r="H299" s="102" t="str">
        <f t="shared" si="58"/>
        <v>0,</v>
      </c>
      <c r="I299" s="102" t="str">
        <f t="shared" si="58"/>
        <v>0,</v>
      </c>
      <c r="J299" s="102" t="str">
        <f t="shared" si="58"/>
        <v>0,</v>
      </c>
      <c r="K299" s="102" t="str">
        <f t="shared" si="58"/>
        <v>0,</v>
      </c>
      <c r="L299" s="102" t="str">
        <f t="shared" si="58"/>
        <v>0,</v>
      </c>
      <c r="M299" s="102" t="str">
        <f t="shared" si="58"/>
        <v>0,</v>
      </c>
      <c r="N299" s="102" t="str">
        <f t="shared" si="58"/>
        <v>0,</v>
      </c>
      <c r="O299" s="102" t="str">
        <f t="shared" si="58"/>
        <v>0,</v>
      </c>
      <c r="P299" s="102" t="str">
        <f t="shared" si="58"/>
        <v>0,</v>
      </c>
      <c r="Q299" s="102" t="str">
        <f t="shared" si="55"/>
        <v>0,</v>
      </c>
      <c r="R299" s="102" t="str">
        <f t="shared" si="55"/>
        <v>0,</v>
      </c>
      <c r="S299" s="102" t="str">
        <f t="shared" si="55"/>
        <v>0,</v>
      </c>
      <c r="T299" s="102" t="str">
        <f t="shared" si="55"/>
        <v>0,</v>
      </c>
      <c r="U299" s="102" t="str">
        <f t="shared" si="55"/>
        <v>0,</v>
      </c>
      <c r="V299" s="102" t="str">
        <f t="shared" si="52"/>
        <v>0,</v>
      </c>
      <c r="W299" s="102" t="str">
        <f t="shared" si="52"/>
        <v>0,</v>
      </c>
      <c r="X299" s="102" t="str">
        <f t="shared" si="52"/>
        <v>0,</v>
      </c>
      <c r="Y299" s="102" t="str">
        <f t="shared" si="49"/>
        <v>0,</v>
      </c>
      <c r="Z299" s="102"/>
      <c r="AA299" s="102"/>
      <c r="AB299" s="102"/>
      <c r="AC299" s="102"/>
      <c r="AD299" s="102"/>
      <c r="AE299" s="102"/>
      <c r="AF299" s="102"/>
      <c r="AG299" s="102"/>
      <c r="AH299" s="102"/>
      <c r="AI299" s="102"/>
      <c r="AJ299" s="102"/>
      <c r="AK299" s="102"/>
      <c r="AL299" s="102"/>
      <c r="AM299" s="102"/>
      <c r="AN299" s="102"/>
      <c r="AO299" s="102"/>
      <c r="AP299" s="102"/>
      <c r="AQ299" s="102"/>
      <c r="AR299" s="102"/>
      <c r="AS299" s="102"/>
      <c r="AT299" s="102"/>
      <c r="AU299" s="102"/>
      <c r="AV299" s="102"/>
      <c r="AW299" s="102"/>
      <c r="AX299" s="102"/>
      <c r="AY299" s="102"/>
    </row>
    <row r="300" spans="1:51" x14ac:dyDescent="0.25">
      <c r="A300" s="116">
        <v>299</v>
      </c>
      <c r="B300" s="116" t="b">
        <f>IF(ISNUMBER(Data!D300),IF(AND($A300&lt;=Data!$H$3,$A302&gt;=Data!$H$2,Data!E301&lt;&gt;1),VLOOKUP($A300,Data!$A:$D,4,FALSE)))</f>
        <v>0</v>
      </c>
      <c r="C300" s="116" t="b">
        <f>IF(AND($A300&lt;=Data!$H$3,$A302&gt;=Data!$H$2,Data!E301&lt;&gt;1),VLOOKUP($A300,Data!$A:$D,3,FALSE))</f>
        <v>0</v>
      </c>
      <c r="D300" s="58" t="b">
        <f>IF(COUNT(B300:C300)=2,IF(C300&gt;Data!$H$5,5,IF(C300&gt;Data!$H$6,4,IF(C300&gt;Data!$H$7,3,2))))</f>
        <v>0</v>
      </c>
      <c r="E300" s="115" t="str">
        <f t="shared" si="53"/>
        <v/>
      </c>
      <c r="F300" s="102" t="str">
        <f t="shared" si="58"/>
        <v>0,</v>
      </c>
      <c r="G300" s="102" t="str">
        <f t="shared" si="58"/>
        <v>0,</v>
      </c>
      <c r="H300" s="102" t="str">
        <f t="shared" si="58"/>
        <v>0,</v>
      </c>
      <c r="I300" s="102" t="str">
        <f t="shared" si="58"/>
        <v>0,</v>
      </c>
      <c r="J300" s="102" t="str">
        <f t="shared" si="58"/>
        <v>0,</v>
      </c>
      <c r="K300" s="102" t="str">
        <f t="shared" si="58"/>
        <v>0,</v>
      </c>
      <c r="L300" s="102" t="str">
        <f t="shared" si="58"/>
        <v>0,</v>
      </c>
      <c r="M300" s="102" t="str">
        <f t="shared" si="58"/>
        <v>0,</v>
      </c>
      <c r="N300" s="102" t="str">
        <f t="shared" si="58"/>
        <v>0,</v>
      </c>
      <c r="O300" s="102" t="str">
        <f t="shared" si="58"/>
        <v>0,</v>
      </c>
      <c r="P300" s="102" t="str">
        <f t="shared" si="58"/>
        <v>0,</v>
      </c>
      <c r="Q300" s="102" t="str">
        <f t="shared" si="55"/>
        <v>0,</v>
      </c>
      <c r="R300" s="102" t="str">
        <f t="shared" si="55"/>
        <v>0,</v>
      </c>
      <c r="S300" s="102" t="str">
        <f t="shared" si="55"/>
        <v>0,</v>
      </c>
      <c r="T300" s="102" t="str">
        <f t="shared" si="55"/>
        <v>0,</v>
      </c>
      <c r="U300" s="102" t="str">
        <f t="shared" si="55"/>
        <v>0,</v>
      </c>
      <c r="V300" s="102" t="str">
        <f t="shared" si="52"/>
        <v>0,</v>
      </c>
      <c r="W300" s="102" t="str">
        <f t="shared" si="52"/>
        <v>0,</v>
      </c>
      <c r="X300" s="102" t="str">
        <f t="shared" si="52"/>
        <v>0,</v>
      </c>
      <c r="Y300" s="102" t="str">
        <f t="shared" si="49"/>
        <v>0,</v>
      </c>
      <c r="Z300" s="102"/>
      <c r="AA300" s="102"/>
      <c r="AB300" s="102"/>
      <c r="AC300" s="102"/>
      <c r="AD300" s="102"/>
      <c r="AE300" s="102"/>
      <c r="AF300" s="102"/>
      <c r="AG300" s="102"/>
      <c r="AH300" s="102"/>
      <c r="AI300" s="102"/>
      <c r="AJ300" s="102"/>
      <c r="AK300" s="102"/>
      <c r="AL300" s="102"/>
      <c r="AM300" s="102"/>
      <c r="AN300" s="102"/>
      <c r="AO300" s="102"/>
      <c r="AP300" s="102"/>
      <c r="AQ300" s="102"/>
      <c r="AR300" s="102"/>
      <c r="AS300" s="102"/>
      <c r="AT300" s="102"/>
      <c r="AU300" s="102"/>
      <c r="AV300" s="102"/>
      <c r="AW300" s="102"/>
      <c r="AX300" s="102"/>
      <c r="AY300" s="102"/>
    </row>
    <row r="301" spans="1:51" x14ac:dyDescent="0.25">
      <c r="A301" s="116">
        <v>300</v>
      </c>
      <c r="B301" s="116" t="b">
        <f>IF(ISNUMBER(Data!D301),IF(AND($A301&lt;=Data!$H$3,$A303&gt;=Data!$H$2,Data!E302&lt;&gt;1),VLOOKUP($A301,Data!$A:$D,4,FALSE)))</f>
        <v>0</v>
      </c>
      <c r="C301" s="116" t="b">
        <f>IF(AND($A301&lt;=Data!$H$3,$A303&gt;=Data!$H$2,Data!E302&lt;&gt;1),VLOOKUP($A301,Data!$A:$D,3,FALSE))</f>
        <v>0</v>
      </c>
      <c r="D301" s="58" t="b">
        <f>IF(COUNT(B301:C301)=2,IF(C301&gt;Data!$H$5,5,IF(C301&gt;Data!$H$6,4,IF(C301&gt;Data!$H$7,3,2))))</f>
        <v>0</v>
      </c>
      <c r="E301" s="115" t="str">
        <f t="shared" si="53"/>
        <v/>
      </c>
      <c r="F301" s="102" t="str">
        <f t="shared" si="58"/>
        <v>0,</v>
      </c>
      <c r="G301" s="102" t="str">
        <f t="shared" si="58"/>
        <v>0,</v>
      </c>
      <c r="H301" s="102" t="str">
        <f t="shared" si="58"/>
        <v>0,</v>
      </c>
      <c r="I301" s="102" t="str">
        <f t="shared" si="58"/>
        <v>0,</v>
      </c>
      <c r="J301" s="102" t="str">
        <f t="shared" si="58"/>
        <v>0,</v>
      </c>
      <c r="K301" s="102" t="str">
        <f t="shared" si="58"/>
        <v>0,</v>
      </c>
      <c r="L301" s="102" t="str">
        <f t="shared" si="58"/>
        <v>0,</v>
      </c>
      <c r="M301" s="102" t="str">
        <f t="shared" si="58"/>
        <v>0,</v>
      </c>
      <c r="N301" s="102" t="str">
        <f t="shared" si="58"/>
        <v>0,</v>
      </c>
      <c r="O301" s="102" t="str">
        <f t="shared" si="58"/>
        <v>0,</v>
      </c>
      <c r="P301" s="102" t="str">
        <f t="shared" si="58"/>
        <v>0,</v>
      </c>
      <c r="Q301" s="102" t="str">
        <f t="shared" si="55"/>
        <v>0,</v>
      </c>
      <c r="R301" s="102" t="str">
        <f t="shared" si="55"/>
        <v>0,</v>
      </c>
      <c r="S301" s="102" t="str">
        <f t="shared" si="55"/>
        <v>0,</v>
      </c>
      <c r="T301" s="102" t="str">
        <f t="shared" si="55"/>
        <v>0,</v>
      </c>
      <c r="U301" s="102" t="str">
        <f t="shared" si="55"/>
        <v>0,</v>
      </c>
      <c r="V301" s="102" t="str">
        <f t="shared" si="52"/>
        <v>0,</v>
      </c>
      <c r="W301" s="102" t="str">
        <f t="shared" si="52"/>
        <v>0,</v>
      </c>
      <c r="X301" s="102" t="str">
        <f t="shared" si="52"/>
        <v>0,</v>
      </c>
      <c r="Y301" s="102" t="str">
        <f t="shared" si="49"/>
        <v>0,</v>
      </c>
      <c r="Z301" s="102"/>
      <c r="AA301" s="102"/>
      <c r="AB301" s="102"/>
      <c r="AC301" s="102"/>
      <c r="AD301" s="102"/>
      <c r="AE301" s="102"/>
      <c r="AF301" s="102"/>
      <c r="AG301" s="102"/>
      <c r="AH301" s="102"/>
      <c r="AI301" s="102"/>
      <c r="AJ301" s="102"/>
      <c r="AK301" s="102"/>
      <c r="AL301" s="102"/>
      <c r="AM301" s="102"/>
      <c r="AN301" s="102"/>
      <c r="AO301" s="102"/>
      <c r="AP301" s="102"/>
      <c r="AQ301" s="102"/>
      <c r="AR301" s="102"/>
      <c r="AS301" s="102"/>
      <c r="AT301" s="102"/>
      <c r="AU301" s="102"/>
      <c r="AV301" s="102"/>
      <c r="AW301" s="102"/>
      <c r="AX301" s="102"/>
      <c r="AY301" s="102"/>
    </row>
    <row r="302" spans="1:51" x14ac:dyDescent="0.25">
      <c r="A302" s="116">
        <v>301</v>
      </c>
      <c r="B302" s="116" t="b">
        <f>IF(ISNUMBER(Data!D302),IF(AND($A302&lt;=Data!$H$3,$A304&gt;=Data!$H$2,Data!E303&lt;&gt;1),VLOOKUP($A302,Data!$A:$D,4,FALSE)))</f>
        <v>0</v>
      </c>
      <c r="C302" s="116" t="b">
        <f>IF(AND($A302&lt;=Data!$H$3,$A304&gt;=Data!$H$2,Data!E303&lt;&gt;1),VLOOKUP($A302,Data!$A:$D,3,FALSE))</f>
        <v>0</v>
      </c>
      <c r="D302" s="58" t="b">
        <f>IF(COUNT(B302:C302)=2,IF(C302&gt;Data!$H$5,5,IF(C302&gt;Data!$H$6,4,IF(C302&gt;Data!$H$7,3,2))))</f>
        <v>0</v>
      </c>
      <c r="E302" s="115" t="str">
        <f t="shared" si="53"/>
        <v/>
      </c>
      <c r="F302" s="102" t="str">
        <f t="shared" ref="F302:P311" si="59">IF($B302&lt;F$1,1,0) &amp;","&amp;$E302</f>
        <v>0,</v>
      </c>
      <c r="G302" s="102" t="str">
        <f t="shared" si="59"/>
        <v>0,</v>
      </c>
      <c r="H302" s="102" t="str">
        <f t="shared" si="59"/>
        <v>0,</v>
      </c>
      <c r="I302" s="102" t="str">
        <f t="shared" si="59"/>
        <v>0,</v>
      </c>
      <c r="J302" s="102" t="str">
        <f t="shared" si="59"/>
        <v>0,</v>
      </c>
      <c r="K302" s="102" t="str">
        <f t="shared" si="59"/>
        <v>0,</v>
      </c>
      <c r="L302" s="102" t="str">
        <f t="shared" si="59"/>
        <v>0,</v>
      </c>
      <c r="M302" s="102" t="str">
        <f t="shared" si="59"/>
        <v>0,</v>
      </c>
      <c r="N302" s="102" t="str">
        <f t="shared" si="59"/>
        <v>0,</v>
      </c>
      <c r="O302" s="102" t="str">
        <f t="shared" si="59"/>
        <v>0,</v>
      </c>
      <c r="P302" s="102" t="str">
        <f t="shared" si="59"/>
        <v>0,</v>
      </c>
      <c r="Q302" s="102" t="str">
        <f t="shared" si="55"/>
        <v>0,</v>
      </c>
      <c r="R302" s="102" t="str">
        <f t="shared" si="55"/>
        <v>0,</v>
      </c>
      <c r="S302" s="102" t="str">
        <f t="shared" si="55"/>
        <v>0,</v>
      </c>
      <c r="T302" s="102" t="str">
        <f t="shared" si="55"/>
        <v>0,</v>
      </c>
      <c r="U302" s="102" t="str">
        <f t="shared" si="55"/>
        <v>0,</v>
      </c>
      <c r="V302" s="102" t="str">
        <f t="shared" si="52"/>
        <v>0,</v>
      </c>
      <c r="W302" s="102" t="str">
        <f t="shared" si="52"/>
        <v>0,</v>
      </c>
      <c r="X302" s="102" t="str">
        <f t="shared" si="52"/>
        <v>0,</v>
      </c>
      <c r="Y302" s="102" t="str">
        <f t="shared" si="49"/>
        <v>0,</v>
      </c>
      <c r="Z302" s="102"/>
      <c r="AA302" s="102"/>
      <c r="AB302" s="102"/>
      <c r="AC302" s="102"/>
      <c r="AD302" s="102"/>
      <c r="AE302" s="102"/>
      <c r="AF302" s="102"/>
      <c r="AG302" s="102"/>
      <c r="AH302" s="102"/>
      <c r="AI302" s="102"/>
      <c r="AJ302" s="102"/>
      <c r="AK302" s="102"/>
      <c r="AL302" s="102"/>
      <c r="AM302" s="102"/>
      <c r="AN302" s="102"/>
      <c r="AO302" s="102"/>
      <c r="AP302" s="102"/>
      <c r="AQ302" s="102"/>
      <c r="AR302" s="102"/>
      <c r="AS302" s="102"/>
      <c r="AT302" s="102"/>
      <c r="AU302" s="102"/>
      <c r="AV302" s="102"/>
      <c r="AW302" s="102"/>
      <c r="AX302" s="102"/>
      <c r="AY302" s="102"/>
    </row>
    <row r="303" spans="1:51" x14ac:dyDescent="0.25">
      <c r="A303" s="116">
        <v>302</v>
      </c>
      <c r="B303" s="116" t="b">
        <f>IF(ISNUMBER(Data!D303),IF(AND($A303&lt;=Data!$H$3,$A305&gt;=Data!$H$2,Data!E304&lt;&gt;1),VLOOKUP($A303,Data!$A:$D,4,FALSE)))</f>
        <v>0</v>
      </c>
      <c r="C303" s="116" t="b">
        <f>IF(AND($A303&lt;=Data!$H$3,$A305&gt;=Data!$H$2,Data!E304&lt;&gt;1),VLOOKUP($A303,Data!$A:$D,3,FALSE))</f>
        <v>0</v>
      </c>
      <c r="D303" s="58" t="b">
        <f>IF(COUNT(B303:C303)=2,IF(C303&gt;Data!$H$5,5,IF(C303&gt;Data!$H$6,4,IF(C303&gt;Data!$H$7,3,2))))</f>
        <v>0</v>
      </c>
      <c r="E303" s="115" t="str">
        <f t="shared" si="53"/>
        <v/>
      </c>
      <c r="F303" s="102" t="str">
        <f t="shared" si="59"/>
        <v>0,</v>
      </c>
      <c r="G303" s="102" t="str">
        <f t="shared" si="59"/>
        <v>0,</v>
      </c>
      <c r="H303" s="102" t="str">
        <f t="shared" si="59"/>
        <v>0,</v>
      </c>
      <c r="I303" s="102" t="str">
        <f t="shared" si="59"/>
        <v>0,</v>
      </c>
      <c r="J303" s="102" t="str">
        <f t="shared" si="59"/>
        <v>0,</v>
      </c>
      <c r="K303" s="102" t="str">
        <f t="shared" si="59"/>
        <v>0,</v>
      </c>
      <c r="L303" s="102" t="str">
        <f t="shared" si="59"/>
        <v>0,</v>
      </c>
      <c r="M303" s="102" t="str">
        <f t="shared" si="59"/>
        <v>0,</v>
      </c>
      <c r="N303" s="102" t="str">
        <f t="shared" si="59"/>
        <v>0,</v>
      </c>
      <c r="O303" s="102" t="str">
        <f t="shared" si="59"/>
        <v>0,</v>
      </c>
      <c r="P303" s="102" t="str">
        <f t="shared" si="59"/>
        <v>0,</v>
      </c>
      <c r="Q303" s="102" t="str">
        <f t="shared" si="55"/>
        <v>0,</v>
      </c>
      <c r="R303" s="102" t="str">
        <f t="shared" si="55"/>
        <v>0,</v>
      </c>
      <c r="S303" s="102" t="str">
        <f t="shared" si="55"/>
        <v>0,</v>
      </c>
      <c r="T303" s="102" t="str">
        <f t="shared" si="55"/>
        <v>0,</v>
      </c>
      <c r="U303" s="102" t="str">
        <f t="shared" si="55"/>
        <v>0,</v>
      </c>
      <c r="V303" s="102" t="str">
        <f t="shared" si="52"/>
        <v>0,</v>
      </c>
      <c r="W303" s="102" t="str">
        <f t="shared" si="52"/>
        <v>0,</v>
      </c>
      <c r="X303" s="102" t="str">
        <f t="shared" si="52"/>
        <v>0,</v>
      </c>
      <c r="Y303" s="102" t="str">
        <f t="shared" si="49"/>
        <v>0,</v>
      </c>
      <c r="Z303" s="102"/>
      <c r="AA303" s="102"/>
      <c r="AB303" s="102"/>
      <c r="AC303" s="102"/>
      <c r="AD303" s="102"/>
      <c r="AE303" s="102"/>
      <c r="AF303" s="102"/>
      <c r="AG303" s="102"/>
      <c r="AH303" s="102"/>
      <c r="AI303" s="102"/>
      <c r="AJ303" s="102"/>
      <c r="AK303" s="102"/>
      <c r="AL303" s="102"/>
      <c r="AM303" s="102"/>
      <c r="AN303" s="102"/>
      <c r="AO303" s="102"/>
      <c r="AP303" s="102"/>
      <c r="AQ303" s="102"/>
      <c r="AR303" s="102"/>
      <c r="AS303" s="102"/>
      <c r="AT303" s="102"/>
      <c r="AU303" s="102"/>
      <c r="AV303" s="102"/>
      <c r="AW303" s="102"/>
      <c r="AX303" s="102"/>
      <c r="AY303" s="102"/>
    </row>
    <row r="304" spans="1:51" x14ac:dyDescent="0.25">
      <c r="A304" s="116">
        <v>303</v>
      </c>
      <c r="B304" s="116" t="b">
        <f>IF(ISNUMBER(Data!D304),IF(AND($A304&lt;=Data!$H$3,$A306&gt;=Data!$H$2,Data!E305&lt;&gt;1),VLOOKUP($A304,Data!$A:$D,4,FALSE)))</f>
        <v>0</v>
      </c>
      <c r="C304" s="116" t="b">
        <f>IF(AND($A304&lt;=Data!$H$3,$A306&gt;=Data!$H$2,Data!E305&lt;&gt;1),VLOOKUP($A304,Data!$A:$D,3,FALSE))</f>
        <v>0</v>
      </c>
      <c r="D304" s="58" t="b">
        <f>IF(COUNT(B304:C304)=2,IF(C304&gt;Data!$H$5,5,IF(C304&gt;Data!$H$6,4,IF(C304&gt;Data!$H$7,3,2))))</f>
        <v>0</v>
      </c>
      <c r="E304" s="115" t="str">
        <f t="shared" si="53"/>
        <v/>
      </c>
      <c r="F304" s="102" t="str">
        <f t="shared" si="59"/>
        <v>0,</v>
      </c>
      <c r="G304" s="102" t="str">
        <f t="shared" si="59"/>
        <v>0,</v>
      </c>
      <c r="H304" s="102" t="str">
        <f t="shared" si="59"/>
        <v>0,</v>
      </c>
      <c r="I304" s="102" t="str">
        <f t="shared" si="59"/>
        <v>0,</v>
      </c>
      <c r="J304" s="102" t="str">
        <f t="shared" si="59"/>
        <v>0,</v>
      </c>
      <c r="K304" s="102" t="str">
        <f t="shared" si="59"/>
        <v>0,</v>
      </c>
      <c r="L304" s="102" t="str">
        <f t="shared" si="59"/>
        <v>0,</v>
      </c>
      <c r="M304" s="102" t="str">
        <f t="shared" si="59"/>
        <v>0,</v>
      </c>
      <c r="N304" s="102" t="str">
        <f t="shared" si="59"/>
        <v>0,</v>
      </c>
      <c r="O304" s="102" t="str">
        <f t="shared" si="59"/>
        <v>0,</v>
      </c>
      <c r="P304" s="102" t="str">
        <f t="shared" si="59"/>
        <v>0,</v>
      </c>
      <c r="Q304" s="102" t="str">
        <f t="shared" si="55"/>
        <v>0,</v>
      </c>
      <c r="R304" s="102" t="str">
        <f t="shared" si="55"/>
        <v>0,</v>
      </c>
      <c r="S304" s="102" t="str">
        <f t="shared" si="55"/>
        <v>0,</v>
      </c>
      <c r="T304" s="102" t="str">
        <f t="shared" si="55"/>
        <v>0,</v>
      </c>
      <c r="U304" s="102" t="str">
        <f t="shared" si="55"/>
        <v>0,</v>
      </c>
      <c r="V304" s="102" t="str">
        <f t="shared" si="52"/>
        <v>0,</v>
      </c>
      <c r="W304" s="102" t="str">
        <f t="shared" si="52"/>
        <v>0,</v>
      </c>
      <c r="X304" s="102" t="str">
        <f t="shared" si="52"/>
        <v>0,</v>
      </c>
      <c r="Y304" s="102" t="str">
        <f t="shared" si="49"/>
        <v>0,</v>
      </c>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row>
    <row r="305" spans="1:51" x14ac:dyDescent="0.25">
      <c r="A305" s="116">
        <v>304</v>
      </c>
      <c r="B305" s="116" t="b">
        <f>IF(ISNUMBER(Data!D305),IF(AND($A305&lt;=Data!$H$3,$A307&gt;=Data!$H$2,Data!E306&lt;&gt;1),VLOOKUP($A305,Data!$A:$D,4,FALSE)))</f>
        <v>0</v>
      </c>
      <c r="C305" s="116" t="b">
        <f>IF(AND($A305&lt;=Data!$H$3,$A307&gt;=Data!$H$2,Data!E306&lt;&gt;1),VLOOKUP($A305,Data!$A:$D,3,FALSE))</f>
        <v>0</v>
      </c>
      <c r="D305" s="58" t="b">
        <f>IF(COUNT(B305:C305)=2,IF(C305&gt;Data!$H$5,5,IF(C305&gt;Data!$H$6,4,IF(C305&gt;Data!$H$7,3,2))))</f>
        <v>0</v>
      </c>
      <c r="E305" s="115" t="str">
        <f t="shared" si="53"/>
        <v/>
      </c>
      <c r="F305" s="102" t="str">
        <f t="shared" si="59"/>
        <v>0,</v>
      </c>
      <c r="G305" s="102" t="str">
        <f t="shared" si="59"/>
        <v>0,</v>
      </c>
      <c r="H305" s="102" t="str">
        <f t="shared" si="59"/>
        <v>0,</v>
      </c>
      <c r="I305" s="102" t="str">
        <f t="shared" si="59"/>
        <v>0,</v>
      </c>
      <c r="J305" s="102" t="str">
        <f t="shared" si="59"/>
        <v>0,</v>
      </c>
      <c r="K305" s="102" t="str">
        <f t="shared" si="59"/>
        <v>0,</v>
      </c>
      <c r="L305" s="102" t="str">
        <f t="shared" si="59"/>
        <v>0,</v>
      </c>
      <c r="M305" s="102" t="str">
        <f t="shared" si="59"/>
        <v>0,</v>
      </c>
      <c r="N305" s="102" t="str">
        <f t="shared" si="59"/>
        <v>0,</v>
      </c>
      <c r="O305" s="102" t="str">
        <f t="shared" si="59"/>
        <v>0,</v>
      </c>
      <c r="P305" s="102" t="str">
        <f t="shared" si="59"/>
        <v>0,</v>
      </c>
      <c r="Q305" s="102" t="str">
        <f t="shared" si="55"/>
        <v>0,</v>
      </c>
      <c r="R305" s="102" t="str">
        <f t="shared" si="55"/>
        <v>0,</v>
      </c>
      <c r="S305" s="102" t="str">
        <f t="shared" si="55"/>
        <v>0,</v>
      </c>
      <c r="T305" s="102" t="str">
        <f t="shared" si="55"/>
        <v>0,</v>
      </c>
      <c r="U305" s="102" t="str">
        <f t="shared" si="55"/>
        <v>0,</v>
      </c>
      <c r="V305" s="102" t="str">
        <f t="shared" si="52"/>
        <v>0,</v>
      </c>
      <c r="W305" s="102" t="str">
        <f t="shared" si="52"/>
        <v>0,</v>
      </c>
      <c r="X305" s="102" t="str">
        <f t="shared" si="52"/>
        <v>0,</v>
      </c>
      <c r="Y305" s="102" t="str">
        <f t="shared" si="49"/>
        <v>0,</v>
      </c>
      <c r="Z305" s="102"/>
      <c r="AA305" s="102"/>
      <c r="AB305" s="102"/>
      <c r="AC305" s="102"/>
      <c r="AD305" s="102"/>
      <c r="AE305" s="102"/>
      <c r="AF305" s="102"/>
      <c r="AG305" s="102"/>
      <c r="AH305" s="102"/>
      <c r="AI305" s="102"/>
      <c r="AJ305" s="102"/>
      <c r="AK305" s="102"/>
      <c r="AL305" s="102"/>
      <c r="AM305" s="102"/>
      <c r="AN305" s="102"/>
      <c r="AO305" s="102"/>
      <c r="AP305" s="102"/>
      <c r="AQ305" s="102"/>
      <c r="AR305" s="102"/>
      <c r="AS305" s="102"/>
      <c r="AT305" s="102"/>
      <c r="AU305" s="102"/>
      <c r="AV305" s="102"/>
      <c r="AW305" s="102"/>
      <c r="AX305" s="102"/>
      <c r="AY305" s="102"/>
    </row>
    <row r="306" spans="1:51" x14ac:dyDescent="0.25">
      <c r="A306" s="116">
        <v>305</v>
      </c>
      <c r="B306" s="116" t="b">
        <f>IF(ISNUMBER(Data!D306),IF(AND($A306&lt;=Data!$H$3,$A308&gt;=Data!$H$2,Data!E307&lt;&gt;1),VLOOKUP($A306,Data!$A:$D,4,FALSE)))</f>
        <v>0</v>
      </c>
      <c r="C306" s="116" t="b">
        <f>IF(AND($A306&lt;=Data!$H$3,$A308&gt;=Data!$H$2,Data!E307&lt;&gt;1),VLOOKUP($A306,Data!$A:$D,3,FALSE))</f>
        <v>0</v>
      </c>
      <c r="D306" s="58" t="b">
        <f>IF(COUNT(B306:C306)=2,IF(C306&gt;Data!$H$5,5,IF(C306&gt;Data!$H$6,4,IF(C306&gt;Data!$H$7,3,2))))</f>
        <v>0</v>
      </c>
      <c r="E306" s="115" t="str">
        <f t="shared" si="53"/>
        <v/>
      </c>
      <c r="F306" s="102" t="str">
        <f t="shared" si="59"/>
        <v>0,</v>
      </c>
      <c r="G306" s="102" t="str">
        <f t="shared" si="59"/>
        <v>0,</v>
      </c>
      <c r="H306" s="102" t="str">
        <f t="shared" si="59"/>
        <v>0,</v>
      </c>
      <c r="I306" s="102" t="str">
        <f t="shared" si="59"/>
        <v>0,</v>
      </c>
      <c r="J306" s="102" t="str">
        <f t="shared" si="59"/>
        <v>0,</v>
      </c>
      <c r="K306" s="102" t="str">
        <f t="shared" si="59"/>
        <v>0,</v>
      </c>
      <c r="L306" s="102" t="str">
        <f t="shared" si="59"/>
        <v>0,</v>
      </c>
      <c r="M306" s="102" t="str">
        <f t="shared" si="59"/>
        <v>0,</v>
      </c>
      <c r="N306" s="102" t="str">
        <f t="shared" si="59"/>
        <v>0,</v>
      </c>
      <c r="O306" s="102" t="str">
        <f t="shared" si="59"/>
        <v>0,</v>
      </c>
      <c r="P306" s="102" t="str">
        <f t="shared" si="59"/>
        <v>0,</v>
      </c>
      <c r="Q306" s="102" t="str">
        <f t="shared" si="55"/>
        <v>0,</v>
      </c>
      <c r="R306" s="102" t="str">
        <f t="shared" si="55"/>
        <v>0,</v>
      </c>
      <c r="S306" s="102" t="str">
        <f t="shared" si="55"/>
        <v>0,</v>
      </c>
      <c r="T306" s="102" t="str">
        <f t="shared" si="55"/>
        <v>0,</v>
      </c>
      <c r="U306" s="102" t="str">
        <f t="shared" si="55"/>
        <v>0,</v>
      </c>
      <c r="V306" s="102" t="str">
        <f t="shared" si="52"/>
        <v>0,</v>
      </c>
      <c r="W306" s="102" t="str">
        <f t="shared" si="52"/>
        <v>0,</v>
      </c>
      <c r="X306" s="102" t="str">
        <f t="shared" si="52"/>
        <v>0,</v>
      </c>
      <c r="Y306" s="102" t="str">
        <f t="shared" si="52"/>
        <v>0,</v>
      </c>
      <c r="Z306" s="102"/>
      <c r="AA306" s="102"/>
      <c r="AB306" s="102"/>
      <c r="AC306" s="102"/>
      <c r="AD306" s="102"/>
      <c r="AE306" s="102"/>
      <c r="AF306" s="102"/>
      <c r="AG306" s="102"/>
      <c r="AH306" s="102"/>
      <c r="AI306" s="102"/>
      <c r="AJ306" s="102"/>
      <c r="AK306" s="102"/>
      <c r="AL306" s="102"/>
      <c r="AM306" s="102"/>
      <c r="AN306" s="102"/>
      <c r="AO306" s="102"/>
      <c r="AP306" s="102"/>
      <c r="AQ306" s="102"/>
      <c r="AR306" s="102"/>
      <c r="AS306" s="102"/>
      <c r="AT306" s="102"/>
      <c r="AU306" s="102"/>
      <c r="AV306" s="102"/>
      <c r="AW306" s="102"/>
      <c r="AX306" s="102"/>
      <c r="AY306" s="102"/>
    </row>
    <row r="307" spans="1:51" x14ac:dyDescent="0.25">
      <c r="A307" s="116">
        <v>306</v>
      </c>
      <c r="B307" s="116" t="b">
        <f>IF(ISNUMBER(Data!D307),IF(AND($A307&lt;=Data!$H$3,$A309&gt;=Data!$H$2,Data!E308&lt;&gt;1),VLOOKUP($A307,Data!$A:$D,4,FALSE)))</f>
        <v>0</v>
      </c>
      <c r="C307" s="116" t="b">
        <f>IF(AND($A307&lt;=Data!$H$3,$A309&gt;=Data!$H$2,Data!E308&lt;&gt;1),VLOOKUP($A307,Data!$A:$D,3,FALSE))</f>
        <v>0</v>
      </c>
      <c r="D307" s="58" t="b">
        <f>IF(COUNT(B307:C307)=2,IF(C307&gt;Data!$H$5,5,IF(C307&gt;Data!$H$6,4,IF(C307&gt;Data!$H$7,3,2))))</f>
        <v>0</v>
      </c>
      <c r="E307" s="115" t="str">
        <f t="shared" si="53"/>
        <v/>
      </c>
      <c r="F307" s="102" t="str">
        <f t="shared" si="59"/>
        <v>0,</v>
      </c>
      <c r="G307" s="102" t="str">
        <f t="shared" si="59"/>
        <v>0,</v>
      </c>
      <c r="H307" s="102" t="str">
        <f t="shared" si="59"/>
        <v>0,</v>
      </c>
      <c r="I307" s="102" t="str">
        <f t="shared" si="59"/>
        <v>0,</v>
      </c>
      <c r="J307" s="102" t="str">
        <f t="shared" si="59"/>
        <v>0,</v>
      </c>
      <c r="K307" s="102" t="str">
        <f t="shared" si="59"/>
        <v>0,</v>
      </c>
      <c r="L307" s="102" t="str">
        <f t="shared" si="59"/>
        <v>0,</v>
      </c>
      <c r="M307" s="102" t="str">
        <f t="shared" si="59"/>
        <v>0,</v>
      </c>
      <c r="N307" s="102" t="str">
        <f t="shared" si="59"/>
        <v>0,</v>
      </c>
      <c r="O307" s="102" t="str">
        <f t="shared" si="59"/>
        <v>0,</v>
      </c>
      <c r="P307" s="102" t="str">
        <f t="shared" si="59"/>
        <v>0,</v>
      </c>
      <c r="Q307" s="102" t="str">
        <f t="shared" si="55"/>
        <v>0,</v>
      </c>
      <c r="R307" s="102" t="str">
        <f t="shared" si="55"/>
        <v>0,</v>
      </c>
      <c r="S307" s="102" t="str">
        <f t="shared" si="55"/>
        <v>0,</v>
      </c>
      <c r="T307" s="102" t="str">
        <f t="shared" si="55"/>
        <v>0,</v>
      </c>
      <c r="U307" s="102" t="str">
        <f t="shared" si="55"/>
        <v>0,</v>
      </c>
      <c r="V307" s="102" t="str">
        <f t="shared" si="52"/>
        <v>0,</v>
      </c>
      <c r="W307" s="102" t="str">
        <f t="shared" si="52"/>
        <v>0,</v>
      </c>
      <c r="X307" s="102" t="str">
        <f t="shared" si="52"/>
        <v>0,</v>
      </c>
      <c r="Y307" s="102" t="str">
        <f t="shared" si="52"/>
        <v>0,</v>
      </c>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row>
    <row r="308" spans="1:51" x14ac:dyDescent="0.25">
      <c r="A308" s="116">
        <v>307</v>
      </c>
      <c r="B308" s="116" t="b">
        <f>IF(ISNUMBER(Data!D308),IF(AND($A308&lt;=Data!$H$3,$A310&gt;=Data!$H$2,Data!E309&lt;&gt;1),VLOOKUP($A308,Data!$A:$D,4,FALSE)))</f>
        <v>0</v>
      </c>
      <c r="C308" s="116" t="b">
        <f>IF(AND($A308&lt;=Data!$H$3,$A310&gt;=Data!$H$2,Data!E309&lt;&gt;1),VLOOKUP($A308,Data!$A:$D,3,FALSE))</f>
        <v>0</v>
      </c>
      <c r="D308" s="58" t="b">
        <f>IF(COUNT(B308:C308)=2,IF(C308&gt;Data!$H$5,5,IF(C308&gt;Data!$H$6,4,IF(C308&gt;Data!$H$7,3,2))))</f>
        <v>0</v>
      </c>
      <c r="E308" s="115" t="str">
        <f t="shared" si="53"/>
        <v/>
      </c>
      <c r="F308" s="102" t="str">
        <f t="shared" si="59"/>
        <v>0,</v>
      </c>
      <c r="G308" s="102" t="str">
        <f t="shared" si="59"/>
        <v>0,</v>
      </c>
      <c r="H308" s="102" t="str">
        <f t="shared" si="59"/>
        <v>0,</v>
      </c>
      <c r="I308" s="102" t="str">
        <f t="shared" si="59"/>
        <v>0,</v>
      </c>
      <c r="J308" s="102" t="str">
        <f t="shared" si="59"/>
        <v>0,</v>
      </c>
      <c r="K308" s="102" t="str">
        <f t="shared" si="59"/>
        <v>0,</v>
      </c>
      <c r="L308" s="102" t="str">
        <f t="shared" si="59"/>
        <v>0,</v>
      </c>
      <c r="M308" s="102" t="str">
        <f t="shared" si="59"/>
        <v>0,</v>
      </c>
      <c r="N308" s="102" t="str">
        <f t="shared" si="59"/>
        <v>0,</v>
      </c>
      <c r="O308" s="102" t="str">
        <f t="shared" si="59"/>
        <v>0,</v>
      </c>
      <c r="P308" s="102" t="str">
        <f t="shared" si="59"/>
        <v>0,</v>
      </c>
      <c r="Q308" s="102" t="str">
        <f t="shared" si="55"/>
        <v>0,</v>
      </c>
      <c r="R308" s="102" t="str">
        <f t="shared" si="55"/>
        <v>0,</v>
      </c>
      <c r="S308" s="102" t="str">
        <f t="shared" si="55"/>
        <v>0,</v>
      </c>
      <c r="T308" s="102" t="str">
        <f t="shared" si="55"/>
        <v>0,</v>
      </c>
      <c r="U308" s="102" t="str">
        <f t="shared" si="55"/>
        <v>0,</v>
      </c>
      <c r="V308" s="102" t="str">
        <f t="shared" si="52"/>
        <v>0,</v>
      </c>
      <c r="W308" s="102" t="str">
        <f t="shared" si="52"/>
        <v>0,</v>
      </c>
      <c r="X308" s="102" t="str">
        <f t="shared" si="52"/>
        <v>0,</v>
      </c>
      <c r="Y308" s="102" t="str">
        <f t="shared" si="52"/>
        <v>0,</v>
      </c>
      <c r="Z308" s="102"/>
      <c r="AA308" s="102"/>
      <c r="AB308" s="102"/>
      <c r="AC308" s="102"/>
      <c r="AD308" s="102"/>
      <c r="AE308" s="102"/>
      <c r="AF308" s="102"/>
      <c r="AG308" s="102"/>
      <c r="AH308" s="102"/>
      <c r="AI308" s="102"/>
      <c r="AJ308" s="102"/>
      <c r="AK308" s="102"/>
      <c r="AL308" s="102"/>
      <c r="AM308" s="102"/>
      <c r="AN308" s="102"/>
      <c r="AO308" s="102"/>
      <c r="AP308" s="102"/>
      <c r="AQ308" s="102"/>
      <c r="AR308" s="102"/>
      <c r="AS308" s="102"/>
      <c r="AT308" s="102"/>
      <c r="AU308" s="102"/>
      <c r="AV308" s="102"/>
      <c r="AW308" s="102"/>
      <c r="AX308" s="102"/>
      <c r="AY308" s="102"/>
    </row>
    <row r="309" spans="1:51" x14ac:dyDescent="0.25">
      <c r="A309" s="116">
        <v>308</v>
      </c>
      <c r="B309" s="116" t="b">
        <f>IF(ISNUMBER(Data!D309),IF(AND($A309&lt;=Data!$H$3,$A311&gt;=Data!$H$2,Data!E310&lt;&gt;1),VLOOKUP($A309,Data!$A:$D,4,FALSE)))</f>
        <v>0</v>
      </c>
      <c r="C309" s="116" t="b">
        <f>IF(AND($A309&lt;=Data!$H$3,$A311&gt;=Data!$H$2,Data!E310&lt;&gt;1),VLOOKUP($A309,Data!$A:$D,3,FALSE))</f>
        <v>0</v>
      </c>
      <c r="D309" s="58" t="b">
        <f>IF(COUNT(B309:C309)=2,IF(C309&gt;Data!$H$5,5,IF(C309&gt;Data!$H$6,4,IF(C309&gt;Data!$H$7,3,2))))</f>
        <v>0</v>
      </c>
      <c r="E309" s="115" t="str">
        <f t="shared" si="53"/>
        <v/>
      </c>
      <c r="F309" s="102" t="str">
        <f t="shared" si="59"/>
        <v>0,</v>
      </c>
      <c r="G309" s="102" t="str">
        <f t="shared" si="59"/>
        <v>0,</v>
      </c>
      <c r="H309" s="102" t="str">
        <f t="shared" si="59"/>
        <v>0,</v>
      </c>
      <c r="I309" s="102" t="str">
        <f t="shared" si="59"/>
        <v>0,</v>
      </c>
      <c r="J309" s="102" t="str">
        <f t="shared" si="59"/>
        <v>0,</v>
      </c>
      <c r="K309" s="102" t="str">
        <f t="shared" si="59"/>
        <v>0,</v>
      </c>
      <c r="L309" s="102" t="str">
        <f t="shared" si="59"/>
        <v>0,</v>
      </c>
      <c r="M309" s="102" t="str">
        <f t="shared" si="59"/>
        <v>0,</v>
      </c>
      <c r="N309" s="102" t="str">
        <f t="shared" si="59"/>
        <v>0,</v>
      </c>
      <c r="O309" s="102" t="str">
        <f t="shared" si="59"/>
        <v>0,</v>
      </c>
      <c r="P309" s="102" t="str">
        <f t="shared" si="59"/>
        <v>0,</v>
      </c>
      <c r="Q309" s="102" t="str">
        <f t="shared" si="55"/>
        <v>0,</v>
      </c>
      <c r="R309" s="102" t="str">
        <f t="shared" si="55"/>
        <v>0,</v>
      </c>
      <c r="S309" s="102" t="str">
        <f t="shared" si="55"/>
        <v>0,</v>
      </c>
      <c r="T309" s="102" t="str">
        <f t="shared" si="55"/>
        <v>0,</v>
      </c>
      <c r="U309" s="102" t="str">
        <f t="shared" si="55"/>
        <v>0,</v>
      </c>
      <c r="V309" s="102" t="str">
        <f t="shared" si="52"/>
        <v>0,</v>
      </c>
      <c r="W309" s="102" t="str">
        <f t="shared" si="52"/>
        <v>0,</v>
      </c>
      <c r="X309" s="102" t="str">
        <f t="shared" si="52"/>
        <v>0,</v>
      </c>
      <c r="Y309" s="102" t="str">
        <f t="shared" si="52"/>
        <v>0,</v>
      </c>
      <c r="Z309" s="102"/>
      <c r="AA309" s="102"/>
      <c r="AB309" s="102"/>
      <c r="AC309" s="102"/>
      <c r="AD309" s="102"/>
      <c r="AE309" s="102"/>
      <c r="AF309" s="102"/>
      <c r="AG309" s="102"/>
      <c r="AH309" s="102"/>
      <c r="AI309" s="102"/>
      <c r="AJ309" s="102"/>
      <c r="AK309" s="102"/>
      <c r="AL309" s="102"/>
      <c r="AM309" s="102"/>
      <c r="AN309" s="102"/>
      <c r="AO309" s="102"/>
      <c r="AP309" s="102"/>
      <c r="AQ309" s="102"/>
      <c r="AR309" s="102"/>
      <c r="AS309" s="102"/>
      <c r="AT309" s="102"/>
      <c r="AU309" s="102"/>
      <c r="AV309" s="102"/>
      <c r="AW309" s="102"/>
      <c r="AX309" s="102"/>
      <c r="AY309" s="102"/>
    </row>
    <row r="310" spans="1:51" x14ac:dyDescent="0.25">
      <c r="A310" s="116">
        <v>309</v>
      </c>
      <c r="B310" s="116" t="b">
        <f>IF(ISNUMBER(Data!D310),IF(AND($A310&lt;=Data!$H$3,$A312&gt;=Data!$H$2,Data!E311&lt;&gt;1),VLOOKUP($A310,Data!$A:$D,4,FALSE)))</f>
        <v>0</v>
      </c>
      <c r="C310" s="116" t="b">
        <f>IF(AND($A310&lt;=Data!$H$3,$A312&gt;=Data!$H$2,Data!E311&lt;&gt;1),VLOOKUP($A310,Data!$A:$D,3,FALSE))</f>
        <v>0</v>
      </c>
      <c r="D310" s="58" t="b">
        <f>IF(COUNT(B310:C310)=2,IF(C310&gt;Data!$H$5,5,IF(C310&gt;Data!$H$6,4,IF(C310&gt;Data!$H$7,3,2))))</f>
        <v>0</v>
      </c>
      <c r="E310" s="115" t="str">
        <f t="shared" si="53"/>
        <v/>
      </c>
      <c r="F310" s="102" t="str">
        <f t="shared" si="59"/>
        <v>0,</v>
      </c>
      <c r="G310" s="102" t="str">
        <f t="shared" si="59"/>
        <v>0,</v>
      </c>
      <c r="H310" s="102" t="str">
        <f t="shared" si="59"/>
        <v>0,</v>
      </c>
      <c r="I310" s="102" t="str">
        <f t="shared" si="59"/>
        <v>0,</v>
      </c>
      <c r="J310" s="102" t="str">
        <f t="shared" si="59"/>
        <v>0,</v>
      </c>
      <c r="K310" s="102" t="str">
        <f t="shared" si="59"/>
        <v>0,</v>
      </c>
      <c r="L310" s="102" t="str">
        <f t="shared" si="59"/>
        <v>0,</v>
      </c>
      <c r="M310" s="102" t="str">
        <f t="shared" si="59"/>
        <v>0,</v>
      </c>
      <c r="N310" s="102" t="str">
        <f t="shared" si="59"/>
        <v>0,</v>
      </c>
      <c r="O310" s="102" t="str">
        <f t="shared" si="59"/>
        <v>0,</v>
      </c>
      <c r="P310" s="102" t="str">
        <f t="shared" si="59"/>
        <v>0,</v>
      </c>
      <c r="Q310" s="102" t="str">
        <f t="shared" si="55"/>
        <v>0,</v>
      </c>
      <c r="R310" s="102" t="str">
        <f t="shared" si="55"/>
        <v>0,</v>
      </c>
      <c r="S310" s="102" t="str">
        <f t="shared" si="55"/>
        <v>0,</v>
      </c>
      <c r="T310" s="102" t="str">
        <f t="shared" si="55"/>
        <v>0,</v>
      </c>
      <c r="U310" s="102" t="str">
        <f t="shared" si="55"/>
        <v>0,</v>
      </c>
      <c r="V310" s="102" t="str">
        <f t="shared" si="52"/>
        <v>0,</v>
      </c>
      <c r="W310" s="102" t="str">
        <f t="shared" si="52"/>
        <v>0,</v>
      </c>
      <c r="X310" s="102" t="str">
        <f t="shared" si="52"/>
        <v>0,</v>
      </c>
      <c r="Y310" s="102" t="str">
        <f t="shared" si="52"/>
        <v>0,</v>
      </c>
      <c r="Z310" s="102"/>
      <c r="AA310" s="102"/>
      <c r="AB310" s="102"/>
      <c r="AC310" s="102"/>
      <c r="AD310" s="102"/>
      <c r="AE310" s="102"/>
      <c r="AF310" s="102"/>
      <c r="AG310" s="102"/>
      <c r="AH310" s="102"/>
      <c r="AI310" s="102"/>
      <c r="AJ310" s="102"/>
      <c r="AK310" s="102"/>
      <c r="AL310" s="102"/>
      <c r="AM310" s="102"/>
      <c r="AN310" s="102"/>
      <c r="AO310" s="102"/>
      <c r="AP310" s="102"/>
      <c r="AQ310" s="102"/>
      <c r="AR310" s="102"/>
      <c r="AS310" s="102"/>
      <c r="AT310" s="102"/>
      <c r="AU310" s="102"/>
      <c r="AV310" s="102"/>
      <c r="AW310" s="102"/>
      <c r="AX310" s="102"/>
      <c r="AY310" s="102"/>
    </row>
    <row r="311" spans="1:51" x14ac:dyDescent="0.25">
      <c r="A311" s="116">
        <v>310</v>
      </c>
      <c r="B311" s="116" t="b">
        <f>IF(ISNUMBER(Data!D311),IF(AND($A311&lt;=Data!$H$3,$A313&gt;=Data!$H$2,Data!E312&lt;&gt;1),VLOOKUP($A311,Data!$A:$D,4,FALSE)))</f>
        <v>0</v>
      </c>
      <c r="C311" s="116" t="b">
        <f>IF(AND($A311&lt;=Data!$H$3,$A313&gt;=Data!$H$2,Data!E312&lt;&gt;1),VLOOKUP($A311,Data!$A:$D,3,FALSE))</f>
        <v>0</v>
      </c>
      <c r="D311" s="58" t="b">
        <f>IF(COUNT(B311:C311)=2,IF(C311&gt;Data!$H$5,5,IF(C311&gt;Data!$H$6,4,IF(C311&gt;Data!$H$7,3,2))))</f>
        <v>0</v>
      </c>
      <c r="E311" s="115" t="str">
        <f t="shared" si="53"/>
        <v/>
      </c>
      <c r="F311" s="102" t="str">
        <f t="shared" si="59"/>
        <v>0,</v>
      </c>
      <c r="G311" s="102" t="str">
        <f t="shared" si="59"/>
        <v>0,</v>
      </c>
      <c r="H311" s="102" t="str">
        <f t="shared" si="59"/>
        <v>0,</v>
      </c>
      <c r="I311" s="102" t="str">
        <f t="shared" si="59"/>
        <v>0,</v>
      </c>
      <c r="J311" s="102" t="str">
        <f t="shared" si="59"/>
        <v>0,</v>
      </c>
      <c r="K311" s="102" t="str">
        <f t="shared" si="59"/>
        <v>0,</v>
      </c>
      <c r="L311" s="102" t="str">
        <f t="shared" si="59"/>
        <v>0,</v>
      </c>
      <c r="M311" s="102" t="str">
        <f t="shared" si="59"/>
        <v>0,</v>
      </c>
      <c r="N311" s="102" t="str">
        <f t="shared" si="59"/>
        <v>0,</v>
      </c>
      <c r="O311" s="102" t="str">
        <f t="shared" si="59"/>
        <v>0,</v>
      </c>
      <c r="P311" s="102" t="str">
        <f t="shared" si="59"/>
        <v>0,</v>
      </c>
      <c r="Q311" s="102" t="str">
        <f t="shared" si="55"/>
        <v>0,</v>
      </c>
      <c r="R311" s="102" t="str">
        <f t="shared" si="55"/>
        <v>0,</v>
      </c>
      <c r="S311" s="102" t="str">
        <f t="shared" si="55"/>
        <v>0,</v>
      </c>
      <c r="T311" s="102" t="str">
        <f t="shared" si="55"/>
        <v>0,</v>
      </c>
      <c r="U311" s="102" t="str">
        <f t="shared" si="55"/>
        <v>0,</v>
      </c>
      <c r="V311" s="102" t="str">
        <f t="shared" si="52"/>
        <v>0,</v>
      </c>
      <c r="W311" s="102" t="str">
        <f t="shared" si="52"/>
        <v>0,</v>
      </c>
      <c r="X311" s="102" t="str">
        <f t="shared" si="52"/>
        <v>0,</v>
      </c>
      <c r="Y311" s="102" t="str">
        <f t="shared" si="52"/>
        <v>0,</v>
      </c>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row>
    <row r="312" spans="1:51" x14ac:dyDescent="0.25">
      <c r="A312" s="116">
        <v>311</v>
      </c>
      <c r="B312" s="116" t="b">
        <f>IF(ISNUMBER(Data!D312),IF(AND($A312&lt;=Data!$H$3,$A314&gt;=Data!$H$2,Data!E313&lt;&gt;1),VLOOKUP($A312,Data!$A:$D,4,FALSE)))</f>
        <v>0</v>
      </c>
      <c r="C312" s="116" t="b">
        <f>IF(AND($A312&lt;=Data!$H$3,$A314&gt;=Data!$H$2,Data!E313&lt;&gt;1),VLOOKUP($A312,Data!$A:$D,3,FALSE))</f>
        <v>0</v>
      </c>
      <c r="D312" s="58" t="b">
        <f>IF(COUNT(B312:C312)=2,IF(C312&gt;Data!$H$5,5,IF(C312&gt;Data!$H$6,4,IF(C312&gt;Data!$H$7,3,2))))</f>
        <v>0</v>
      </c>
      <c r="E312" s="115" t="str">
        <f t="shared" si="53"/>
        <v/>
      </c>
      <c r="F312" s="102" t="str">
        <f t="shared" ref="F312:P321" si="60">IF($B312&lt;F$1,1,0) &amp;","&amp;$E312</f>
        <v>0,</v>
      </c>
      <c r="G312" s="102" t="str">
        <f t="shared" si="60"/>
        <v>0,</v>
      </c>
      <c r="H312" s="102" t="str">
        <f t="shared" si="60"/>
        <v>0,</v>
      </c>
      <c r="I312" s="102" t="str">
        <f t="shared" si="60"/>
        <v>0,</v>
      </c>
      <c r="J312" s="102" t="str">
        <f t="shared" si="60"/>
        <v>0,</v>
      </c>
      <c r="K312" s="102" t="str">
        <f t="shared" si="60"/>
        <v>0,</v>
      </c>
      <c r="L312" s="102" t="str">
        <f t="shared" si="60"/>
        <v>0,</v>
      </c>
      <c r="M312" s="102" t="str">
        <f t="shared" si="60"/>
        <v>0,</v>
      </c>
      <c r="N312" s="102" t="str">
        <f t="shared" si="60"/>
        <v>0,</v>
      </c>
      <c r="O312" s="102" t="str">
        <f t="shared" si="60"/>
        <v>0,</v>
      </c>
      <c r="P312" s="102" t="str">
        <f t="shared" si="60"/>
        <v>0,</v>
      </c>
      <c r="Q312" s="102" t="str">
        <f t="shared" si="55"/>
        <v>0,</v>
      </c>
      <c r="R312" s="102" t="str">
        <f t="shared" si="55"/>
        <v>0,</v>
      </c>
      <c r="S312" s="102" t="str">
        <f t="shared" si="55"/>
        <v>0,</v>
      </c>
      <c r="T312" s="102" t="str">
        <f t="shared" si="55"/>
        <v>0,</v>
      </c>
      <c r="U312" s="102" t="str">
        <f t="shared" si="55"/>
        <v>0,</v>
      </c>
      <c r="V312" s="102" t="str">
        <f t="shared" si="52"/>
        <v>0,</v>
      </c>
      <c r="W312" s="102" t="str">
        <f t="shared" si="52"/>
        <v>0,</v>
      </c>
      <c r="X312" s="102" t="str">
        <f t="shared" si="52"/>
        <v>0,</v>
      </c>
      <c r="Y312" s="102" t="str">
        <f t="shared" si="52"/>
        <v>0,</v>
      </c>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row>
    <row r="313" spans="1:51" x14ac:dyDescent="0.25">
      <c r="A313" s="116">
        <v>312</v>
      </c>
      <c r="B313" s="116" t="b">
        <f>IF(ISNUMBER(Data!D313),IF(AND($A313&lt;=Data!$H$3,$A315&gt;=Data!$H$2,Data!E314&lt;&gt;1),VLOOKUP($A313,Data!$A:$D,4,FALSE)))</f>
        <v>0</v>
      </c>
      <c r="C313" s="116" t="b">
        <f>IF(AND($A313&lt;=Data!$H$3,$A315&gt;=Data!$H$2,Data!E314&lt;&gt;1),VLOOKUP($A313,Data!$A:$D,3,FALSE))</f>
        <v>0</v>
      </c>
      <c r="D313" s="58" t="b">
        <f>IF(COUNT(B313:C313)=2,IF(C313&gt;Data!$H$5,5,IF(C313&gt;Data!$H$6,4,IF(C313&gt;Data!$H$7,3,2))))</f>
        <v>0</v>
      </c>
      <c r="E313" s="115" t="str">
        <f t="shared" si="53"/>
        <v/>
      </c>
      <c r="F313" s="102" t="str">
        <f t="shared" si="60"/>
        <v>0,</v>
      </c>
      <c r="G313" s="102" t="str">
        <f t="shared" si="60"/>
        <v>0,</v>
      </c>
      <c r="H313" s="102" t="str">
        <f t="shared" si="60"/>
        <v>0,</v>
      </c>
      <c r="I313" s="102" t="str">
        <f t="shared" si="60"/>
        <v>0,</v>
      </c>
      <c r="J313" s="102" t="str">
        <f t="shared" si="60"/>
        <v>0,</v>
      </c>
      <c r="K313" s="102" t="str">
        <f t="shared" si="60"/>
        <v>0,</v>
      </c>
      <c r="L313" s="102" t="str">
        <f t="shared" si="60"/>
        <v>0,</v>
      </c>
      <c r="M313" s="102" t="str">
        <f t="shared" si="60"/>
        <v>0,</v>
      </c>
      <c r="N313" s="102" t="str">
        <f t="shared" si="60"/>
        <v>0,</v>
      </c>
      <c r="O313" s="102" t="str">
        <f t="shared" si="60"/>
        <v>0,</v>
      </c>
      <c r="P313" s="102" t="str">
        <f t="shared" si="60"/>
        <v>0,</v>
      </c>
      <c r="Q313" s="102" t="str">
        <f t="shared" ref="Q313:S327" si="61">IF($B313&lt;Q$1,1,0) &amp;","&amp;$E313</f>
        <v>0,</v>
      </c>
      <c r="R313" s="102" t="str">
        <f t="shared" si="61"/>
        <v>0,</v>
      </c>
      <c r="S313" s="102" t="str">
        <f t="shared" si="61"/>
        <v>0,</v>
      </c>
      <c r="T313" s="102" t="str">
        <f t="shared" ref="T313:Y344" si="62">IF($B313&lt;T$1,1,0) &amp;","&amp;$E313</f>
        <v>0,</v>
      </c>
      <c r="U313" s="102" t="str">
        <f t="shared" si="62"/>
        <v>0,</v>
      </c>
      <c r="V313" s="102" t="str">
        <f t="shared" si="52"/>
        <v>0,</v>
      </c>
      <c r="W313" s="102" t="str">
        <f t="shared" si="52"/>
        <v>0,</v>
      </c>
      <c r="X313" s="102" t="str">
        <f t="shared" si="52"/>
        <v>0,</v>
      </c>
      <c r="Y313" s="102" t="str">
        <f t="shared" si="52"/>
        <v>0,</v>
      </c>
      <c r="Z313" s="102"/>
      <c r="AA313" s="102"/>
      <c r="AB313" s="102"/>
      <c r="AC313" s="102"/>
      <c r="AD313" s="102"/>
      <c r="AE313" s="102"/>
      <c r="AF313" s="102"/>
      <c r="AG313" s="102"/>
      <c r="AH313" s="102"/>
      <c r="AI313" s="102"/>
      <c r="AJ313" s="102"/>
      <c r="AK313" s="102"/>
      <c r="AL313" s="102"/>
      <c r="AM313" s="102"/>
      <c r="AN313" s="102"/>
      <c r="AO313" s="102"/>
      <c r="AP313" s="102"/>
      <c r="AQ313" s="102"/>
      <c r="AR313" s="102"/>
      <c r="AS313" s="102"/>
      <c r="AT313" s="102"/>
      <c r="AU313" s="102"/>
      <c r="AV313" s="102"/>
      <c r="AW313" s="102"/>
      <c r="AX313" s="102"/>
      <c r="AY313" s="102"/>
    </row>
    <row r="314" spans="1:51" x14ac:dyDescent="0.25">
      <c r="A314" s="116">
        <v>313</v>
      </c>
      <c r="B314" s="116" t="b">
        <f>IF(ISNUMBER(Data!D314),IF(AND($A314&lt;=Data!$H$3,$A316&gt;=Data!$H$2,Data!E315&lt;&gt;1),VLOOKUP($A314,Data!$A:$D,4,FALSE)))</f>
        <v>0</v>
      </c>
      <c r="C314" s="116" t="b">
        <f>IF(AND($A314&lt;=Data!$H$3,$A316&gt;=Data!$H$2,Data!E315&lt;&gt;1),VLOOKUP($A314,Data!$A:$D,3,FALSE))</f>
        <v>0</v>
      </c>
      <c r="D314" s="58" t="b">
        <f>IF(COUNT(B314:C314)=2,IF(C314&gt;Data!$H$5,5,IF(C314&gt;Data!$H$6,4,IF(C314&gt;Data!$H$7,3,2))))</f>
        <v>0</v>
      </c>
      <c r="E314" s="115" t="str">
        <f t="shared" si="53"/>
        <v/>
      </c>
      <c r="F314" s="102" t="str">
        <f t="shared" si="60"/>
        <v>0,</v>
      </c>
      <c r="G314" s="102" t="str">
        <f t="shared" si="60"/>
        <v>0,</v>
      </c>
      <c r="H314" s="102" t="str">
        <f t="shared" si="60"/>
        <v>0,</v>
      </c>
      <c r="I314" s="102" t="str">
        <f t="shared" si="60"/>
        <v>0,</v>
      </c>
      <c r="J314" s="102" t="str">
        <f t="shared" si="60"/>
        <v>0,</v>
      </c>
      <c r="K314" s="102" t="str">
        <f t="shared" si="60"/>
        <v>0,</v>
      </c>
      <c r="L314" s="102" t="str">
        <f t="shared" si="60"/>
        <v>0,</v>
      </c>
      <c r="M314" s="102" t="str">
        <f t="shared" si="60"/>
        <v>0,</v>
      </c>
      <c r="N314" s="102" t="str">
        <f t="shared" si="60"/>
        <v>0,</v>
      </c>
      <c r="O314" s="102" t="str">
        <f t="shared" si="60"/>
        <v>0,</v>
      </c>
      <c r="P314" s="102" t="str">
        <f t="shared" si="60"/>
        <v>0,</v>
      </c>
      <c r="Q314" s="102" t="str">
        <f t="shared" si="61"/>
        <v>0,</v>
      </c>
      <c r="R314" s="102" t="str">
        <f t="shared" si="61"/>
        <v>0,</v>
      </c>
      <c r="S314" s="102" t="str">
        <f t="shared" si="61"/>
        <v>0,</v>
      </c>
      <c r="T314" s="102" t="str">
        <f t="shared" si="62"/>
        <v>0,</v>
      </c>
      <c r="U314" s="102" t="str">
        <f t="shared" si="62"/>
        <v>0,</v>
      </c>
      <c r="V314" s="102" t="str">
        <f t="shared" si="52"/>
        <v>0,</v>
      </c>
      <c r="W314" s="102" t="str">
        <f t="shared" si="52"/>
        <v>0,</v>
      </c>
      <c r="X314" s="102" t="str">
        <f t="shared" si="52"/>
        <v>0,</v>
      </c>
      <c r="Y314" s="102" t="str">
        <f t="shared" si="52"/>
        <v>0,</v>
      </c>
      <c r="Z314" s="102"/>
      <c r="AA314" s="102"/>
      <c r="AB314" s="102"/>
      <c r="AC314" s="102"/>
      <c r="AD314" s="102"/>
      <c r="AE314" s="102"/>
      <c r="AF314" s="102"/>
      <c r="AG314" s="102"/>
      <c r="AH314" s="102"/>
      <c r="AI314" s="102"/>
      <c r="AJ314" s="102"/>
      <c r="AK314" s="102"/>
      <c r="AL314" s="102"/>
      <c r="AM314" s="102"/>
      <c r="AN314" s="102"/>
      <c r="AO314" s="102"/>
      <c r="AP314" s="102"/>
      <c r="AQ314" s="102"/>
      <c r="AR314" s="102"/>
      <c r="AS314" s="102"/>
      <c r="AT314" s="102"/>
      <c r="AU314" s="102"/>
      <c r="AV314" s="102"/>
      <c r="AW314" s="102"/>
      <c r="AX314" s="102"/>
      <c r="AY314" s="102"/>
    </row>
    <row r="315" spans="1:51" x14ac:dyDescent="0.25">
      <c r="A315" s="116">
        <v>314</v>
      </c>
      <c r="B315" s="116" t="b">
        <f>IF(ISNUMBER(Data!D315),IF(AND($A315&lt;=Data!$H$3,$A317&gt;=Data!$H$2,Data!E316&lt;&gt;1),VLOOKUP($A315,Data!$A:$D,4,FALSE)))</f>
        <v>0</v>
      </c>
      <c r="C315" s="116" t="b">
        <f>IF(AND($A315&lt;=Data!$H$3,$A317&gt;=Data!$H$2,Data!E316&lt;&gt;1),VLOOKUP($A315,Data!$A:$D,3,FALSE))</f>
        <v>0</v>
      </c>
      <c r="D315" s="58" t="b">
        <f>IF(COUNT(B315:C315)=2,IF(C315&gt;Data!$H$5,5,IF(C315&gt;Data!$H$6,4,IF(C315&gt;Data!$H$7,3,2))))</f>
        <v>0</v>
      </c>
      <c r="E315" s="115" t="str">
        <f t="shared" si="53"/>
        <v/>
      </c>
      <c r="F315" s="102" t="str">
        <f t="shared" si="60"/>
        <v>0,</v>
      </c>
      <c r="G315" s="102" t="str">
        <f t="shared" si="60"/>
        <v>0,</v>
      </c>
      <c r="H315" s="102" t="str">
        <f t="shared" si="60"/>
        <v>0,</v>
      </c>
      <c r="I315" s="102" t="str">
        <f t="shared" si="60"/>
        <v>0,</v>
      </c>
      <c r="J315" s="102" t="str">
        <f t="shared" si="60"/>
        <v>0,</v>
      </c>
      <c r="K315" s="102" t="str">
        <f t="shared" si="60"/>
        <v>0,</v>
      </c>
      <c r="L315" s="102" t="str">
        <f t="shared" si="60"/>
        <v>0,</v>
      </c>
      <c r="M315" s="102" t="str">
        <f t="shared" si="60"/>
        <v>0,</v>
      </c>
      <c r="N315" s="102" t="str">
        <f t="shared" si="60"/>
        <v>0,</v>
      </c>
      <c r="O315" s="102" t="str">
        <f t="shared" si="60"/>
        <v>0,</v>
      </c>
      <c r="P315" s="102" t="str">
        <f t="shared" si="60"/>
        <v>0,</v>
      </c>
      <c r="Q315" s="102" t="str">
        <f t="shared" si="61"/>
        <v>0,</v>
      </c>
      <c r="R315" s="102" t="str">
        <f t="shared" si="61"/>
        <v>0,</v>
      </c>
      <c r="S315" s="102" t="str">
        <f t="shared" si="61"/>
        <v>0,</v>
      </c>
      <c r="T315" s="102" t="str">
        <f t="shared" si="62"/>
        <v>0,</v>
      </c>
      <c r="U315" s="102" t="str">
        <f t="shared" si="62"/>
        <v>0,</v>
      </c>
      <c r="V315" s="102" t="str">
        <f t="shared" si="52"/>
        <v>0,</v>
      </c>
      <c r="W315" s="102" t="str">
        <f t="shared" si="52"/>
        <v>0,</v>
      </c>
      <c r="X315" s="102" t="str">
        <f t="shared" si="52"/>
        <v>0,</v>
      </c>
      <c r="Y315" s="102" t="str">
        <f t="shared" si="52"/>
        <v>0,</v>
      </c>
      <c r="Z315" s="102"/>
      <c r="AA315" s="102"/>
      <c r="AB315" s="102"/>
      <c r="AC315" s="102"/>
      <c r="AD315" s="102"/>
      <c r="AE315" s="102"/>
      <c r="AF315" s="102"/>
      <c r="AG315" s="102"/>
      <c r="AH315" s="102"/>
      <c r="AI315" s="102"/>
      <c r="AJ315" s="102"/>
      <c r="AK315" s="102"/>
      <c r="AL315" s="102"/>
      <c r="AM315" s="102"/>
      <c r="AN315" s="102"/>
      <c r="AO315" s="102"/>
      <c r="AP315" s="102"/>
      <c r="AQ315" s="102"/>
      <c r="AR315" s="102"/>
      <c r="AS315" s="102"/>
      <c r="AT315" s="102"/>
      <c r="AU315" s="102"/>
      <c r="AV315" s="102"/>
      <c r="AW315" s="102"/>
      <c r="AX315" s="102"/>
      <c r="AY315" s="102"/>
    </row>
    <row r="316" spans="1:51" x14ac:dyDescent="0.25">
      <c r="A316" s="116">
        <v>315</v>
      </c>
      <c r="B316" s="116" t="b">
        <f>IF(ISNUMBER(Data!D316),IF(AND($A316&lt;=Data!$H$3,$A318&gt;=Data!$H$2,Data!E317&lt;&gt;1),VLOOKUP($A316,Data!$A:$D,4,FALSE)))</f>
        <v>0</v>
      </c>
      <c r="C316" s="116" t="b">
        <f>IF(AND($A316&lt;=Data!$H$3,$A318&gt;=Data!$H$2,Data!E317&lt;&gt;1),VLOOKUP($A316,Data!$A:$D,3,FALSE))</f>
        <v>0</v>
      </c>
      <c r="D316" s="58" t="b">
        <f>IF(COUNT(B316:C316)=2,IF(C316&gt;Data!$H$5,5,IF(C316&gt;Data!$H$6,4,IF(C316&gt;Data!$H$7,3,2))))</f>
        <v>0</v>
      </c>
      <c r="E316" s="115" t="str">
        <f t="shared" si="53"/>
        <v/>
      </c>
      <c r="F316" s="102" t="str">
        <f t="shared" si="60"/>
        <v>0,</v>
      </c>
      <c r="G316" s="102" t="str">
        <f t="shared" si="60"/>
        <v>0,</v>
      </c>
      <c r="H316" s="102" t="str">
        <f t="shared" si="60"/>
        <v>0,</v>
      </c>
      <c r="I316" s="102" t="str">
        <f t="shared" si="60"/>
        <v>0,</v>
      </c>
      <c r="J316" s="102" t="str">
        <f t="shared" si="60"/>
        <v>0,</v>
      </c>
      <c r="K316" s="102" t="str">
        <f t="shared" si="60"/>
        <v>0,</v>
      </c>
      <c r="L316" s="102" t="str">
        <f t="shared" si="60"/>
        <v>0,</v>
      </c>
      <c r="M316" s="102" t="str">
        <f t="shared" si="60"/>
        <v>0,</v>
      </c>
      <c r="N316" s="102" t="str">
        <f t="shared" si="60"/>
        <v>0,</v>
      </c>
      <c r="O316" s="102" t="str">
        <f t="shared" si="60"/>
        <v>0,</v>
      </c>
      <c r="P316" s="102" t="str">
        <f t="shared" si="60"/>
        <v>0,</v>
      </c>
      <c r="Q316" s="102" t="str">
        <f t="shared" si="61"/>
        <v>0,</v>
      </c>
      <c r="R316" s="102" t="str">
        <f t="shared" si="61"/>
        <v>0,</v>
      </c>
      <c r="S316" s="102" t="str">
        <f t="shared" si="61"/>
        <v>0,</v>
      </c>
      <c r="T316" s="102" t="str">
        <f t="shared" si="62"/>
        <v>0,</v>
      </c>
      <c r="U316" s="102" t="str">
        <f t="shared" si="62"/>
        <v>0,</v>
      </c>
      <c r="V316" s="102" t="str">
        <f t="shared" si="52"/>
        <v>0,</v>
      </c>
      <c r="W316" s="102" t="str">
        <f t="shared" si="52"/>
        <v>0,</v>
      </c>
      <c r="X316" s="102" t="str">
        <f t="shared" si="52"/>
        <v>0,</v>
      </c>
      <c r="Y316" s="102" t="str">
        <f t="shared" si="52"/>
        <v>0,</v>
      </c>
      <c r="Z316" s="102"/>
      <c r="AA316" s="102"/>
      <c r="AB316" s="102"/>
      <c r="AC316" s="102"/>
      <c r="AD316" s="102"/>
      <c r="AE316" s="102"/>
      <c r="AF316" s="102"/>
      <c r="AG316" s="102"/>
      <c r="AH316" s="102"/>
      <c r="AI316" s="102"/>
      <c r="AJ316" s="102"/>
      <c r="AK316" s="102"/>
      <c r="AL316" s="102"/>
      <c r="AM316" s="102"/>
      <c r="AN316" s="102"/>
      <c r="AO316" s="102"/>
      <c r="AP316" s="102"/>
      <c r="AQ316" s="102"/>
      <c r="AR316" s="102"/>
      <c r="AS316" s="102"/>
      <c r="AT316" s="102"/>
      <c r="AU316" s="102"/>
      <c r="AV316" s="102"/>
      <c r="AW316" s="102"/>
      <c r="AX316" s="102"/>
      <c r="AY316" s="102"/>
    </row>
    <row r="317" spans="1:51" x14ac:dyDescent="0.25">
      <c r="A317" s="116">
        <v>316</v>
      </c>
      <c r="B317" s="116" t="b">
        <f>IF(ISNUMBER(Data!D317),IF(AND($A317&lt;=Data!$H$3,$A319&gt;=Data!$H$2,Data!E318&lt;&gt;1),VLOOKUP($A317,Data!$A:$D,4,FALSE)))</f>
        <v>0</v>
      </c>
      <c r="C317" s="116" t="b">
        <f>IF(AND($A317&lt;=Data!$H$3,$A319&gt;=Data!$H$2,Data!E318&lt;&gt;1),VLOOKUP($A317,Data!$A:$D,3,FALSE))</f>
        <v>0</v>
      </c>
      <c r="D317" s="58" t="b">
        <f>IF(COUNT(B317:C317)=2,IF(C317&gt;Data!$H$5,5,IF(C317&gt;Data!$H$6,4,IF(C317&gt;Data!$H$7,3,2))))</f>
        <v>0</v>
      </c>
      <c r="E317" s="115" t="str">
        <f t="shared" si="53"/>
        <v/>
      </c>
      <c r="F317" s="102" t="str">
        <f t="shared" si="60"/>
        <v>0,</v>
      </c>
      <c r="G317" s="102" t="str">
        <f t="shared" si="60"/>
        <v>0,</v>
      </c>
      <c r="H317" s="102" t="str">
        <f t="shared" si="60"/>
        <v>0,</v>
      </c>
      <c r="I317" s="102" t="str">
        <f t="shared" si="60"/>
        <v>0,</v>
      </c>
      <c r="J317" s="102" t="str">
        <f t="shared" si="60"/>
        <v>0,</v>
      </c>
      <c r="K317" s="102" t="str">
        <f t="shared" si="60"/>
        <v>0,</v>
      </c>
      <c r="L317" s="102" t="str">
        <f t="shared" si="60"/>
        <v>0,</v>
      </c>
      <c r="M317" s="102" t="str">
        <f t="shared" si="60"/>
        <v>0,</v>
      </c>
      <c r="N317" s="102" t="str">
        <f t="shared" si="60"/>
        <v>0,</v>
      </c>
      <c r="O317" s="102" t="str">
        <f t="shared" si="60"/>
        <v>0,</v>
      </c>
      <c r="P317" s="102" t="str">
        <f t="shared" si="60"/>
        <v>0,</v>
      </c>
      <c r="Q317" s="102" t="str">
        <f t="shared" si="61"/>
        <v>0,</v>
      </c>
      <c r="R317" s="102" t="str">
        <f t="shared" si="61"/>
        <v>0,</v>
      </c>
      <c r="S317" s="102" t="str">
        <f t="shared" si="61"/>
        <v>0,</v>
      </c>
      <c r="T317" s="102" t="str">
        <f t="shared" si="62"/>
        <v>0,</v>
      </c>
      <c r="U317" s="102" t="str">
        <f t="shared" si="62"/>
        <v>0,</v>
      </c>
      <c r="V317" s="102" t="str">
        <f t="shared" si="52"/>
        <v>0,</v>
      </c>
      <c r="W317" s="102" t="str">
        <f t="shared" si="52"/>
        <v>0,</v>
      </c>
      <c r="X317" s="102" t="str">
        <f t="shared" si="52"/>
        <v>0,</v>
      </c>
      <c r="Y317" s="102" t="str">
        <f t="shared" si="52"/>
        <v>0,</v>
      </c>
      <c r="Z317" s="102"/>
      <c r="AA317" s="102"/>
      <c r="AB317" s="102"/>
      <c r="AC317" s="102"/>
      <c r="AD317" s="102"/>
      <c r="AE317" s="102"/>
      <c r="AF317" s="102"/>
      <c r="AG317" s="102"/>
      <c r="AH317" s="102"/>
      <c r="AI317" s="102"/>
      <c r="AJ317" s="102"/>
      <c r="AK317" s="102"/>
      <c r="AL317" s="102"/>
      <c r="AM317" s="102"/>
      <c r="AN317" s="102"/>
      <c r="AO317" s="102"/>
      <c r="AP317" s="102"/>
      <c r="AQ317" s="102"/>
      <c r="AR317" s="102"/>
      <c r="AS317" s="102"/>
      <c r="AT317" s="102"/>
      <c r="AU317" s="102"/>
      <c r="AV317" s="102"/>
      <c r="AW317" s="102"/>
      <c r="AX317" s="102"/>
      <c r="AY317" s="102"/>
    </row>
    <row r="318" spans="1:51" x14ac:dyDescent="0.25">
      <c r="A318" s="116">
        <v>317</v>
      </c>
      <c r="B318" s="116" t="b">
        <f>IF(ISNUMBER(Data!D318),IF(AND($A318&lt;=Data!$H$3,$A320&gt;=Data!$H$2,Data!E319&lt;&gt;1),VLOOKUP($A318,Data!$A:$D,4,FALSE)))</f>
        <v>0</v>
      </c>
      <c r="C318" s="116" t="b">
        <f>IF(AND($A318&lt;=Data!$H$3,$A320&gt;=Data!$H$2,Data!E319&lt;&gt;1),VLOOKUP($A318,Data!$A:$D,3,FALSE))</f>
        <v>0</v>
      </c>
      <c r="D318" s="58" t="b">
        <f>IF(COUNT(B318:C318)=2,IF(C318&gt;Data!$H$5,5,IF(C318&gt;Data!$H$6,4,IF(C318&gt;Data!$H$7,3,2))))</f>
        <v>0</v>
      </c>
      <c r="E318" s="115" t="str">
        <f t="shared" si="53"/>
        <v/>
      </c>
      <c r="F318" s="102" t="str">
        <f t="shared" si="60"/>
        <v>0,</v>
      </c>
      <c r="G318" s="102" t="str">
        <f t="shared" si="60"/>
        <v>0,</v>
      </c>
      <c r="H318" s="102" t="str">
        <f t="shared" si="60"/>
        <v>0,</v>
      </c>
      <c r="I318" s="102" t="str">
        <f t="shared" si="60"/>
        <v>0,</v>
      </c>
      <c r="J318" s="102" t="str">
        <f t="shared" si="60"/>
        <v>0,</v>
      </c>
      <c r="K318" s="102" t="str">
        <f t="shared" si="60"/>
        <v>0,</v>
      </c>
      <c r="L318" s="102" t="str">
        <f t="shared" si="60"/>
        <v>0,</v>
      </c>
      <c r="M318" s="102" t="str">
        <f t="shared" si="60"/>
        <v>0,</v>
      </c>
      <c r="N318" s="102" t="str">
        <f t="shared" si="60"/>
        <v>0,</v>
      </c>
      <c r="O318" s="102" t="str">
        <f t="shared" si="60"/>
        <v>0,</v>
      </c>
      <c r="P318" s="102" t="str">
        <f t="shared" si="60"/>
        <v>0,</v>
      </c>
      <c r="Q318" s="102" t="str">
        <f t="shared" si="61"/>
        <v>0,</v>
      </c>
      <c r="R318" s="102" t="str">
        <f t="shared" si="61"/>
        <v>0,</v>
      </c>
      <c r="S318" s="102" t="str">
        <f t="shared" si="61"/>
        <v>0,</v>
      </c>
      <c r="T318" s="102" t="str">
        <f t="shared" si="62"/>
        <v>0,</v>
      </c>
      <c r="U318" s="102" t="str">
        <f t="shared" si="62"/>
        <v>0,</v>
      </c>
      <c r="V318" s="102" t="str">
        <f t="shared" si="52"/>
        <v>0,</v>
      </c>
      <c r="W318" s="102" t="str">
        <f t="shared" si="52"/>
        <v>0,</v>
      </c>
      <c r="X318" s="102" t="str">
        <f t="shared" si="52"/>
        <v>0,</v>
      </c>
      <c r="Y318" s="102" t="str">
        <f t="shared" si="52"/>
        <v>0,</v>
      </c>
      <c r="Z318" s="102"/>
      <c r="AA318" s="102"/>
      <c r="AB318" s="102"/>
      <c r="AC318" s="102"/>
      <c r="AD318" s="102"/>
      <c r="AE318" s="102"/>
      <c r="AF318" s="102"/>
      <c r="AG318" s="102"/>
      <c r="AH318" s="102"/>
      <c r="AI318" s="102"/>
      <c r="AJ318" s="102"/>
      <c r="AK318" s="102"/>
      <c r="AL318" s="102"/>
      <c r="AM318" s="102"/>
      <c r="AN318" s="102"/>
      <c r="AO318" s="102"/>
      <c r="AP318" s="102"/>
      <c r="AQ318" s="102"/>
      <c r="AR318" s="102"/>
      <c r="AS318" s="102"/>
      <c r="AT318" s="102"/>
      <c r="AU318" s="102"/>
      <c r="AV318" s="102"/>
      <c r="AW318" s="102"/>
      <c r="AX318" s="102"/>
      <c r="AY318" s="102"/>
    </row>
    <row r="319" spans="1:51" x14ac:dyDescent="0.25">
      <c r="A319" s="116">
        <v>318</v>
      </c>
      <c r="B319" s="116" t="b">
        <f>IF(ISNUMBER(Data!D319),IF(AND($A319&lt;=Data!$H$3,$A321&gt;=Data!$H$2,Data!E320&lt;&gt;1),VLOOKUP($A319,Data!$A:$D,4,FALSE)))</f>
        <v>0</v>
      </c>
      <c r="C319" s="116" t="b">
        <f>IF(AND($A319&lt;=Data!$H$3,$A321&gt;=Data!$H$2,Data!E320&lt;&gt;1),VLOOKUP($A319,Data!$A:$D,3,FALSE))</f>
        <v>0</v>
      </c>
      <c r="D319" s="58" t="b">
        <f>IF(COUNT(B319:C319)=2,IF(C319&gt;Data!$H$5,5,IF(C319&gt;Data!$H$6,4,IF(C319&gt;Data!$H$7,3,2))))</f>
        <v>0</v>
      </c>
      <c r="E319" s="115" t="str">
        <f t="shared" si="53"/>
        <v/>
      </c>
      <c r="F319" s="102" t="str">
        <f t="shared" si="60"/>
        <v>0,</v>
      </c>
      <c r="G319" s="102" t="str">
        <f t="shared" si="60"/>
        <v>0,</v>
      </c>
      <c r="H319" s="102" t="str">
        <f t="shared" si="60"/>
        <v>0,</v>
      </c>
      <c r="I319" s="102" t="str">
        <f t="shared" si="60"/>
        <v>0,</v>
      </c>
      <c r="J319" s="102" t="str">
        <f t="shared" si="60"/>
        <v>0,</v>
      </c>
      <c r="K319" s="102" t="str">
        <f t="shared" si="60"/>
        <v>0,</v>
      </c>
      <c r="L319" s="102" t="str">
        <f t="shared" si="60"/>
        <v>0,</v>
      </c>
      <c r="M319" s="102" t="str">
        <f t="shared" si="60"/>
        <v>0,</v>
      </c>
      <c r="N319" s="102" t="str">
        <f t="shared" si="60"/>
        <v>0,</v>
      </c>
      <c r="O319" s="102" t="str">
        <f t="shared" si="60"/>
        <v>0,</v>
      </c>
      <c r="P319" s="102" t="str">
        <f t="shared" si="60"/>
        <v>0,</v>
      </c>
      <c r="Q319" s="102" t="str">
        <f t="shared" si="61"/>
        <v>0,</v>
      </c>
      <c r="R319" s="102" t="str">
        <f t="shared" si="61"/>
        <v>0,</v>
      </c>
      <c r="S319" s="102" t="str">
        <f t="shared" si="61"/>
        <v>0,</v>
      </c>
      <c r="T319" s="102" t="str">
        <f t="shared" si="62"/>
        <v>0,</v>
      </c>
      <c r="U319" s="102" t="str">
        <f t="shared" si="62"/>
        <v>0,</v>
      </c>
      <c r="V319" s="102" t="str">
        <f t="shared" si="52"/>
        <v>0,</v>
      </c>
      <c r="W319" s="102" t="str">
        <f t="shared" si="52"/>
        <v>0,</v>
      </c>
      <c r="X319" s="102" t="str">
        <f t="shared" si="52"/>
        <v>0,</v>
      </c>
      <c r="Y319" s="102" t="str">
        <f t="shared" si="52"/>
        <v>0,</v>
      </c>
      <c r="Z319" s="102"/>
      <c r="AA319" s="102"/>
      <c r="AB319" s="102"/>
      <c r="AC319" s="102"/>
      <c r="AD319" s="102"/>
      <c r="AE319" s="102"/>
      <c r="AF319" s="102"/>
      <c r="AG319" s="102"/>
      <c r="AH319" s="102"/>
      <c r="AI319" s="102"/>
      <c r="AJ319" s="102"/>
      <c r="AK319" s="102"/>
      <c r="AL319" s="102"/>
      <c r="AM319" s="102"/>
      <c r="AN319" s="102"/>
      <c r="AO319" s="102"/>
      <c r="AP319" s="102"/>
      <c r="AQ319" s="102"/>
      <c r="AR319" s="102"/>
      <c r="AS319" s="102"/>
      <c r="AT319" s="102"/>
      <c r="AU319" s="102"/>
      <c r="AV319" s="102"/>
      <c r="AW319" s="102"/>
      <c r="AX319" s="102"/>
      <c r="AY319" s="102"/>
    </row>
    <row r="320" spans="1:51" x14ac:dyDescent="0.25">
      <c r="A320" s="116">
        <v>319</v>
      </c>
      <c r="B320" s="116" t="b">
        <f>IF(ISNUMBER(Data!D320),IF(AND($A320&lt;=Data!$H$3,$A322&gt;=Data!$H$2,Data!E321&lt;&gt;1),VLOOKUP($A320,Data!$A:$D,4,FALSE)))</f>
        <v>0</v>
      </c>
      <c r="C320" s="116" t="b">
        <f>IF(AND($A320&lt;=Data!$H$3,$A322&gt;=Data!$H$2,Data!E321&lt;&gt;1),VLOOKUP($A320,Data!$A:$D,3,FALSE))</f>
        <v>0</v>
      </c>
      <c r="D320" s="58" t="b">
        <f>IF(COUNT(B320:C320)=2,IF(C320&gt;Data!$H$5,5,IF(C320&gt;Data!$H$6,4,IF(C320&gt;Data!$H$7,3,2))))</f>
        <v>0</v>
      </c>
      <c r="E320" s="115" t="str">
        <f t="shared" si="53"/>
        <v/>
      </c>
      <c r="F320" s="102" t="str">
        <f t="shared" si="60"/>
        <v>0,</v>
      </c>
      <c r="G320" s="102" t="str">
        <f t="shared" si="60"/>
        <v>0,</v>
      </c>
      <c r="H320" s="102" t="str">
        <f t="shared" si="60"/>
        <v>0,</v>
      </c>
      <c r="I320" s="102" t="str">
        <f t="shared" si="60"/>
        <v>0,</v>
      </c>
      <c r="J320" s="102" t="str">
        <f t="shared" si="60"/>
        <v>0,</v>
      </c>
      <c r="K320" s="102" t="str">
        <f t="shared" si="60"/>
        <v>0,</v>
      </c>
      <c r="L320" s="102" t="str">
        <f t="shared" si="60"/>
        <v>0,</v>
      </c>
      <c r="M320" s="102" t="str">
        <f t="shared" si="60"/>
        <v>0,</v>
      </c>
      <c r="N320" s="102" t="str">
        <f t="shared" si="60"/>
        <v>0,</v>
      </c>
      <c r="O320" s="102" t="str">
        <f t="shared" si="60"/>
        <v>0,</v>
      </c>
      <c r="P320" s="102" t="str">
        <f t="shared" si="60"/>
        <v>0,</v>
      </c>
      <c r="Q320" s="102" t="str">
        <f t="shared" si="61"/>
        <v>0,</v>
      </c>
      <c r="R320" s="102" t="str">
        <f t="shared" si="61"/>
        <v>0,</v>
      </c>
      <c r="S320" s="102" t="str">
        <f t="shared" si="61"/>
        <v>0,</v>
      </c>
      <c r="T320" s="102" t="str">
        <f t="shared" si="62"/>
        <v>0,</v>
      </c>
      <c r="U320" s="102" t="str">
        <f t="shared" si="62"/>
        <v>0,</v>
      </c>
      <c r="V320" s="102" t="str">
        <f t="shared" si="52"/>
        <v>0,</v>
      </c>
      <c r="W320" s="102" t="str">
        <f t="shared" si="52"/>
        <v>0,</v>
      </c>
      <c r="X320" s="102" t="str">
        <f t="shared" si="52"/>
        <v>0,</v>
      </c>
      <c r="Y320" s="102" t="str">
        <f t="shared" si="52"/>
        <v>0,</v>
      </c>
      <c r="Z320" s="102"/>
      <c r="AA320" s="102"/>
      <c r="AB320" s="102"/>
      <c r="AC320" s="102"/>
      <c r="AD320" s="102"/>
      <c r="AE320" s="102"/>
      <c r="AF320" s="102"/>
      <c r="AG320" s="102"/>
      <c r="AH320" s="102"/>
      <c r="AI320" s="102"/>
      <c r="AJ320" s="102"/>
      <c r="AK320" s="102"/>
      <c r="AL320" s="102"/>
      <c r="AM320" s="102"/>
      <c r="AN320" s="102"/>
      <c r="AO320" s="102"/>
      <c r="AP320" s="102"/>
      <c r="AQ320" s="102"/>
      <c r="AR320" s="102"/>
      <c r="AS320" s="102"/>
      <c r="AT320" s="102"/>
      <c r="AU320" s="102"/>
      <c r="AV320" s="102"/>
      <c r="AW320" s="102"/>
      <c r="AX320" s="102"/>
      <c r="AY320" s="102"/>
    </row>
    <row r="321" spans="1:51" x14ac:dyDescent="0.25">
      <c r="A321" s="116">
        <v>320</v>
      </c>
      <c r="B321" s="116" t="b">
        <f>IF(ISNUMBER(Data!D321),IF(AND($A321&lt;=Data!$H$3,$A323&gt;=Data!$H$2,Data!E322&lt;&gt;1),VLOOKUP($A321,Data!$A:$D,4,FALSE)))</f>
        <v>0</v>
      </c>
      <c r="C321" s="116" t="b">
        <f>IF(AND($A321&lt;=Data!$H$3,$A323&gt;=Data!$H$2,Data!E322&lt;&gt;1),VLOOKUP($A321,Data!$A:$D,3,FALSE))</f>
        <v>0</v>
      </c>
      <c r="D321" s="58" t="b">
        <f>IF(COUNT(B321:C321)=2,IF(C321&gt;Data!$H$5,5,IF(C321&gt;Data!$H$6,4,IF(C321&gt;Data!$H$7,3,2))))</f>
        <v>0</v>
      </c>
      <c r="E321" s="115" t="str">
        <f t="shared" si="53"/>
        <v/>
      </c>
      <c r="F321" s="102" t="str">
        <f t="shared" si="60"/>
        <v>0,</v>
      </c>
      <c r="G321" s="102" t="str">
        <f t="shared" si="60"/>
        <v>0,</v>
      </c>
      <c r="H321" s="102" t="str">
        <f t="shared" si="60"/>
        <v>0,</v>
      </c>
      <c r="I321" s="102" t="str">
        <f t="shared" si="60"/>
        <v>0,</v>
      </c>
      <c r="J321" s="102" t="str">
        <f t="shared" si="60"/>
        <v>0,</v>
      </c>
      <c r="K321" s="102" t="str">
        <f t="shared" si="60"/>
        <v>0,</v>
      </c>
      <c r="L321" s="102" t="str">
        <f t="shared" si="60"/>
        <v>0,</v>
      </c>
      <c r="M321" s="102" t="str">
        <f t="shared" si="60"/>
        <v>0,</v>
      </c>
      <c r="N321" s="102" t="str">
        <f t="shared" si="60"/>
        <v>0,</v>
      </c>
      <c r="O321" s="102" t="str">
        <f t="shared" si="60"/>
        <v>0,</v>
      </c>
      <c r="P321" s="102" t="str">
        <f t="shared" si="60"/>
        <v>0,</v>
      </c>
      <c r="Q321" s="102" t="str">
        <f t="shared" si="61"/>
        <v>0,</v>
      </c>
      <c r="R321" s="102" t="str">
        <f t="shared" si="61"/>
        <v>0,</v>
      </c>
      <c r="S321" s="102" t="str">
        <f t="shared" si="61"/>
        <v>0,</v>
      </c>
      <c r="T321" s="102" t="str">
        <f t="shared" si="62"/>
        <v>0,</v>
      </c>
      <c r="U321" s="102" t="str">
        <f t="shared" si="62"/>
        <v>0,</v>
      </c>
      <c r="V321" s="102" t="str">
        <f t="shared" si="52"/>
        <v>0,</v>
      </c>
      <c r="W321" s="102" t="str">
        <f t="shared" si="52"/>
        <v>0,</v>
      </c>
      <c r="X321" s="102" t="str">
        <f t="shared" si="52"/>
        <v>0,</v>
      </c>
      <c r="Y321" s="102" t="str">
        <f t="shared" si="52"/>
        <v>0,</v>
      </c>
      <c r="Z321" s="102"/>
      <c r="AA321" s="102"/>
      <c r="AB321" s="102"/>
      <c r="AC321" s="102"/>
      <c r="AD321" s="102"/>
      <c r="AE321" s="102"/>
      <c r="AF321" s="102"/>
      <c r="AG321" s="102"/>
      <c r="AH321" s="102"/>
      <c r="AI321" s="102"/>
      <c r="AJ321" s="102"/>
      <c r="AK321" s="102"/>
      <c r="AL321" s="102"/>
      <c r="AM321" s="102"/>
      <c r="AN321" s="102"/>
      <c r="AO321" s="102"/>
      <c r="AP321" s="102"/>
      <c r="AQ321" s="102"/>
      <c r="AR321" s="102"/>
      <c r="AS321" s="102"/>
      <c r="AT321" s="102"/>
      <c r="AU321" s="102"/>
      <c r="AV321" s="102"/>
      <c r="AW321" s="102"/>
      <c r="AX321" s="102"/>
      <c r="AY321" s="102"/>
    </row>
    <row r="322" spans="1:51" x14ac:dyDescent="0.25">
      <c r="A322" s="116">
        <v>321</v>
      </c>
      <c r="B322" s="116" t="b">
        <f>IF(ISNUMBER(Data!D322),IF(AND($A322&lt;=Data!$H$3,$A324&gt;=Data!$H$2,Data!E323&lt;&gt;1),VLOOKUP($A322,Data!$A:$D,4,FALSE)))</f>
        <v>0</v>
      </c>
      <c r="C322" s="116" t="b">
        <f>IF(AND($A322&lt;=Data!$H$3,$A324&gt;=Data!$H$2,Data!E323&lt;&gt;1),VLOOKUP($A322,Data!$A:$D,3,FALSE))</f>
        <v>0</v>
      </c>
      <c r="D322" s="58" t="b">
        <f>IF(COUNT(B322:C322)=2,IF(C322&gt;Data!$H$5,5,IF(C322&gt;Data!$H$6,4,IF(C322&gt;Data!$H$7,3,2))))</f>
        <v>0</v>
      </c>
      <c r="E322" s="115" t="str">
        <f t="shared" si="53"/>
        <v/>
      </c>
      <c r="F322" s="102" t="str">
        <f t="shared" ref="F322:P327" si="63">IF($B322&lt;F$1,1,0) &amp;","&amp;$E322</f>
        <v>0,</v>
      </c>
      <c r="G322" s="102" t="str">
        <f t="shared" si="63"/>
        <v>0,</v>
      </c>
      <c r="H322" s="102" t="str">
        <f t="shared" si="63"/>
        <v>0,</v>
      </c>
      <c r="I322" s="102" t="str">
        <f t="shared" si="63"/>
        <v>0,</v>
      </c>
      <c r="J322" s="102" t="str">
        <f t="shared" si="63"/>
        <v>0,</v>
      </c>
      <c r="K322" s="102" t="str">
        <f t="shared" si="63"/>
        <v>0,</v>
      </c>
      <c r="L322" s="102" t="str">
        <f t="shared" si="63"/>
        <v>0,</v>
      </c>
      <c r="M322" s="102" t="str">
        <f t="shared" si="63"/>
        <v>0,</v>
      </c>
      <c r="N322" s="102" t="str">
        <f t="shared" si="63"/>
        <v>0,</v>
      </c>
      <c r="O322" s="102" t="str">
        <f t="shared" si="63"/>
        <v>0,</v>
      </c>
      <c r="P322" s="102" t="str">
        <f t="shared" si="63"/>
        <v>0,</v>
      </c>
      <c r="Q322" s="102" t="str">
        <f t="shared" si="61"/>
        <v>0,</v>
      </c>
      <c r="R322" s="102" t="str">
        <f t="shared" si="61"/>
        <v>0,</v>
      </c>
      <c r="S322" s="102" t="str">
        <f t="shared" si="61"/>
        <v>0,</v>
      </c>
      <c r="T322" s="102" t="str">
        <f t="shared" si="62"/>
        <v>0,</v>
      </c>
      <c r="U322" s="102" t="str">
        <f t="shared" si="62"/>
        <v>0,</v>
      </c>
      <c r="V322" s="102" t="str">
        <f t="shared" si="62"/>
        <v>0,</v>
      </c>
      <c r="W322" s="102" t="str">
        <f t="shared" si="62"/>
        <v>0,</v>
      </c>
      <c r="X322" s="102" t="str">
        <f t="shared" si="62"/>
        <v>0,</v>
      </c>
      <c r="Y322" s="102" t="str">
        <f t="shared" si="62"/>
        <v>0,</v>
      </c>
      <c r="Z322" s="102"/>
      <c r="AA322" s="102"/>
      <c r="AB322" s="102"/>
      <c r="AC322" s="102"/>
      <c r="AD322" s="102"/>
      <c r="AE322" s="102"/>
      <c r="AF322" s="102"/>
      <c r="AG322" s="102"/>
      <c r="AH322" s="102"/>
      <c r="AI322" s="102"/>
      <c r="AJ322" s="102"/>
      <c r="AK322" s="102"/>
      <c r="AL322" s="102"/>
      <c r="AM322" s="102"/>
      <c r="AN322" s="102"/>
      <c r="AO322" s="102"/>
      <c r="AP322" s="102"/>
      <c r="AQ322" s="102"/>
      <c r="AR322" s="102"/>
      <c r="AS322" s="102"/>
      <c r="AT322" s="102"/>
      <c r="AU322" s="102"/>
      <c r="AV322" s="102"/>
      <c r="AW322" s="102"/>
      <c r="AX322" s="102"/>
      <c r="AY322" s="102"/>
    </row>
    <row r="323" spans="1:51" x14ac:dyDescent="0.25">
      <c r="A323" s="116">
        <v>322</v>
      </c>
      <c r="B323" s="116" t="b">
        <f>IF(ISNUMBER(Data!D323),IF(AND($A323&lt;=Data!$H$3,$A325&gt;=Data!$H$2,Data!E324&lt;&gt;1),VLOOKUP($A323,Data!$A:$D,4,FALSE)))</f>
        <v>0</v>
      </c>
      <c r="C323" s="116" t="b">
        <f>IF(AND($A323&lt;=Data!$H$3,$A325&gt;=Data!$H$2,Data!E324&lt;&gt;1),VLOOKUP($A323,Data!$A:$D,3,FALSE))</f>
        <v>0</v>
      </c>
      <c r="D323" s="58" t="b">
        <f>IF(COUNT(B323:C323)=2,IF(C323&gt;Data!$H$5,5,IF(C323&gt;Data!$H$6,4,IF(C323&gt;Data!$H$7,3,2))))</f>
        <v>0</v>
      </c>
      <c r="E323" s="115" t="str">
        <f t="shared" ref="E323:E386" si="64">IF(ISNUMBER(D323),IF(D323&gt;=4,1,0),"")</f>
        <v/>
      </c>
      <c r="F323" s="102" t="str">
        <f t="shared" si="63"/>
        <v>0,</v>
      </c>
      <c r="G323" s="102" t="str">
        <f t="shared" si="63"/>
        <v>0,</v>
      </c>
      <c r="H323" s="102" t="str">
        <f t="shared" si="63"/>
        <v>0,</v>
      </c>
      <c r="I323" s="102" t="str">
        <f t="shared" si="63"/>
        <v>0,</v>
      </c>
      <c r="J323" s="102" t="str">
        <f t="shared" si="63"/>
        <v>0,</v>
      </c>
      <c r="K323" s="102" t="str">
        <f t="shared" si="63"/>
        <v>0,</v>
      </c>
      <c r="L323" s="102" t="str">
        <f t="shared" si="63"/>
        <v>0,</v>
      </c>
      <c r="M323" s="102" t="str">
        <f t="shared" si="63"/>
        <v>0,</v>
      </c>
      <c r="N323" s="102" t="str">
        <f t="shared" si="63"/>
        <v>0,</v>
      </c>
      <c r="O323" s="102" t="str">
        <f t="shared" si="63"/>
        <v>0,</v>
      </c>
      <c r="P323" s="102" t="str">
        <f t="shared" si="63"/>
        <v>0,</v>
      </c>
      <c r="Q323" s="102" t="str">
        <f t="shared" si="61"/>
        <v>0,</v>
      </c>
      <c r="R323" s="102" t="str">
        <f t="shared" si="61"/>
        <v>0,</v>
      </c>
      <c r="S323" s="102" t="str">
        <f t="shared" si="61"/>
        <v>0,</v>
      </c>
      <c r="T323" s="102" t="str">
        <f t="shared" si="62"/>
        <v>0,</v>
      </c>
      <c r="U323" s="102" t="str">
        <f t="shared" si="62"/>
        <v>0,</v>
      </c>
      <c r="V323" s="102" t="str">
        <f t="shared" si="62"/>
        <v>0,</v>
      </c>
      <c r="W323" s="102" t="str">
        <f t="shared" si="62"/>
        <v>0,</v>
      </c>
      <c r="X323" s="102" t="str">
        <f t="shared" si="62"/>
        <v>0,</v>
      </c>
      <c r="Y323" s="102" t="str">
        <f t="shared" si="62"/>
        <v>0,</v>
      </c>
      <c r="Z323" s="102"/>
      <c r="AA323" s="102"/>
      <c r="AB323" s="102"/>
      <c r="AC323" s="102"/>
      <c r="AD323" s="102"/>
      <c r="AE323" s="102"/>
      <c r="AF323" s="102"/>
      <c r="AG323" s="102"/>
      <c r="AH323" s="102"/>
      <c r="AI323" s="102"/>
      <c r="AJ323" s="102"/>
      <c r="AK323" s="102"/>
      <c r="AL323" s="102"/>
      <c r="AM323" s="102"/>
      <c r="AN323" s="102"/>
      <c r="AO323" s="102"/>
      <c r="AP323" s="102"/>
      <c r="AQ323" s="102"/>
      <c r="AR323" s="102"/>
      <c r="AS323" s="102"/>
      <c r="AT323" s="102"/>
      <c r="AU323" s="102"/>
      <c r="AV323" s="102"/>
      <c r="AW323" s="102"/>
      <c r="AX323" s="102"/>
      <c r="AY323" s="102"/>
    </row>
    <row r="324" spans="1:51" x14ac:dyDescent="0.25">
      <c r="A324" s="116">
        <v>323</v>
      </c>
      <c r="B324" s="116" t="b">
        <f>IF(ISNUMBER(Data!D324),IF(AND($A324&lt;=Data!$H$3,$A326&gt;=Data!$H$2,Data!E325&lt;&gt;1),VLOOKUP($A324,Data!$A:$D,4,FALSE)))</f>
        <v>0</v>
      </c>
      <c r="C324" s="116" t="b">
        <f>IF(AND($A324&lt;=Data!$H$3,$A326&gt;=Data!$H$2,Data!E325&lt;&gt;1),VLOOKUP($A324,Data!$A:$D,3,FALSE))</f>
        <v>0</v>
      </c>
      <c r="D324" s="58" t="b">
        <f>IF(COUNT(B324:C324)=2,IF(C324&gt;Data!$H$5,5,IF(C324&gt;Data!$H$6,4,IF(C324&gt;Data!$H$7,3,2))))</f>
        <v>0</v>
      </c>
      <c r="E324" s="115" t="str">
        <f t="shared" si="64"/>
        <v/>
      </c>
      <c r="F324" s="102" t="str">
        <f t="shared" si="63"/>
        <v>0,</v>
      </c>
      <c r="G324" s="102" t="str">
        <f t="shared" si="63"/>
        <v>0,</v>
      </c>
      <c r="H324" s="102" t="str">
        <f t="shared" si="63"/>
        <v>0,</v>
      </c>
      <c r="I324" s="102" t="str">
        <f t="shared" si="63"/>
        <v>0,</v>
      </c>
      <c r="J324" s="102" t="str">
        <f t="shared" si="63"/>
        <v>0,</v>
      </c>
      <c r="K324" s="102" t="str">
        <f t="shared" si="63"/>
        <v>0,</v>
      </c>
      <c r="L324" s="102" t="str">
        <f t="shared" si="63"/>
        <v>0,</v>
      </c>
      <c r="M324" s="102" t="str">
        <f t="shared" si="63"/>
        <v>0,</v>
      </c>
      <c r="N324" s="102" t="str">
        <f t="shared" si="63"/>
        <v>0,</v>
      </c>
      <c r="O324" s="102" t="str">
        <f t="shared" si="63"/>
        <v>0,</v>
      </c>
      <c r="P324" s="102" t="str">
        <f t="shared" si="63"/>
        <v>0,</v>
      </c>
      <c r="Q324" s="102" t="str">
        <f t="shared" si="61"/>
        <v>0,</v>
      </c>
      <c r="R324" s="102" t="str">
        <f t="shared" si="61"/>
        <v>0,</v>
      </c>
      <c r="S324" s="102" t="str">
        <f t="shared" si="61"/>
        <v>0,</v>
      </c>
      <c r="T324" s="102" t="str">
        <f t="shared" si="62"/>
        <v>0,</v>
      </c>
      <c r="U324" s="102" t="str">
        <f t="shared" si="62"/>
        <v>0,</v>
      </c>
      <c r="V324" s="102" t="str">
        <f t="shared" si="62"/>
        <v>0,</v>
      </c>
      <c r="W324" s="102" t="str">
        <f t="shared" si="62"/>
        <v>0,</v>
      </c>
      <c r="X324" s="102" t="str">
        <f t="shared" si="62"/>
        <v>0,</v>
      </c>
      <c r="Y324" s="102" t="str">
        <f t="shared" si="62"/>
        <v>0,</v>
      </c>
      <c r="Z324" s="102"/>
      <c r="AA324" s="102"/>
      <c r="AB324" s="102"/>
      <c r="AC324" s="102"/>
      <c r="AD324" s="102"/>
      <c r="AE324" s="102"/>
      <c r="AF324" s="102"/>
      <c r="AG324" s="102"/>
      <c r="AH324" s="102"/>
      <c r="AI324" s="102"/>
      <c r="AJ324" s="102"/>
      <c r="AK324" s="102"/>
      <c r="AL324" s="102"/>
      <c r="AM324" s="102"/>
      <c r="AN324" s="102"/>
      <c r="AO324" s="102"/>
      <c r="AP324" s="102"/>
      <c r="AQ324" s="102"/>
      <c r="AR324" s="102"/>
      <c r="AS324" s="102"/>
      <c r="AT324" s="102"/>
      <c r="AU324" s="102"/>
      <c r="AV324" s="102"/>
      <c r="AW324" s="102"/>
      <c r="AX324" s="102"/>
      <c r="AY324" s="102"/>
    </row>
    <row r="325" spans="1:51" x14ac:dyDescent="0.25">
      <c r="A325" s="116">
        <v>324</v>
      </c>
      <c r="B325" s="116" t="b">
        <f>IF(ISNUMBER(Data!D325),IF(AND($A325&lt;=Data!$H$3,$A327&gt;=Data!$H$2,Data!E326&lt;&gt;1),VLOOKUP($A325,Data!$A:$D,4,FALSE)))</f>
        <v>0</v>
      </c>
      <c r="C325" s="116" t="b">
        <f>IF(AND($A325&lt;=Data!$H$3,$A327&gt;=Data!$H$2,Data!E326&lt;&gt;1),VLOOKUP($A325,Data!$A:$D,3,FALSE))</f>
        <v>0</v>
      </c>
      <c r="D325" s="58" t="b">
        <f>IF(COUNT(B325:C325)=2,IF(C325&gt;Data!$H$5,5,IF(C325&gt;Data!$H$6,4,IF(C325&gt;Data!$H$7,3,2))))</f>
        <v>0</v>
      </c>
      <c r="E325" s="115" t="str">
        <f t="shared" si="64"/>
        <v/>
      </c>
      <c r="F325" s="102" t="str">
        <f t="shared" si="63"/>
        <v>0,</v>
      </c>
      <c r="G325" s="102" t="str">
        <f t="shared" si="63"/>
        <v>0,</v>
      </c>
      <c r="H325" s="102" t="str">
        <f t="shared" si="63"/>
        <v>0,</v>
      </c>
      <c r="I325" s="102" t="str">
        <f t="shared" si="63"/>
        <v>0,</v>
      </c>
      <c r="J325" s="102" t="str">
        <f t="shared" si="63"/>
        <v>0,</v>
      </c>
      <c r="K325" s="102" t="str">
        <f t="shared" si="63"/>
        <v>0,</v>
      </c>
      <c r="L325" s="102" t="str">
        <f t="shared" si="63"/>
        <v>0,</v>
      </c>
      <c r="M325" s="102" t="str">
        <f t="shared" si="63"/>
        <v>0,</v>
      </c>
      <c r="N325" s="102" t="str">
        <f t="shared" si="63"/>
        <v>0,</v>
      </c>
      <c r="O325" s="102" t="str">
        <f t="shared" si="63"/>
        <v>0,</v>
      </c>
      <c r="P325" s="102" t="str">
        <f t="shared" si="63"/>
        <v>0,</v>
      </c>
      <c r="Q325" s="102" t="str">
        <f t="shared" si="61"/>
        <v>0,</v>
      </c>
      <c r="R325" s="102" t="str">
        <f t="shared" si="61"/>
        <v>0,</v>
      </c>
      <c r="S325" s="102" t="str">
        <f t="shared" si="61"/>
        <v>0,</v>
      </c>
      <c r="T325" s="102" t="str">
        <f t="shared" si="62"/>
        <v>0,</v>
      </c>
      <c r="U325" s="102" t="str">
        <f t="shared" si="62"/>
        <v>0,</v>
      </c>
      <c r="V325" s="102" t="str">
        <f t="shared" si="62"/>
        <v>0,</v>
      </c>
      <c r="W325" s="102" t="str">
        <f t="shared" si="62"/>
        <v>0,</v>
      </c>
      <c r="X325" s="102" t="str">
        <f t="shared" si="62"/>
        <v>0,</v>
      </c>
      <c r="Y325" s="102" t="str">
        <f t="shared" si="62"/>
        <v>0,</v>
      </c>
      <c r="Z325" s="102"/>
      <c r="AA325" s="102"/>
      <c r="AB325" s="102"/>
      <c r="AC325" s="102"/>
      <c r="AD325" s="102"/>
      <c r="AE325" s="102"/>
      <c r="AF325" s="102"/>
      <c r="AG325" s="102"/>
      <c r="AH325" s="102"/>
      <c r="AI325" s="102"/>
      <c r="AJ325" s="102"/>
      <c r="AK325" s="102"/>
      <c r="AL325" s="102"/>
      <c r="AM325" s="102"/>
      <c r="AN325" s="102"/>
      <c r="AO325" s="102"/>
      <c r="AP325" s="102"/>
      <c r="AQ325" s="102"/>
      <c r="AR325" s="102"/>
      <c r="AS325" s="102"/>
      <c r="AT325" s="102"/>
      <c r="AU325" s="102"/>
      <c r="AV325" s="102"/>
      <c r="AW325" s="102"/>
      <c r="AX325" s="102"/>
      <c r="AY325" s="102"/>
    </row>
    <row r="326" spans="1:51" x14ac:dyDescent="0.25">
      <c r="A326" s="116">
        <v>325</v>
      </c>
      <c r="B326" s="116" t="b">
        <f>IF(ISNUMBER(Data!D326),IF(AND($A326&lt;=Data!$H$3,$A328&gt;=Data!$H$2,Data!E327&lt;&gt;1),VLOOKUP($A326,Data!$A:$D,4,FALSE)))</f>
        <v>0</v>
      </c>
      <c r="C326" s="116" t="b">
        <f>IF(AND($A326&lt;=Data!$H$3,$A328&gt;=Data!$H$2,Data!E327&lt;&gt;1),VLOOKUP($A326,Data!$A:$D,3,FALSE))</f>
        <v>0</v>
      </c>
      <c r="D326" s="58" t="b">
        <f>IF(COUNT(B326:C326)=2,IF(C326&gt;Data!$H$5,5,IF(C326&gt;Data!$H$6,4,IF(C326&gt;Data!$H$7,3,2))))</f>
        <v>0</v>
      </c>
      <c r="E326" s="115" t="str">
        <f t="shared" si="64"/>
        <v/>
      </c>
      <c r="F326" s="102" t="str">
        <f t="shared" si="63"/>
        <v>0,</v>
      </c>
      <c r="G326" s="102" t="str">
        <f t="shared" si="63"/>
        <v>0,</v>
      </c>
      <c r="H326" s="102" t="str">
        <f t="shared" si="63"/>
        <v>0,</v>
      </c>
      <c r="I326" s="102" t="str">
        <f t="shared" si="63"/>
        <v>0,</v>
      </c>
      <c r="J326" s="102" t="str">
        <f t="shared" si="63"/>
        <v>0,</v>
      </c>
      <c r="K326" s="102" t="str">
        <f t="shared" si="63"/>
        <v>0,</v>
      </c>
      <c r="L326" s="102" t="str">
        <f t="shared" si="63"/>
        <v>0,</v>
      </c>
      <c r="M326" s="102" t="str">
        <f t="shared" si="63"/>
        <v>0,</v>
      </c>
      <c r="N326" s="102" t="str">
        <f t="shared" si="63"/>
        <v>0,</v>
      </c>
      <c r="O326" s="102" t="str">
        <f t="shared" si="63"/>
        <v>0,</v>
      </c>
      <c r="P326" s="102" t="str">
        <f t="shared" si="63"/>
        <v>0,</v>
      </c>
      <c r="Q326" s="102" t="str">
        <f t="shared" si="61"/>
        <v>0,</v>
      </c>
      <c r="R326" s="102" t="str">
        <f t="shared" si="61"/>
        <v>0,</v>
      </c>
      <c r="S326" s="102" t="str">
        <f t="shared" si="61"/>
        <v>0,</v>
      </c>
      <c r="T326" s="102" t="str">
        <f t="shared" si="62"/>
        <v>0,</v>
      </c>
      <c r="U326" s="102" t="str">
        <f t="shared" si="62"/>
        <v>0,</v>
      </c>
      <c r="V326" s="102" t="str">
        <f t="shared" si="62"/>
        <v>0,</v>
      </c>
      <c r="W326" s="102" t="str">
        <f t="shared" si="62"/>
        <v>0,</v>
      </c>
      <c r="X326" s="102" t="str">
        <f t="shared" si="62"/>
        <v>0,</v>
      </c>
      <c r="Y326" s="102" t="str">
        <f t="shared" si="62"/>
        <v>0,</v>
      </c>
      <c r="Z326" s="102"/>
      <c r="AA326" s="102"/>
      <c r="AB326" s="102"/>
      <c r="AC326" s="102"/>
      <c r="AD326" s="102"/>
      <c r="AE326" s="102"/>
      <c r="AF326" s="102"/>
      <c r="AG326" s="102"/>
      <c r="AH326" s="102"/>
      <c r="AI326" s="102"/>
      <c r="AJ326" s="102"/>
      <c r="AK326" s="102"/>
      <c r="AL326" s="102"/>
      <c r="AM326" s="102"/>
      <c r="AN326" s="102"/>
      <c r="AO326" s="102"/>
      <c r="AP326" s="102"/>
      <c r="AQ326" s="102"/>
      <c r="AR326" s="102"/>
      <c r="AS326" s="102"/>
      <c r="AT326" s="102"/>
      <c r="AU326" s="102"/>
      <c r="AV326" s="102"/>
      <c r="AW326" s="102"/>
      <c r="AX326" s="102"/>
      <c r="AY326" s="102"/>
    </row>
    <row r="327" spans="1:51" x14ac:dyDescent="0.25">
      <c r="A327" s="116">
        <v>326</v>
      </c>
      <c r="B327" s="116" t="b">
        <f>IF(ISNUMBER(Data!D327),IF(AND($A327&lt;=Data!$H$3,$A329&gt;=Data!$H$2,Data!E328&lt;&gt;1),VLOOKUP($A327,Data!$A:$D,4,FALSE)))</f>
        <v>0</v>
      </c>
      <c r="C327" s="116" t="b">
        <f>IF(AND($A327&lt;=Data!$H$3,$A329&gt;=Data!$H$2,Data!E328&lt;&gt;1),VLOOKUP($A327,Data!$A:$D,3,FALSE))</f>
        <v>0</v>
      </c>
      <c r="D327" s="58" t="b">
        <f>IF(COUNT(B327:C327)=2,IF(C327&gt;Data!$H$5,5,IF(C327&gt;Data!$H$6,4,IF(C327&gt;Data!$H$7,3,2))))</f>
        <v>0</v>
      </c>
      <c r="E327" s="115" t="str">
        <f t="shared" si="64"/>
        <v/>
      </c>
      <c r="F327" s="102" t="str">
        <f t="shared" si="63"/>
        <v>0,</v>
      </c>
      <c r="G327" s="102" t="str">
        <f t="shared" si="63"/>
        <v>0,</v>
      </c>
      <c r="H327" s="102" t="str">
        <f t="shared" si="63"/>
        <v>0,</v>
      </c>
      <c r="I327" s="102" t="str">
        <f t="shared" si="63"/>
        <v>0,</v>
      </c>
      <c r="J327" s="102" t="str">
        <f t="shared" si="63"/>
        <v>0,</v>
      </c>
      <c r="K327" s="102" t="str">
        <f t="shared" si="63"/>
        <v>0,</v>
      </c>
      <c r="L327" s="102" t="str">
        <f t="shared" si="63"/>
        <v>0,</v>
      </c>
      <c r="M327" s="102" t="str">
        <f t="shared" si="63"/>
        <v>0,</v>
      </c>
      <c r="N327" s="102" t="str">
        <f t="shared" si="63"/>
        <v>0,</v>
      </c>
      <c r="O327" s="102" t="str">
        <f t="shared" si="63"/>
        <v>0,</v>
      </c>
      <c r="P327" s="102" t="str">
        <f t="shared" si="63"/>
        <v>0,</v>
      </c>
      <c r="Q327" s="102" t="str">
        <f t="shared" si="61"/>
        <v>0,</v>
      </c>
      <c r="R327" s="102" t="str">
        <f t="shared" si="61"/>
        <v>0,</v>
      </c>
      <c r="S327" s="102" t="str">
        <f t="shared" si="61"/>
        <v>0,</v>
      </c>
      <c r="T327" s="102" t="str">
        <f t="shared" si="62"/>
        <v>0,</v>
      </c>
      <c r="U327" s="102" t="str">
        <f t="shared" si="62"/>
        <v>0,</v>
      </c>
      <c r="V327" s="102" t="str">
        <f t="shared" si="62"/>
        <v>0,</v>
      </c>
      <c r="W327" s="102" t="str">
        <f t="shared" si="62"/>
        <v>0,</v>
      </c>
      <c r="X327" s="102" t="str">
        <f t="shared" si="62"/>
        <v>0,</v>
      </c>
      <c r="Y327" s="102" t="str">
        <f t="shared" si="62"/>
        <v>0,</v>
      </c>
      <c r="Z327" s="102"/>
      <c r="AA327" s="102"/>
      <c r="AB327" s="102"/>
      <c r="AC327" s="102"/>
      <c r="AD327" s="102"/>
      <c r="AE327" s="102"/>
      <c r="AF327" s="102"/>
      <c r="AG327" s="102"/>
      <c r="AH327" s="102"/>
      <c r="AI327" s="102"/>
      <c r="AJ327" s="102"/>
      <c r="AK327" s="102"/>
      <c r="AL327" s="102"/>
      <c r="AM327" s="102"/>
      <c r="AN327" s="102"/>
      <c r="AO327" s="102"/>
      <c r="AP327" s="102"/>
      <c r="AQ327" s="102"/>
      <c r="AR327" s="102"/>
      <c r="AS327" s="102"/>
      <c r="AT327" s="102"/>
      <c r="AU327" s="102"/>
      <c r="AV327" s="102"/>
      <c r="AW327" s="102"/>
      <c r="AX327" s="102"/>
      <c r="AY327" s="102"/>
    </row>
    <row r="328" spans="1:51" x14ac:dyDescent="0.25">
      <c r="A328" s="116">
        <v>327</v>
      </c>
      <c r="B328" s="116" t="b">
        <f>IF(ISNUMBER(Data!D328),IF(AND($A328&lt;=Data!$H$3,$A330&gt;=Data!$H$2,Data!E329&lt;&gt;1),VLOOKUP($A328,Data!$A:$D,4,FALSE)))</f>
        <v>0</v>
      </c>
      <c r="C328" s="116" t="b">
        <f>IF(AND($A328&lt;=Data!$H$3,$A330&gt;=Data!$H$2,Data!E329&lt;&gt;1),VLOOKUP($A328,Data!$A:$D,3,FALSE))</f>
        <v>0</v>
      </c>
      <c r="D328" s="58" t="b">
        <f>IF(COUNT(B328:C328)=2,IF(C328&gt;Data!$H$5,5,IF(C328&gt;Data!$H$6,4,IF(C328&gt;Data!$H$7,3,2))))</f>
        <v>0</v>
      </c>
      <c r="E328" s="115" t="str">
        <f t="shared" si="64"/>
        <v/>
      </c>
      <c r="F328" s="102" t="str">
        <f t="shared" ref="F328:J337" si="65">IF($B328&lt;F$1,1,0) &amp;","&amp;$E328</f>
        <v>0,</v>
      </c>
      <c r="G328" s="102" t="str">
        <f t="shared" si="65"/>
        <v>0,</v>
      </c>
      <c r="H328" s="102" t="str">
        <f t="shared" si="65"/>
        <v>0,</v>
      </c>
      <c r="I328" s="102" t="str">
        <f t="shared" si="65"/>
        <v>0,</v>
      </c>
      <c r="J328" s="102" t="str">
        <f t="shared" si="65"/>
        <v>0,</v>
      </c>
      <c r="K328" s="102" t="str">
        <f t="shared" ref="K328:Y351" si="66">IF($B328&lt;K$1,1,0) &amp;","&amp;$E328</f>
        <v>0,</v>
      </c>
      <c r="L328" s="102" t="str">
        <f t="shared" si="66"/>
        <v>0,</v>
      </c>
      <c r="M328" s="102" t="str">
        <f t="shared" si="66"/>
        <v>0,</v>
      </c>
      <c r="N328" s="102" t="str">
        <f t="shared" si="66"/>
        <v>0,</v>
      </c>
      <c r="O328" s="102" t="str">
        <f t="shared" si="66"/>
        <v>0,</v>
      </c>
      <c r="P328" s="102" t="str">
        <f t="shared" si="66"/>
        <v>0,</v>
      </c>
      <c r="Q328" s="102" t="str">
        <f t="shared" si="66"/>
        <v>0,</v>
      </c>
      <c r="R328" s="102" t="str">
        <f t="shared" si="66"/>
        <v>0,</v>
      </c>
      <c r="S328" s="102" t="str">
        <f t="shared" si="66"/>
        <v>0,</v>
      </c>
      <c r="T328" s="102" t="str">
        <f t="shared" si="62"/>
        <v>0,</v>
      </c>
      <c r="U328" s="102" t="str">
        <f t="shared" si="62"/>
        <v>0,</v>
      </c>
      <c r="V328" s="102" t="str">
        <f t="shared" si="62"/>
        <v>0,</v>
      </c>
      <c r="W328" s="102" t="str">
        <f t="shared" si="62"/>
        <v>0,</v>
      </c>
      <c r="X328" s="102" t="str">
        <f t="shared" si="62"/>
        <v>0,</v>
      </c>
      <c r="Y328" s="102" t="str">
        <f t="shared" si="62"/>
        <v>0,</v>
      </c>
      <c r="Z328" s="102"/>
      <c r="AA328" s="102"/>
      <c r="AB328" s="102"/>
      <c r="AC328" s="102"/>
      <c r="AD328" s="102"/>
      <c r="AE328" s="102"/>
      <c r="AF328" s="102"/>
      <c r="AG328" s="102"/>
      <c r="AH328" s="102"/>
      <c r="AI328" s="102"/>
      <c r="AJ328" s="102"/>
      <c r="AK328" s="102"/>
      <c r="AL328" s="102"/>
      <c r="AM328" s="102"/>
      <c r="AN328" s="102"/>
      <c r="AO328" s="102"/>
      <c r="AP328" s="102"/>
      <c r="AQ328" s="102"/>
      <c r="AR328" s="102"/>
      <c r="AS328" s="102"/>
      <c r="AT328" s="102"/>
      <c r="AU328" s="102"/>
      <c r="AV328" s="102"/>
      <c r="AW328" s="102"/>
      <c r="AX328" s="102"/>
      <c r="AY328" s="102"/>
    </row>
    <row r="329" spans="1:51" x14ac:dyDescent="0.25">
      <c r="A329" s="116">
        <v>328</v>
      </c>
      <c r="B329" s="116" t="b">
        <f>IF(ISNUMBER(Data!D329),IF(AND($A329&lt;=Data!$H$3,$A331&gt;=Data!$H$2,Data!E330&lt;&gt;1),VLOOKUP($A329,Data!$A:$D,4,FALSE)))</f>
        <v>0</v>
      </c>
      <c r="C329" s="116" t="b">
        <f>IF(AND($A329&lt;=Data!$H$3,$A331&gt;=Data!$H$2,Data!E330&lt;&gt;1),VLOOKUP($A329,Data!$A:$D,3,FALSE))</f>
        <v>0</v>
      </c>
      <c r="D329" s="58" t="b">
        <f>IF(COUNT(B329:C329)=2,IF(C329&gt;Data!$H$5,5,IF(C329&gt;Data!$H$6,4,IF(C329&gt;Data!$H$7,3,2))))</f>
        <v>0</v>
      </c>
      <c r="E329" s="115" t="str">
        <f t="shared" si="64"/>
        <v/>
      </c>
      <c r="F329" s="102" t="str">
        <f t="shared" si="65"/>
        <v>0,</v>
      </c>
      <c r="G329" s="102" t="str">
        <f t="shared" si="65"/>
        <v>0,</v>
      </c>
      <c r="H329" s="102" t="str">
        <f t="shared" si="65"/>
        <v>0,</v>
      </c>
      <c r="I329" s="102" t="str">
        <f t="shared" si="65"/>
        <v>0,</v>
      </c>
      <c r="J329" s="102" t="str">
        <f t="shared" si="65"/>
        <v>0,</v>
      </c>
      <c r="K329" s="102" t="str">
        <f t="shared" si="66"/>
        <v>0,</v>
      </c>
      <c r="L329" s="102" t="str">
        <f t="shared" si="66"/>
        <v>0,</v>
      </c>
      <c r="M329" s="102" t="str">
        <f t="shared" si="66"/>
        <v>0,</v>
      </c>
      <c r="N329" s="102" t="str">
        <f t="shared" si="66"/>
        <v>0,</v>
      </c>
      <c r="O329" s="102" t="str">
        <f t="shared" si="66"/>
        <v>0,</v>
      </c>
      <c r="P329" s="102" t="str">
        <f t="shared" si="66"/>
        <v>0,</v>
      </c>
      <c r="Q329" s="102" t="str">
        <f t="shared" si="66"/>
        <v>0,</v>
      </c>
      <c r="R329" s="102" t="str">
        <f t="shared" si="66"/>
        <v>0,</v>
      </c>
      <c r="S329" s="102" t="str">
        <f t="shared" si="66"/>
        <v>0,</v>
      </c>
      <c r="T329" s="102" t="str">
        <f t="shared" si="62"/>
        <v>0,</v>
      </c>
      <c r="U329" s="102" t="str">
        <f t="shared" si="62"/>
        <v>0,</v>
      </c>
      <c r="V329" s="102" t="str">
        <f t="shared" si="62"/>
        <v>0,</v>
      </c>
      <c r="W329" s="102" t="str">
        <f t="shared" si="62"/>
        <v>0,</v>
      </c>
      <c r="X329" s="102" t="str">
        <f t="shared" si="62"/>
        <v>0,</v>
      </c>
      <c r="Y329" s="102" t="str">
        <f t="shared" si="62"/>
        <v>0,</v>
      </c>
      <c r="Z329" s="102"/>
      <c r="AA329" s="102"/>
      <c r="AB329" s="102"/>
      <c r="AC329" s="102"/>
      <c r="AD329" s="102"/>
      <c r="AE329" s="102"/>
      <c r="AF329" s="102"/>
      <c r="AG329" s="102"/>
      <c r="AH329" s="102"/>
      <c r="AI329" s="102"/>
      <c r="AJ329" s="102"/>
      <c r="AK329" s="102"/>
      <c r="AL329" s="102"/>
      <c r="AM329" s="102"/>
      <c r="AN329" s="102"/>
      <c r="AO329" s="102"/>
      <c r="AP329" s="102"/>
      <c r="AQ329" s="102"/>
      <c r="AR329" s="102"/>
      <c r="AS329" s="102"/>
      <c r="AT329" s="102"/>
      <c r="AU329" s="102"/>
      <c r="AV329" s="102"/>
      <c r="AW329" s="102"/>
      <c r="AX329" s="102"/>
      <c r="AY329" s="102"/>
    </row>
    <row r="330" spans="1:51" x14ac:dyDescent="0.25">
      <c r="A330" s="116">
        <v>329</v>
      </c>
      <c r="B330" s="116" t="b">
        <f>IF(ISNUMBER(Data!D330),IF(AND($A330&lt;=Data!$H$3,$A332&gt;=Data!$H$2,Data!E331&lt;&gt;1),VLOOKUP($A330,Data!$A:$D,4,FALSE)))</f>
        <v>0</v>
      </c>
      <c r="C330" s="116" t="b">
        <f>IF(AND($A330&lt;=Data!$H$3,$A332&gt;=Data!$H$2,Data!E331&lt;&gt;1),VLOOKUP($A330,Data!$A:$D,3,FALSE))</f>
        <v>0</v>
      </c>
      <c r="D330" s="58" t="b">
        <f>IF(COUNT(B330:C330)=2,IF(C330&gt;Data!$H$5,5,IF(C330&gt;Data!$H$6,4,IF(C330&gt;Data!$H$7,3,2))))</f>
        <v>0</v>
      </c>
      <c r="E330" s="115" t="str">
        <f t="shared" si="64"/>
        <v/>
      </c>
      <c r="F330" s="102" t="str">
        <f t="shared" si="65"/>
        <v>0,</v>
      </c>
      <c r="G330" s="102" t="str">
        <f t="shared" si="65"/>
        <v>0,</v>
      </c>
      <c r="H330" s="102" t="str">
        <f t="shared" si="65"/>
        <v>0,</v>
      </c>
      <c r="I330" s="102" t="str">
        <f t="shared" si="65"/>
        <v>0,</v>
      </c>
      <c r="J330" s="102" t="str">
        <f t="shared" si="65"/>
        <v>0,</v>
      </c>
      <c r="K330" s="102" t="str">
        <f t="shared" si="66"/>
        <v>0,</v>
      </c>
      <c r="L330" s="102" t="str">
        <f t="shared" si="66"/>
        <v>0,</v>
      </c>
      <c r="M330" s="102" t="str">
        <f t="shared" si="66"/>
        <v>0,</v>
      </c>
      <c r="N330" s="102" t="str">
        <f t="shared" si="66"/>
        <v>0,</v>
      </c>
      <c r="O330" s="102" t="str">
        <f t="shared" si="66"/>
        <v>0,</v>
      </c>
      <c r="P330" s="102" t="str">
        <f t="shared" si="66"/>
        <v>0,</v>
      </c>
      <c r="Q330" s="102" t="str">
        <f t="shared" si="66"/>
        <v>0,</v>
      </c>
      <c r="R330" s="102" t="str">
        <f t="shared" si="66"/>
        <v>0,</v>
      </c>
      <c r="S330" s="102" t="str">
        <f t="shared" si="66"/>
        <v>0,</v>
      </c>
      <c r="T330" s="102" t="str">
        <f t="shared" si="62"/>
        <v>0,</v>
      </c>
      <c r="U330" s="102" t="str">
        <f t="shared" si="62"/>
        <v>0,</v>
      </c>
      <c r="V330" s="102" t="str">
        <f t="shared" si="62"/>
        <v>0,</v>
      </c>
      <c r="W330" s="102" t="str">
        <f t="shared" si="62"/>
        <v>0,</v>
      </c>
      <c r="X330" s="102" t="str">
        <f t="shared" si="62"/>
        <v>0,</v>
      </c>
      <c r="Y330" s="102" t="str">
        <f t="shared" si="62"/>
        <v>0,</v>
      </c>
      <c r="Z330" s="102"/>
      <c r="AA330" s="102"/>
      <c r="AB330" s="102"/>
      <c r="AC330" s="102"/>
      <c r="AD330" s="102"/>
      <c r="AE330" s="102"/>
      <c r="AF330" s="102"/>
      <c r="AG330" s="102"/>
      <c r="AH330" s="102"/>
      <c r="AI330" s="102"/>
      <c r="AJ330" s="102"/>
      <c r="AK330" s="102"/>
      <c r="AL330" s="102"/>
      <c r="AM330" s="102"/>
      <c r="AN330" s="102"/>
      <c r="AO330" s="102"/>
      <c r="AP330" s="102"/>
      <c r="AQ330" s="102"/>
      <c r="AR330" s="102"/>
      <c r="AS330" s="102"/>
      <c r="AT330" s="102"/>
      <c r="AU330" s="102"/>
      <c r="AV330" s="102"/>
      <c r="AW330" s="102"/>
      <c r="AX330" s="102"/>
      <c r="AY330" s="102"/>
    </row>
    <row r="331" spans="1:51" x14ac:dyDescent="0.25">
      <c r="A331" s="116">
        <v>330</v>
      </c>
      <c r="B331" s="116" t="b">
        <f>IF(ISNUMBER(Data!D331),IF(AND($A331&lt;=Data!$H$3,$A333&gt;=Data!$H$2,Data!E332&lt;&gt;1),VLOOKUP($A331,Data!$A:$D,4,FALSE)))</f>
        <v>0</v>
      </c>
      <c r="C331" s="116" t="b">
        <f>IF(AND($A331&lt;=Data!$H$3,$A333&gt;=Data!$H$2,Data!E332&lt;&gt;1),VLOOKUP($A331,Data!$A:$D,3,FALSE))</f>
        <v>0</v>
      </c>
      <c r="D331" s="58" t="b">
        <f>IF(COUNT(B331:C331)=2,IF(C331&gt;Data!$H$5,5,IF(C331&gt;Data!$H$6,4,IF(C331&gt;Data!$H$7,3,2))))</f>
        <v>0</v>
      </c>
      <c r="E331" s="115" t="str">
        <f t="shared" si="64"/>
        <v/>
      </c>
      <c r="F331" s="102" t="str">
        <f t="shared" si="65"/>
        <v>0,</v>
      </c>
      <c r="G331" s="102" t="str">
        <f t="shared" si="65"/>
        <v>0,</v>
      </c>
      <c r="H331" s="102" t="str">
        <f t="shared" si="65"/>
        <v>0,</v>
      </c>
      <c r="I331" s="102" t="str">
        <f t="shared" si="65"/>
        <v>0,</v>
      </c>
      <c r="J331" s="102" t="str">
        <f t="shared" si="65"/>
        <v>0,</v>
      </c>
      <c r="K331" s="102" t="str">
        <f t="shared" si="66"/>
        <v>0,</v>
      </c>
      <c r="L331" s="102" t="str">
        <f t="shared" si="66"/>
        <v>0,</v>
      </c>
      <c r="M331" s="102" t="str">
        <f t="shared" si="66"/>
        <v>0,</v>
      </c>
      <c r="N331" s="102" t="str">
        <f t="shared" si="66"/>
        <v>0,</v>
      </c>
      <c r="O331" s="102" t="str">
        <f t="shared" si="66"/>
        <v>0,</v>
      </c>
      <c r="P331" s="102" t="str">
        <f t="shared" si="66"/>
        <v>0,</v>
      </c>
      <c r="Q331" s="102" t="str">
        <f t="shared" si="66"/>
        <v>0,</v>
      </c>
      <c r="R331" s="102" t="str">
        <f t="shared" si="66"/>
        <v>0,</v>
      </c>
      <c r="S331" s="102" t="str">
        <f t="shared" si="66"/>
        <v>0,</v>
      </c>
      <c r="T331" s="102" t="str">
        <f t="shared" si="62"/>
        <v>0,</v>
      </c>
      <c r="U331" s="102" t="str">
        <f t="shared" si="62"/>
        <v>0,</v>
      </c>
      <c r="V331" s="102" t="str">
        <f t="shared" si="62"/>
        <v>0,</v>
      </c>
      <c r="W331" s="102" t="str">
        <f t="shared" si="62"/>
        <v>0,</v>
      </c>
      <c r="X331" s="102" t="str">
        <f t="shared" si="62"/>
        <v>0,</v>
      </c>
      <c r="Y331" s="102" t="str">
        <f t="shared" si="62"/>
        <v>0,</v>
      </c>
      <c r="Z331" s="102"/>
      <c r="AA331" s="102"/>
      <c r="AB331" s="102"/>
      <c r="AC331" s="102"/>
      <c r="AD331" s="102"/>
      <c r="AE331" s="102"/>
      <c r="AF331" s="102"/>
      <c r="AG331" s="102"/>
      <c r="AH331" s="102"/>
      <c r="AI331" s="102"/>
      <c r="AJ331" s="102"/>
      <c r="AK331" s="102"/>
      <c r="AL331" s="102"/>
      <c r="AM331" s="102"/>
      <c r="AN331" s="102"/>
      <c r="AO331" s="102"/>
      <c r="AP331" s="102"/>
      <c r="AQ331" s="102"/>
      <c r="AR331" s="102"/>
      <c r="AS331" s="102"/>
      <c r="AT331" s="102"/>
      <c r="AU331" s="102"/>
      <c r="AV331" s="102"/>
      <c r="AW331" s="102"/>
      <c r="AX331" s="102"/>
      <c r="AY331" s="102"/>
    </row>
    <row r="332" spans="1:51" x14ac:dyDescent="0.25">
      <c r="A332" s="116">
        <v>331</v>
      </c>
      <c r="B332" s="116" t="b">
        <f>IF(ISNUMBER(Data!D332),IF(AND($A332&lt;=Data!$H$3,$A334&gt;=Data!$H$2,Data!E333&lt;&gt;1),VLOOKUP($A332,Data!$A:$D,4,FALSE)))</f>
        <v>0</v>
      </c>
      <c r="C332" s="116" t="b">
        <f>IF(AND($A332&lt;=Data!$H$3,$A334&gt;=Data!$H$2,Data!E333&lt;&gt;1),VLOOKUP($A332,Data!$A:$D,3,FALSE))</f>
        <v>0</v>
      </c>
      <c r="D332" s="58" t="b">
        <f>IF(COUNT(B332:C332)=2,IF(C332&gt;Data!$H$5,5,IF(C332&gt;Data!$H$6,4,IF(C332&gt;Data!$H$7,3,2))))</f>
        <v>0</v>
      </c>
      <c r="E332" s="115" t="str">
        <f t="shared" si="64"/>
        <v/>
      </c>
      <c r="F332" s="102" t="str">
        <f t="shared" si="65"/>
        <v>0,</v>
      </c>
      <c r="G332" s="102" t="str">
        <f t="shared" si="65"/>
        <v>0,</v>
      </c>
      <c r="H332" s="102" t="str">
        <f t="shared" si="65"/>
        <v>0,</v>
      </c>
      <c r="I332" s="102" t="str">
        <f t="shared" si="65"/>
        <v>0,</v>
      </c>
      <c r="J332" s="102" t="str">
        <f t="shared" si="65"/>
        <v>0,</v>
      </c>
      <c r="K332" s="102" t="str">
        <f t="shared" si="66"/>
        <v>0,</v>
      </c>
      <c r="L332" s="102" t="str">
        <f t="shared" si="66"/>
        <v>0,</v>
      </c>
      <c r="M332" s="102" t="str">
        <f t="shared" si="66"/>
        <v>0,</v>
      </c>
      <c r="N332" s="102" t="str">
        <f t="shared" si="66"/>
        <v>0,</v>
      </c>
      <c r="O332" s="102" t="str">
        <f t="shared" si="66"/>
        <v>0,</v>
      </c>
      <c r="P332" s="102" t="str">
        <f t="shared" si="66"/>
        <v>0,</v>
      </c>
      <c r="Q332" s="102" t="str">
        <f t="shared" si="66"/>
        <v>0,</v>
      </c>
      <c r="R332" s="102" t="str">
        <f t="shared" si="66"/>
        <v>0,</v>
      </c>
      <c r="S332" s="102" t="str">
        <f t="shared" si="66"/>
        <v>0,</v>
      </c>
      <c r="T332" s="102" t="str">
        <f t="shared" si="62"/>
        <v>0,</v>
      </c>
      <c r="U332" s="102" t="str">
        <f t="shared" si="62"/>
        <v>0,</v>
      </c>
      <c r="V332" s="102" t="str">
        <f t="shared" si="62"/>
        <v>0,</v>
      </c>
      <c r="W332" s="102" t="str">
        <f t="shared" si="62"/>
        <v>0,</v>
      </c>
      <c r="X332" s="102" t="str">
        <f t="shared" si="62"/>
        <v>0,</v>
      </c>
      <c r="Y332" s="102" t="str">
        <f t="shared" si="62"/>
        <v>0,</v>
      </c>
      <c r="Z332" s="102"/>
      <c r="AA332" s="102"/>
      <c r="AB332" s="102"/>
      <c r="AC332" s="102"/>
      <c r="AD332" s="102"/>
      <c r="AE332" s="102"/>
      <c r="AF332" s="102"/>
      <c r="AG332" s="102"/>
      <c r="AH332" s="102"/>
      <c r="AI332" s="102"/>
      <c r="AJ332" s="102"/>
      <c r="AK332" s="102"/>
      <c r="AL332" s="102"/>
      <c r="AM332" s="102"/>
      <c r="AN332" s="102"/>
      <c r="AO332" s="102"/>
      <c r="AP332" s="102"/>
      <c r="AQ332" s="102"/>
      <c r="AR332" s="102"/>
      <c r="AS332" s="102"/>
      <c r="AT332" s="102"/>
      <c r="AU332" s="102"/>
      <c r="AV332" s="102"/>
      <c r="AW332" s="102"/>
      <c r="AX332" s="102"/>
      <c r="AY332" s="102"/>
    </row>
    <row r="333" spans="1:51" x14ac:dyDescent="0.25">
      <c r="A333" s="116">
        <v>332</v>
      </c>
      <c r="B333" s="116" t="b">
        <f>IF(ISNUMBER(Data!D333),IF(AND($A333&lt;=Data!$H$3,$A335&gt;=Data!$H$2,Data!E334&lt;&gt;1),VLOOKUP($A333,Data!$A:$D,4,FALSE)))</f>
        <v>0</v>
      </c>
      <c r="C333" s="116" t="b">
        <f>IF(AND($A333&lt;=Data!$H$3,$A335&gt;=Data!$H$2,Data!E334&lt;&gt;1),VLOOKUP($A333,Data!$A:$D,3,FALSE))</f>
        <v>0</v>
      </c>
      <c r="D333" s="58" t="b">
        <f>IF(COUNT(B333:C333)=2,IF(C333&gt;Data!$H$5,5,IF(C333&gt;Data!$H$6,4,IF(C333&gt;Data!$H$7,3,2))))</f>
        <v>0</v>
      </c>
      <c r="E333" s="115" t="str">
        <f t="shared" si="64"/>
        <v/>
      </c>
      <c r="F333" s="102" t="str">
        <f t="shared" si="65"/>
        <v>0,</v>
      </c>
      <c r="G333" s="102" t="str">
        <f t="shared" si="65"/>
        <v>0,</v>
      </c>
      <c r="H333" s="102" t="str">
        <f t="shared" si="65"/>
        <v>0,</v>
      </c>
      <c r="I333" s="102" t="str">
        <f t="shared" si="65"/>
        <v>0,</v>
      </c>
      <c r="J333" s="102" t="str">
        <f t="shared" si="65"/>
        <v>0,</v>
      </c>
      <c r="K333" s="102" t="str">
        <f t="shared" si="66"/>
        <v>0,</v>
      </c>
      <c r="L333" s="102" t="str">
        <f t="shared" si="66"/>
        <v>0,</v>
      </c>
      <c r="M333" s="102" t="str">
        <f t="shared" si="66"/>
        <v>0,</v>
      </c>
      <c r="N333" s="102" t="str">
        <f t="shared" si="66"/>
        <v>0,</v>
      </c>
      <c r="O333" s="102" t="str">
        <f t="shared" si="66"/>
        <v>0,</v>
      </c>
      <c r="P333" s="102" t="str">
        <f t="shared" si="66"/>
        <v>0,</v>
      </c>
      <c r="Q333" s="102" t="str">
        <f t="shared" si="66"/>
        <v>0,</v>
      </c>
      <c r="R333" s="102" t="str">
        <f t="shared" si="66"/>
        <v>0,</v>
      </c>
      <c r="S333" s="102" t="str">
        <f t="shared" si="66"/>
        <v>0,</v>
      </c>
      <c r="T333" s="102" t="str">
        <f t="shared" si="62"/>
        <v>0,</v>
      </c>
      <c r="U333" s="102" t="str">
        <f t="shared" si="62"/>
        <v>0,</v>
      </c>
      <c r="V333" s="102" t="str">
        <f t="shared" si="62"/>
        <v>0,</v>
      </c>
      <c r="W333" s="102" t="str">
        <f t="shared" si="62"/>
        <v>0,</v>
      </c>
      <c r="X333" s="102" t="str">
        <f t="shared" si="62"/>
        <v>0,</v>
      </c>
      <c r="Y333" s="102" t="str">
        <f t="shared" si="62"/>
        <v>0,</v>
      </c>
      <c r="Z333" s="102"/>
      <c r="AA333" s="102"/>
      <c r="AB333" s="102"/>
      <c r="AC333" s="102"/>
      <c r="AD333" s="102"/>
      <c r="AE333" s="102"/>
      <c r="AF333" s="102"/>
      <c r="AG333" s="102"/>
      <c r="AH333" s="102"/>
      <c r="AI333" s="102"/>
      <c r="AJ333" s="102"/>
      <c r="AK333" s="102"/>
      <c r="AL333" s="102"/>
      <c r="AM333" s="102"/>
      <c r="AN333" s="102"/>
      <c r="AO333" s="102"/>
      <c r="AP333" s="102"/>
      <c r="AQ333" s="102"/>
      <c r="AR333" s="102"/>
      <c r="AS333" s="102"/>
      <c r="AT333" s="102"/>
      <c r="AU333" s="102"/>
      <c r="AV333" s="102"/>
      <c r="AW333" s="102"/>
      <c r="AX333" s="102"/>
      <c r="AY333" s="102"/>
    </row>
    <row r="334" spans="1:51" x14ac:dyDescent="0.25">
      <c r="A334" s="116">
        <v>333</v>
      </c>
      <c r="B334" s="116" t="b">
        <f>IF(ISNUMBER(Data!D334),IF(AND($A334&lt;=Data!$H$3,$A336&gt;=Data!$H$2,Data!E335&lt;&gt;1),VLOOKUP($A334,Data!$A:$D,4,FALSE)))</f>
        <v>0</v>
      </c>
      <c r="C334" s="116" t="b">
        <f>IF(AND($A334&lt;=Data!$H$3,$A336&gt;=Data!$H$2,Data!E335&lt;&gt;1),VLOOKUP($A334,Data!$A:$D,3,FALSE))</f>
        <v>0</v>
      </c>
      <c r="D334" s="58" t="b">
        <f>IF(COUNT(B334:C334)=2,IF(C334&gt;Data!$H$5,5,IF(C334&gt;Data!$H$6,4,IF(C334&gt;Data!$H$7,3,2))))</f>
        <v>0</v>
      </c>
      <c r="E334" s="115" t="str">
        <f t="shared" si="64"/>
        <v/>
      </c>
      <c r="F334" s="102" t="str">
        <f t="shared" si="65"/>
        <v>0,</v>
      </c>
      <c r="G334" s="102" t="str">
        <f t="shared" si="65"/>
        <v>0,</v>
      </c>
      <c r="H334" s="102" t="str">
        <f t="shared" si="65"/>
        <v>0,</v>
      </c>
      <c r="I334" s="102" t="str">
        <f t="shared" si="65"/>
        <v>0,</v>
      </c>
      <c r="J334" s="102" t="str">
        <f t="shared" si="65"/>
        <v>0,</v>
      </c>
      <c r="K334" s="102" t="str">
        <f t="shared" si="66"/>
        <v>0,</v>
      </c>
      <c r="L334" s="102" t="str">
        <f t="shared" si="66"/>
        <v>0,</v>
      </c>
      <c r="M334" s="102" t="str">
        <f t="shared" si="66"/>
        <v>0,</v>
      </c>
      <c r="N334" s="102" t="str">
        <f t="shared" si="66"/>
        <v>0,</v>
      </c>
      <c r="O334" s="102" t="str">
        <f t="shared" si="66"/>
        <v>0,</v>
      </c>
      <c r="P334" s="102" t="str">
        <f t="shared" si="66"/>
        <v>0,</v>
      </c>
      <c r="Q334" s="102" t="str">
        <f t="shared" si="66"/>
        <v>0,</v>
      </c>
      <c r="R334" s="102" t="str">
        <f t="shared" si="66"/>
        <v>0,</v>
      </c>
      <c r="S334" s="102" t="str">
        <f t="shared" si="66"/>
        <v>0,</v>
      </c>
      <c r="T334" s="102" t="str">
        <f t="shared" si="62"/>
        <v>0,</v>
      </c>
      <c r="U334" s="102" t="str">
        <f t="shared" si="62"/>
        <v>0,</v>
      </c>
      <c r="V334" s="102" t="str">
        <f t="shared" si="62"/>
        <v>0,</v>
      </c>
      <c r="W334" s="102" t="str">
        <f t="shared" si="62"/>
        <v>0,</v>
      </c>
      <c r="X334" s="102" t="str">
        <f t="shared" si="62"/>
        <v>0,</v>
      </c>
      <c r="Y334" s="102" t="str">
        <f t="shared" si="62"/>
        <v>0,</v>
      </c>
      <c r="Z334" s="102"/>
      <c r="AA334" s="102"/>
      <c r="AB334" s="102"/>
      <c r="AC334" s="102"/>
      <c r="AD334" s="102"/>
      <c r="AE334" s="102"/>
      <c r="AF334" s="102"/>
      <c r="AG334" s="102"/>
      <c r="AH334" s="102"/>
      <c r="AI334" s="102"/>
      <c r="AJ334" s="102"/>
      <c r="AK334" s="102"/>
      <c r="AL334" s="102"/>
      <c r="AM334" s="102"/>
      <c r="AN334" s="102"/>
      <c r="AO334" s="102"/>
      <c r="AP334" s="102"/>
      <c r="AQ334" s="102"/>
      <c r="AR334" s="102"/>
      <c r="AS334" s="102"/>
      <c r="AT334" s="102"/>
      <c r="AU334" s="102"/>
      <c r="AV334" s="102"/>
      <c r="AW334" s="102"/>
      <c r="AX334" s="102"/>
      <c r="AY334" s="102"/>
    </row>
    <row r="335" spans="1:51" x14ac:dyDescent="0.25">
      <c r="A335" s="116">
        <v>334</v>
      </c>
      <c r="B335" s="116" t="b">
        <f>IF(ISNUMBER(Data!D335),IF(AND($A335&lt;=Data!$H$3,$A337&gt;=Data!$H$2,Data!E336&lt;&gt;1),VLOOKUP($A335,Data!$A:$D,4,FALSE)))</f>
        <v>0</v>
      </c>
      <c r="C335" s="116" t="b">
        <f>IF(AND($A335&lt;=Data!$H$3,$A337&gt;=Data!$H$2,Data!E336&lt;&gt;1),VLOOKUP($A335,Data!$A:$D,3,FALSE))</f>
        <v>0</v>
      </c>
      <c r="D335" s="58" t="b">
        <f>IF(COUNT(B335:C335)=2,IF(C335&gt;Data!$H$5,5,IF(C335&gt;Data!$H$6,4,IF(C335&gt;Data!$H$7,3,2))))</f>
        <v>0</v>
      </c>
      <c r="E335" s="115" t="str">
        <f t="shared" si="64"/>
        <v/>
      </c>
      <c r="F335" s="102" t="str">
        <f t="shared" si="65"/>
        <v>0,</v>
      </c>
      <c r="G335" s="102" t="str">
        <f t="shared" si="65"/>
        <v>0,</v>
      </c>
      <c r="H335" s="102" t="str">
        <f t="shared" si="65"/>
        <v>0,</v>
      </c>
      <c r="I335" s="102" t="str">
        <f t="shared" si="65"/>
        <v>0,</v>
      </c>
      <c r="J335" s="102" t="str">
        <f t="shared" si="65"/>
        <v>0,</v>
      </c>
      <c r="K335" s="102" t="str">
        <f t="shared" si="66"/>
        <v>0,</v>
      </c>
      <c r="L335" s="102" t="str">
        <f t="shared" si="66"/>
        <v>0,</v>
      </c>
      <c r="M335" s="102" t="str">
        <f t="shared" si="66"/>
        <v>0,</v>
      </c>
      <c r="N335" s="102" t="str">
        <f t="shared" si="66"/>
        <v>0,</v>
      </c>
      <c r="O335" s="102" t="str">
        <f t="shared" si="66"/>
        <v>0,</v>
      </c>
      <c r="P335" s="102" t="str">
        <f t="shared" si="66"/>
        <v>0,</v>
      </c>
      <c r="Q335" s="102" t="str">
        <f t="shared" si="66"/>
        <v>0,</v>
      </c>
      <c r="R335" s="102" t="str">
        <f t="shared" si="66"/>
        <v>0,</v>
      </c>
      <c r="S335" s="102" t="str">
        <f t="shared" si="66"/>
        <v>0,</v>
      </c>
      <c r="T335" s="102" t="str">
        <f t="shared" si="62"/>
        <v>0,</v>
      </c>
      <c r="U335" s="102" t="str">
        <f t="shared" si="62"/>
        <v>0,</v>
      </c>
      <c r="V335" s="102" t="str">
        <f t="shared" si="62"/>
        <v>0,</v>
      </c>
      <c r="W335" s="102" t="str">
        <f t="shared" si="62"/>
        <v>0,</v>
      </c>
      <c r="X335" s="102" t="str">
        <f t="shared" si="62"/>
        <v>0,</v>
      </c>
      <c r="Y335" s="102" t="str">
        <f t="shared" si="62"/>
        <v>0,</v>
      </c>
      <c r="Z335" s="102"/>
      <c r="AA335" s="102"/>
      <c r="AB335" s="102"/>
      <c r="AC335" s="102"/>
      <c r="AD335" s="102"/>
      <c r="AE335" s="102"/>
      <c r="AF335" s="102"/>
      <c r="AG335" s="102"/>
      <c r="AH335" s="102"/>
      <c r="AI335" s="102"/>
      <c r="AJ335" s="102"/>
      <c r="AK335" s="102"/>
      <c r="AL335" s="102"/>
      <c r="AM335" s="102"/>
      <c r="AN335" s="102"/>
      <c r="AO335" s="102"/>
      <c r="AP335" s="102"/>
      <c r="AQ335" s="102"/>
      <c r="AR335" s="102"/>
      <c r="AS335" s="102"/>
      <c r="AT335" s="102"/>
      <c r="AU335" s="102"/>
      <c r="AV335" s="102"/>
      <c r="AW335" s="102"/>
      <c r="AX335" s="102"/>
      <c r="AY335" s="102"/>
    </row>
    <row r="336" spans="1:51" x14ac:dyDescent="0.25">
      <c r="A336" s="116">
        <v>335</v>
      </c>
      <c r="B336" s="116" t="b">
        <f>IF(ISNUMBER(Data!D336),IF(AND($A336&lt;=Data!$H$3,$A338&gt;=Data!$H$2,Data!E337&lt;&gt;1),VLOOKUP($A336,Data!$A:$D,4,FALSE)))</f>
        <v>0</v>
      </c>
      <c r="C336" s="116" t="b">
        <f>IF(AND($A336&lt;=Data!$H$3,$A338&gt;=Data!$H$2,Data!E337&lt;&gt;1),VLOOKUP($A336,Data!$A:$D,3,FALSE))</f>
        <v>0</v>
      </c>
      <c r="D336" s="58" t="b">
        <f>IF(COUNT(B336:C336)=2,IF(C336&gt;Data!$H$5,5,IF(C336&gt;Data!$H$6,4,IF(C336&gt;Data!$H$7,3,2))))</f>
        <v>0</v>
      </c>
      <c r="E336" s="115" t="str">
        <f t="shared" si="64"/>
        <v/>
      </c>
      <c r="F336" s="102" t="str">
        <f t="shared" si="65"/>
        <v>0,</v>
      </c>
      <c r="G336" s="102" t="str">
        <f t="shared" si="65"/>
        <v>0,</v>
      </c>
      <c r="H336" s="102" t="str">
        <f t="shared" si="65"/>
        <v>0,</v>
      </c>
      <c r="I336" s="102" t="str">
        <f t="shared" si="65"/>
        <v>0,</v>
      </c>
      <c r="J336" s="102" t="str">
        <f t="shared" si="65"/>
        <v>0,</v>
      </c>
      <c r="K336" s="102" t="str">
        <f t="shared" si="66"/>
        <v>0,</v>
      </c>
      <c r="L336" s="102" t="str">
        <f t="shared" si="66"/>
        <v>0,</v>
      </c>
      <c r="M336" s="102" t="str">
        <f t="shared" si="66"/>
        <v>0,</v>
      </c>
      <c r="N336" s="102" t="str">
        <f t="shared" si="66"/>
        <v>0,</v>
      </c>
      <c r="O336" s="102" t="str">
        <f t="shared" si="66"/>
        <v>0,</v>
      </c>
      <c r="P336" s="102" t="str">
        <f t="shared" si="66"/>
        <v>0,</v>
      </c>
      <c r="Q336" s="102" t="str">
        <f t="shared" si="66"/>
        <v>0,</v>
      </c>
      <c r="R336" s="102" t="str">
        <f t="shared" si="66"/>
        <v>0,</v>
      </c>
      <c r="S336" s="102" t="str">
        <f t="shared" si="66"/>
        <v>0,</v>
      </c>
      <c r="T336" s="102" t="str">
        <f t="shared" si="62"/>
        <v>0,</v>
      </c>
      <c r="U336" s="102" t="str">
        <f t="shared" si="62"/>
        <v>0,</v>
      </c>
      <c r="V336" s="102" t="str">
        <f t="shared" si="62"/>
        <v>0,</v>
      </c>
      <c r="W336" s="102" t="str">
        <f t="shared" si="62"/>
        <v>0,</v>
      </c>
      <c r="X336" s="102" t="str">
        <f t="shared" si="62"/>
        <v>0,</v>
      </c>
      <c r="Y336" s="102" t="str">
        <f t="shared" si="62"/>
        <v>0,</v>
      </c>
      <c r="Z336" s="102"/>
      <c r="AA336" s="102"/>
      <c r="AB336" s="102"/>
      <c r="AC336" s="102"/>
      <c r="AD336" s="102"/>
      <c r="AE336" s="102"/>
      <c r="AF336" s="102"/>
      <c r="AG336" s="102"/>
      <c r="AH336" s="102"/>
      <c r="AI336" s="102"/>
      <c r="AJ336" s="102"/>
      <c r="AK336" s="102"/>
      <c r="AL336" s="102"/>
      <c r="AM336" s="102"/>
      <c r="AN336" s="102"/>
      <c r="AO336" s="102"/>
      <c r="AP336" s="102"/>
      <c r="AQ336" s="102"/>
      <c r="AR336" s="102"/>
      <c r="AS336" s="102"/>
      <c r="AT336" s="102"/>
      <c r="AU336" s="102"/>
      <c r="AV336" s="102"/>
      <c r="AW336" s="102"/>
      <c r="AX336" s="102"/>
      <c r="AY336" s="102"/>
    </row>
    <row r="337" spans="1:51" x14ac:dyDescent="0.25">
      <c r="A337" s="116">
        <v>336</v>
      </c>
      <c r="B337" s="116" t="b">
        <f>IF(ISNUMBER(Data!D337),IF(AND($A337&lt;=Data!$H$3,$A339&gt;=Data!$H$2,Data!E338&lt;&gt;1),VLOOKUP($A337,Data!$A:$D,4,FALSE)))</f>
        <v>0</v>
      </c>
      <c r="C337" s="116" t="b">
        <f>IF(AND($A337&lt;=Data!$H$3,$A339&gt;=Data!$H$2,Data!E338&lt;&gt;1),VLOOKUP($A337,Data!$A:$D,3,FALSE))</f>
        <v>0</v>
      </c>
      <c r="D337" s="58" t="b">
        <f>IF(COUNT(B337:C337)=2,IF(C337&gt;Data!$H$5,5,IF(C337&gt;Data!$H$6,4,IF(C337&gt;Data!$H$7,3,2))))</f>
        <v>0</v>
      </c>
      <c r="E337" s="115" t="str">
        <f t="shared" si="64"/>
        <v/>
      </c>
      <c r="F337" s="102" t="str">
        <f t="shared" si="65"/>
        <v>0,</v>
      </c>
      <c r="G337" s="102" t="str">
        <f t="shared" si="65"/>
        <v>0,</v>
      </c>
      <c r="H337" s="102" t="str">
        <f t="shared" si="65"/>
        <v>0,</v>
      </c>
      <c r="I337" s="102" t="str">
        <f t="shared" si="65"/>
        <v>0,</v>
      </c>
      <c r="J337" s="102" t="str">
        <f t="shared" si="65"/>
        <v>0,</v>
      </c>
      <c r="K337" s="102" t="str">
        <f t="shared" si="66"/>
        <v>0,</v>
      </c>
      <c r="L337" s="102" t="str">
        <f t="shared" si="66"/>
        <v>0,</v>
      </c>
      <c r="M337" s="102" t="str">
        <f t="shared" si="66"/>
        <v>0,</v>
      </c>
      <c r="N337" s="102" t="str">
        <f t="shared" si="66"/>
        <v>0,</v>
      </c>
      <c r="O337" s="102" t="str">
        <f t="shared" si="66"/>
        <v>0,</v>
      </c>
      <c r="P337" s="102" t="str">
        <f t="shared" si="66"/>
        <v>0,</v>
      </c>
      <c r="Q337" s="102" t="str">
        <f t="shared" si="66"/>
        <v>0,</v>
      </c>
      <c r="R337" s="102" t="str">
        <f t="shared" si="66"/>
        <v>0,</v>
      </c>
      <c r="S337" s="102" t="str">
        <f t="shared" si="66"/>
        <v>0,</v>
      </c>
      <c r="T337" s="102" t="str">
        <f t="shared" si="62"/>
        <v>0,</v>
      </c>
      <c r="U337" s="102" t="str">
        <f t="shared" si="62"/>
        <v>0,</v>
      </c>
      <c r="V337" s="102" t="str">
        <f t="shared" si="62"/>
        <v>0,</v>
      </c>
      <c r="W337" s="102" t="str">
        <f t="shared" si="62"/>
        <v>0,</v>
      </c>
      <c r="X337" s="102" t="str">
        <f t="shared" si="62"/>
        <v>0,</v>
      </c>
      <c r="Y337" s="102" t="str">
        <f t="shared" si="62"/>
        <v>0,</v>
      </c>
      <c r="Z337" s="102"/>
      <c r="AA337" s="102"/>
      <c r="AB337" s="102"/>
      <c r="AC337" s="102"/>
      <c r="AD337" s="102"/>
      <c r="AE337" s="102"/>
      <c r="AF337" s="102"/>
      <c r="AG337" s="102"/>
      <c r="AH337" s="102"/>
      <c r="AI337" s="102"/>
      <c r="AJ337" s="102"/>
      <c r="AK337" s="102"/>
      <c r="AL337" s="102"/>
      <c r="AM337" s="102"/>
      <c r="AN337" s="102"/>
      <c r="AO337" s="102"/>
      <c r="AP337" s="102"/>
      <c r="AQ337" s="102"/>
      <c r="AR337" s="102"/>
      <c r="AS337" s="102"/>
      <c r="AT337" s="102"/>
      <c r="AU337" s="102"/>
      <c r="AV337" s="102"/>
      <c r="AW337" s="102"/>
      <c r="AX337" s="102"/>
      <c r="AY337" s="102"/>
    </row>
    <row r="338" spans="1:51" x14ac:dyDescent="0.25">
      <c r="A338" s="116">
        <v>337</v>
      </c>
      <c r="B338" s="116" t="b">
        <f>IF(ISNUMBER(Data!D338),IF(AND($A338&lt;=Data!$H$3,$A340&gt;=Data!$H$2,Data!E339&lt;&gt;1),VLOOKUP($A338,Data!$A:$D,4,FALSE)))</f>
        <v>0</v>
      </c>
      <c r="C338" s="116" t="b">
        <f>IF(AND($A338&lt;=Data!$H$3,$A340&gt;=Data!$H$2,Data!E339&lt;&gt;1),VLOOKUP($A338,Data!$A:$D,3,FALSE))</f>
        <v>0</v>
      </c>
      <c r="D338" s="58" t="b">
        <f>IF(COUNT(B338:C338)=2,IF(C338&gt;Data!$H$5,5,IF(C338&gt;Data!$H$6,4,IF(C338&gt;Data!$H$7,3,2))))</f>
        <v>0</v>
      </c>
      <c r="E338" s="115" t="str">
        <f t="shared" si="64"/>
        <v/>
      </c>
      <c r="F338" s="102" t="str">
        <f t="shared" ref="F338:J347" si="67">IF($B338&lt;F$1,1,0) &amp;","&amp;$E338</f>
        <v>0,</v>
      </c>
      <c r="G338" s="102" t="str">
        <f t="shared" si="67"/>
        <v>0,</v>
      </c>
      <c r="H338" s="102" t="str">
        <f t="shared" si="67"/>
        <v>0,</v>
      </c>
      <c r="I338" s="102" t="str">
        <f t="shared" si="67"/>
        <v>0,</v>
      </c>
      <c r="J338" s="102" t="str">
        <f t="shared" si="67"/>
        <v>0,</v>
      </c>
      <c r="K338" s="102" t="str">
        <f t="shared" si="66"/>
        <v>0,</v>
      </c>
      <c r="L338" s="102" t="str">
        <f t="shared" si="66"/>
        <v>0,</v>
      </c>
      <c r="M338" s="102" t="str">
        <f t="shared" si="66"/>
        <v>0,</v>
      </c>
      <c r="N338" s="102" t="str">
        <f t="shared" si="66"/>
        <v>0,</v>
      </c>
      <c r="O338" s="102" t="str">
        <f t="shared" si="66"/>
        <v>0,</v>
      </c>
      <c r="P338" s="102" t="str">
        <f t="shared" si="66"/>
        <v>0,</v>
      </c>
      <c r="Q338" s="102" t="str">
        <f t="shared" si="66"/>
        <v>0,</v>
      </c>
      <c r="R338" s="102" t="str">
        <f t="shared" si="66"/>
        <v>0,</v>
      </c>
      <c r="S338" s="102" t="str">
        <f t="shared" si="66"/>
        <v>0,</v>
      </c>
      <c r="T338" s="102" t="str">
        <f t="shared" si="62"/>
        <v>0,</v>
      </c>
      <c r="U338" s="102" t="str">
        <f t="shared" si="62"/>
        <v>0,</v>
      </c>
      <c r="V338" s="102" t="str">
        <f t="shared" si="62"/>
        <v>0,</v>
      </c>
      <c r="W338" s="102" t="str">
        <f t="shared" si="62"/>
        <v>0,</v>
      </c>
      <c r="X338" s="102" t="str">
        <f t="shared" si="62"/>
        <v>0,</v>
      </c>
      <c r="Y338" s="102" t="str">
        <f t="shared" si="62"/>
        <v>0,</v>
      </c>
      <c r="Z338" s="102"/>
      <c r="AA338" s="102"/>
      <c r="AB338" s="102"/>
      <c r="AC338" s="102"/>
      <c r="AD338" s="102"/>
      <c r="AE338" s="102"/>
      <c r="AF338" s="102"/>
      <c r="AG338" s="102"/>
      <c r="AH338" s="102"/>
      <c r="AI338" s="102"/>
      <c r="AJ338" s="102"/>
      <c r="AK338" s="102"/>
      <c r="AL338" s="102"/>
      <c r="AM338" s="102"/>
      <c r="AN338" s="102"/>
      <c r="AO338" s="102"/>
      <c r="AP338" s="102"/>
      <c r="AQ338" s="102"/>
      <c r="AR338" s="102"/>
      <c r="AS338" s="102"/>
      <c r="AT338" s="102"/>
      <c r="AU338" s="102"/>
      <c r="AV338" s="102"/>
      <c r="AW338" s="102"/>
      <c r="AX338" s="102"/>
      <c r="AY338" s="102"/>
    </row>
    <row r="339" spans="1:51" x14ac:dyDescent="0.25">
      <c r="A339" s="116">
        <v>338</v>
      </c>
      <c r="B339" s="116" t="b">
        <f>IF(ISNUMBER(Data!D339),IF(AND($A339&lt;=Data!$H$3,$A341&gt;=Data!$H$2,Data!E340&lt;&gt;1),VLOOKUP($A339,Data!$A:$D,4,FALSE)))</f>
        <v>0</v>
      </c>
      <c r="C339" s="116" t="b">
        <f>IF(AND($A339&lt;=Data!$H$3,$A341&gt;=Data!$H$2,Data!E340&lt;&gt;1),VLOOKUP($A339,Data!$A:$D,3,FALSE))</f>
        <v>0</v>
      </c>
      <c r="D339" s="58" t="b">
        <f>IF(COUNT(B339:C339)=2,IF(C339&gt;Data!$H$5,5,IF(C339&gt;Data!$H$6,4,IF(C339&gt;Data!$H$7,3,2))))</f>
        <v>0</v>
      </c>
      <c r="E339" s="115" t="str">
        <f t="shared" si="64"/>
        <v/>
      </c>
      <c r="F339" s="102" t="str">
        <f t="shared" si="67"/>
        <v>0,</v>
      </c>
      <c r="G339" s="102" t="str">
        <f t="shared" si="67"/>
        <v>0,</v>
      </c>
      <c r="H339" s="102" t="str">
        <f t="shared" si="67"/>
        <v>0,</v>
      </c>
      <c r="I339" s="102" t="str">
        <f t="shared" si="67"/>
        <v>0,</v>
      </c>
      <c r="J339" s="102" t="str">
        <f t="shared" si="67"/>
        <v>0,</v>
      </c>
      <c r="K339" s="102" t="str">
        <f t="shared" si="66"/>
        <v>0,</v>
      </c>
      <c r="L339" s="102" t="str">
        <f t="shared" si="66"/>
        <v>0,</v>
      </c>
      <c r="M339" s="102" t="str">
        <f t="shared" si="66"/>
        <v>0,</v>
      </c>
      <c r="N339" s="102" t="str">
        <f t="shared" si="66"/>
        <v>0,</v>
      </c>
      <c r="O339" s="102" t="str">
        <f t="shared" si="66"/>
        <v>0,</v>
      </c>
      <c r="P339" s="102" t="str">
        <f t="shared" si="66"/>
        <v>0,</v>
      </c>
      <c r="Q339" s="102" t="str">
        <f t="shared" si="66"/>
        <v>0,</v>
      </c>
      <c r="R339" s="102" t="str">
        <f t="shared" si="66"/>
        <v>0,</v>
      </c>
      <c r="S339" s="102" t="str">
        <f t="shared" si="66"/>
        <v>0,</v>
      </c>
      <c r="T339" s="102" t="str">
        <f t="shared" si="62"/>
        <v>0,</v>
      </c>
      <c r="U339" s="102" t="str">
        <f t="shared" si="62"/>
        <v>0,</v>
      </c>
      <c r="V339" s="102" t="str">
        <f t="shared" si="62"/>
        <v>0,</v>
      </c>
      <c r="W339" s="102" t="str">
        <f t="shared" si="62"/>
        <v>0,</v>
      </c>
      <c r="X339" s="102" t="str">
        <f t="shared" si="62"/>
        <v>0,</v>
      </c>
      <c r="Y339" s="102" t="str">
        <f t="shared" si="62"/>
        <v>0,</v>
      </c>
      <c r="Z339" s="102"/>
      <c r="AA339" s="102"/>
      <c r="AB339" s="102"/>
      <c r="AC339" s="102"/>
      <c r="AD339" s="102"/>
      <c r="AE339" s="102"/>
      <c r="AF339" s="102"/>
      <c r="AG339" s="102"/>
      <c r="AH339" s="102"/>
      <c r="AI339" s="102"/>
      <c r="AJ339" s="102"/>
      <c r="AK339" s="102"/>
      <c r="AL339" s="102"/>
      <c r="AM339" s="102"/>
      <c r="AN339" s="102"/>
      <c r="AO339" s="102"/>
      <c r="AP339" s="102"/>
      <c r="AQ339" s="102"/>
      <c r="AR339" s="102"/>
      <c r="AS339" s="102"/>
      <c r="AT339" s="102"/>
      <c r="AU339" s="102"/>
      <c r="AV339" s="102"/>
      <c r="AW339" s="102"/>
      <c r="AX339" s="102"/>
      <c r="AY339" s="102"/>
    </row>
    <row r="340" spans="1:51" x14ac:dyDescent="0.25">
      <c r="A340" s="116">
        <v>339</v>
      </c>
      <c r="B340" s="116" t="b">
        <f>IF(ISNUMBER(Data!D340),IF(AND($A340&lt;=Data!$H$3,$A342&gt;=Data!$H$2,Data!E341&lt;&gt;1),VLOOKUP($A340,Data!$A:$D,4,FALSE)))</f>
        <v>0</v>
      </c>
      <c r="C340" s="116" t="b">
        <f>IF(AND($A340&lt;=Data!$H$3,$A342&gt;=Data!$H$2,Data!E341&lt;&gt;1),VLOOKUP($A340,Data!$A:$D,3,FALSE))</f>
        <v>0</v>
      </c>
      <c r="D340" s="58" t="b">
        <f>IF(COUNT(B340:C340)=2,IF(C340&gt;Data!$H$5,5,IF(C340&gt;Data!$H$6,4,IF(C340&gt;Data!$H$7,3,2))))</f>
        <v>0</v>
      </c>
      <c r="E340" s="115" t="str">
        <f t="shared" si="64"/>
        <v/>
      </c>
      <c r="F340" s="102" t="str">
        <f t="shared" si="67"/>
        <v>0,</v>
      </c>
      <c r="G340" s="102" t="str">
        <f t="shared" si="67"/>
        <v>0,</v>
      </c>
      <c r="H340" s="102" t="str">
        <f t="shared" si="67"/>
        <v>0,</v>
      </c>
      <c r="I340" s="102" t="str">
        <f t="shared" si="67"/>
        <v>0,</v>
      </c>
      <c r="J340" s="102" t="str">
        <f t="shared" si="67"/>
        <v>0,</v>
      </c>
      <c r="K340" s="102" t="str">
        <f t="shared" si="66"/>
        <v>0,</v>
      </c>
      <c r="L340" s="102" t="str">
        <f t="shared" si="66"/>
        <v>0,</v>
      </c>
      <c r="M340" s="102" t="str">
        <f t="shared" si="66"/>
        <v>0,</v>
      </c>
      <c r="N340" s="102" t="str">
        <f t="shared" si="66"/>
        <v>0,</v>
      </c>
      <c r="O340" s="102" t="str">
        <f t="shared" si="66"/>
        <v>0,</v>
      </c>
      <c r="P340" s="102" t="str">
        <f t="shared" si="66"/>
        <v>0,</v>
      </c>
      <c r="Q340" s="102" t="str">
        <f t="shared" si="66"/>
        <v>0,</v>
      </c>
      <c r="R340" s="102" t="str">
        <f t="shared" si="66"/>
        <v>0,</v>
      </c>
      <c r="S340" s="102" t="str">
        <f t="shared" si="66"/>
        <v>0,</v>
      </c>
      <c r="T340" s="102" t="str">
        <f t="shared" si="62"/>
        <v>0,</v>
      </c>
      <c r="U340" s="102" t="str">
        <f t="shared" si="62"/>
        <v>0,</v>
      </c>
      <c r="V340" s="102" t="str">
        <f t="shared" si="62"/>
        <v>0,</v>
      </c>
      <c r="W340" s="102" t="str">
        <f t="shared" si="62"/>
        <v>0,</v>
      </c>
      <c r="X340" s="102" t="str">
        <f t="shared" si="62"/>
        <v>0,</v>
      </c>
      <c r="Y340" s="102" t="str">
        <f t="shared" si="62"/>
        <v>0,</v>
      </c>
      <c r="Z340" s="102"/>
      <c r="AA340" s="102"/>
      <c r="AB340" s="102"/>
      <c r="AC340" s="102"/>
      <c r="AD340" s="102"/>
      <c r="AE340" s="102"/>
      <c r="AF340" s="102"/>
      <c r="AG340" s="102"/>
      <c r="AH340" s="102"/>
      <c r="AI340" s="102"/>
      <c r="AJ340" s="102"/>
      <c r="AK340" s="102"/>
      <c r="AL340" s="102"/>
      <c r="AM340" s="102"/>
      <c r="AN340" s="102"/>
      <c r="AO340" s="102"/>
      <c r="AP340" s="102"/>
      <c r="AQ340" s="102"/>
      <c r="AR340" s="102"/>
      <c r="AS340" s="102"/>
      <c r="AT340" s="102"/>
      <c r="AU340" s="102"/>
      <c r="AV340" s="102"/>
      <c r="AW340" s="102"/>
      <c r="AX340" s="102"/>
      <c r="AY340" s="102"/>
    </row>
    <row r="341" spans="1:51" x14ac:dyDescent="0.25">
      <c r="A341" s="116">
        <v>340</v>
      </c>
      <c r="B341" s="116" t="b">
        <f>IF(ISNUMBER(Data!D341),IF(AND($A341&lt;=Data!$H$3,$A343&gt;=Data!$H$2,Data!E342&lt;&gt;1),VLOOKUP($A341,Data!$A:$D,4,FALSE)))</f>
        <v>0</v>
      </c>
      <c r="C341" s="116" t="b">
        <f>IF(AND($A341&lt;=Data!$H$3,$A343&gt;=Data!$H$2,Data!E342&lt;&gt;1),VLOOKUP($A341,Data!$A:$D,3,FALSE))</f>
        <v>0</v>
      </c>
      <c r="D341" s="58" t="b">
        <f>IF(COUNT(B341:C341)=2,IF(C341&gt;Data!$H$5,5,IF(C341&gt;Data!$H$6,4,IF(C341&gt;Data!$H$7,3,2))))</f>
        <v>0</v>
      </c>
      <c r="E341" s="115" t="str">
        <f t="shared" si="64"/>
        <v/>
      </c>
      <c r="F341" s="102" t="str">
        <f t="shared" si="67"/>
        <v>0,</v>
      </c>
      <c r="G341" s="102" t="str">
        <f t="shared" si="67"/>
        <v>0,</v>
      </c>
      <c r="H341" s="102" t="str">
        <f t="shared" si="67"/>
        <v>0,</v>
      </c>
      <c r="I341" s="102" t="str">
        <f t="shared" si="67"/>
        <v>0,</v>
      </c>
      <c r="J341" s="102" t="str">
        <f t="shared" si="67"/>
        <v>0,</v>
      </c>
      <c r="K341" s="102" t="str">
        <f t="shared" si="66"/>
        <v>0,</v>
      </c>
      <c r="L341" s="102" t="str">
        <f t="shared" si="66"/>
        <v>0,</v>
      </c>
      <c r="M341" s="102" t="str">
        <f t="shared" si="66"/>
        <v>0,</v>
      </c>
      <c r="N341" s="102" t="str">
        <f t="shared" si="66"/>
        <v>0,</v>
      </c>
      <c r="O341" s="102" t="str">
        <f t="shared" si="66"/>
        <v>0,</v>
      </c>
      <c r="P341" s="102" t="str">
        <f t="shared" si="66"/>
        <v>0,</v>
      </c>
      <c r="Q341" s="102" t="str">
        <f t="shared" si="66"/>
        <v>0,</v>
      </c>
      <c r="R341" s="102" t="str">
        <f t="shared" si="66"/>
        <v>0,</v>
      </c>
      <c r="S341" s="102" t="str">
        <f t="shared" si="66"/>
        <v>0,</v>
      </c>
      <c r="T341" s="102" t="str">
        <f t="shared" si="62"/>
        <v>0,</v>
      </c>
      <c r="U341" s="102" t="str">
        <f t="shared" si="62"/>
        <v>0,</v>
      </c>
      <c r="V341" s="102" t="str">
        <f t="shared" si="62"/>
        <v>0,</v>
      </c>
      <c r="W341" s="102" t="str">
        <f t="shared" si="62"/>
        <v>0,</v>
      </c>
      <c r="X341" s="102" t="str">
        <f t="shared" si="62"/>
        <v>0,</v>
      </c>
      <c r="Y341" s="102" t="str">
        <f t="shared" si="62"/>
        <v>0,</v>
      </c>
      <c r="Z341" s="102"/>
      <c r="AA341" s="102"/>
      <c r="AB341" s="102"/>
      <c r="AC341" s="102"/>
      <c r="AD341" s="102"/>
      <c r="AE341" s="102"/>
      <c r="AF341" s="102"/>
      <c r="AG341" s="102"/>
      <c r="AH341" s="102"/>
      <c r="AI341" s="102"/>
      <c r="AJ341" s="102"/>
      <c r="AK341" s="102"/>
      <c r="AL341" s="102"/>
      <c r="AM341" s="102"/>
      <c r="AN341" s="102"/>
      <c r="AO341" s="102"/>
      <c r="AP341" s="102"/>
      <c r="AQ341" s="102"/>
      <c r="AR341" s="102"/>
      <c r="AS341" s="102"/>
      <c r="AT341" s="102"/>
      <c r="AU341" s="102"/>
      <c r="AV341" s="102"/>
      <c r="AW341" s="102"/>
      <c r="AX341" s="102"/>
      <c r="AY341" s="102"/>
    </row>
    <row r="342" spans="1:51" x14ac:dyDescent="0.25">
      <c r="A342" s="116">
        <v>341</v>
      </c>
      <c r="B342" s="116" t="b">
        <f>IF(ISNUMBER(Data!D342),IF(AND($A342&lt;=Data!$H$3,$A344&gt;=Data!$H$2,Data!E343&lt;&gt;1),VLOOKUP($A342,Data!$A:$D,4,FALSE)))</f>
        <v>0</v>
      </c>
      <c r="C342" s="116" t="b">
        <f>IF(AND($A342&lt;=Data!$H$3,$A344&gt;=Data!$H$2,Data!E343&lt;&gt;1),VLOOKUP($A342,Data!$A:$D,3,FALSE))</f>
        <v>0</v>
      </c>
      <c r="D342" s="58" t="b">
        <f>IF(COUNT(B342:C342)=2,IF(C342&gt;Data!$H$5,5,IF(C342&gt;Data!$H$6,4,IF(C342&gt;Data!$H$7,3,2))))</f>
        <v>0</v>
      </c>
      <c r="E342" s="115" t="str">
        <f t="shared" si="64"/>
        <v/>
      </c>
      <c r="F342" s="102" t="str">
        <f t="shared" si="67"/>
        <v>0,</v>
      </c>
      <c r="G342" s="102" t="str">
        <f t="shared" si="67"/>
        <v>0,</v>
      </c>
      <c r="H342" s="102" t="str">
        <f t="shared" si="67"/>
        <v>0,</v>
      </c>
      <c r="I342" s="102" t="str">
        <f t="shared" si="67"/>
        <v>0,</v>
      </c>
      <c r="J342" s="102" t="str">
        <f t="shared" si="67"/>
        <v>0,</v>
      </c>
      <c r="K342" s="102" t="str">
        <f t="shared" si="66"/>
        <v>0,</v>
      </c>
      <c r="L342" s="102" t="str">
        <f t="shared" si="66"/>
        <v>0,</v>
      </c>
      <c r="M342" s="102" t="str">
        <f t="shared" si="66"/>
        <v>0,</v>
      </c>
      <c r="N342" s="102" t="str">
        <f t="shared" si="66"/>
        <v>0,</v>
      </c>
      <c r="O342" s="102" t="str">
        <f t="shared" si="66"/>
        <v>0,</v>
      </c>
      <c r="P342" s="102" t="str">
        <f t="shared" si="66"/>
        <v>0,</v>
      </c>
      <c r="Q342" s="102" t="str">
        <f t="shared" si="66"/>
        <v>0,</v>
      </c>
      <c r="R342" s="102" t="str">
        <f t="shared" si="66"/>
        <v>0,</v>
      </c>
      <c r="S342" s="102" t="str">
        <f t="shared" si="66"/>
        <v>0,</v>
      </c>
      <c r="T342" s="102" t="str">
        <f t="shared" si="62"/>
        <v>0,</v>
      </c>
      <c r="U342" s="102" t="str">
        <f t="shared" si="62"/>
        <v>0,</v>
      </c>
      <c r="V342" s="102" t="str">
        <f t="shared" si="62"/>
        <v>0,</v>
      </c>
      <c r="W342" s="102" t="str">
        <f t="shared" si="62"/>
        <v>0,</v>
      </c>
      <c r="X342" s="102" t="str">
        <f t="shared" si="62"/>
        <v>0,</v>
      </c>
      <c r="Y342" s="102" t="str">
        <f t="shared" si="62"/>
        <v>0,</v>
      </c>
      <c r="Z342" s="102"/>
      <c r="AA342" s="102"/>
      <c r="AB342" s="102"/>
      <c r="AC342" s="102"/>
      <c r="AD342" s="102"/>
      <c r="AE342" s="102"/>
      <c r="AF342" s="102"/>
      <c r="AG342" s="102"/>
      <c r="AH342" s="102"/>
      <c r="AI342" s="102"/>
      <c r="AJ342" s="102"/>
      <c r="AK342" s="102"/>
      <c r="AL342" s="102"/>
      <c r="AM342" s="102"/>
      <c r="AN342" s="102"/>
      <c r="AO342" s="102"/>
      <c r="AP342" s="102"/>
      <c r="AQ342" s="102"/>
      <c r="AR342" s="102"/>
      <c r="AS342" s="102"/>
      <c r="AT342" s="102"/>
      <c r="AU342" s="102"/>
      <c r="AV342" s="102"/>
      <c r="AW342" s="102"/>
      <c r="AX342" s="102"/>
      <c r="AY342" s="102"/>
    </row>
    <row r="343" spans="1:51" x14ac:dyDescent="0.25">
      <c r="A343" s="116">
        <v>342</v>
      </c>
      <c r="B343" s="116" t="b">
        <f>IF(ISNUMBER(Data!D343),IF(AND($A343&lt;=Data!$H$3,$A345&gt;=Data!$H$2,Data!E344&lt;&gt;1),VLOOKUP($A343,Data!$A:$D,4,FALSE)))</f>
        <v>0</v>
      </c>
      <c r="C343" s="116" t="b">
        <f>IF(AND($A343&lt;=Data!$H$3,$A345&gt;=Data!$H$2,Data!E344&lt;&gt;1),VLOOKUP($A343,Data!$A:$D,3,FALSE))</f>
        <v>0</v>
      </c>
      <c r="D343" s="58" t="b">
        <f>IF(COUNT(B343:C343)=2,IF(C343&gt;Data!$H$5,5,IF(C343&gt;Data!$H$6,4,IF(C343&gt;Data!$H$7,3,2))))</f>
        <v>0</v>
      </c>
      <c r="E343" s="115" t="str">
        <f t="shared" si="64"/>
        <v/>
      </c>
      <c r="F343" s="102" t="str">
        <f t="shared" si="67"/>
        <v>0,</v>
      </c>
      <c r="G343" s="102" t="str">
        <f t="shared" si="67"/>
        <v>0,</v>
      </c>
      <c r="H343" s="102" t="str">
        <f t="shared" si="67"/>
        <v>0,</v>
      </c>
      <c r="I343" s="102" t="str">
        <f t="shared" si="67"/>
        <v>0,</v>
      </c>
      <c r="J343" s="102" t="str">
        <f t="shared" si="67"/>
        <v>0,</v>
      </c>
      <c r="K343" s="102" t="str">
        <f t="shared" si="66"/>
        <v>0,</v>
      </c>
      <c r="L343" s="102" t="str">
        <f t="shared" si="66"/>
        <v>0,</v>
      </c>
      <c r="M343" s="102" t="str">
        <f t="shared" si="66"/>
        <v>0,</v>
      </c>
      <c r="N343" s="102" t="str">
        <f t="shared" si="66"/>
        <v>0,</v>
      </c>
      <c r="O343" s="102" t="str">
        <f t="shared" si="66"/>
        <v>0,</v>
      </c>
      <c r="P343" s="102" t="str">
        <f t="shared" si="66"/>
        <v>0,</v>
      </c>
      <c r="Q343" s="102" t="str">
        <f t="shared" si="66"/>
        <v>0,</v>
      </c>
      <c r="R343" s="102" t="str">
        <f t="shared" si="66"/>
        <v>0,</v>
      </c>
      <c r="S343" s="102" t="str">
        <f t="shared" si="66"/>
        <v>0,</v>
      </c>
      <c r="T343" s="102" t="str">
        <f t="shared" si="62"/>
        <v>0,</v>
      </c>
      <c r="U343" s="102" t="str">
        <f t="shared" si="62"/>
        <v>0,</v>
      </c>
      <c r="V343" s="102" t="str">
        <f t="shared" si="62"/>
        <v>0,</v>
      </c>
      <c r="W343" s="102" t="str">
        <f t="shared" si="62"/>
        <v>0,</v>
      </c>
      <c r="X343" s="102" t="str">
        <f t="shared" si="62"/>
        <v>0,</v>
      </c>
      <c r="Y343" s="102" t="str">
        <f t="shared" si="62"/>
        <v>0,</v>
      </c>
      <c r="Z343" s="102"/>
      <c r="AA343" s="102"/>
      <c r="AB343" s="102"/>
      <c r="AC343" s="102"/>
      <c r="AD343" s="102"/>
      <c r="AE343" s="102"/>
      <c r="AF343" s="102"/>
      <c r="AG343" s="102"/>
      <c r="AH343" s="102"/>
      <c r="AI343" s="102"/>
      <c r="AJ343" s="102"/>
      <c r="AK343" s="102"/>
      <c r="AL343" s="102"/>
      <c r="AM343" s="102"/>
      <c r="AN343" s="102"/>
      <c r="AO343" s="102"/>
      <c r="AP343" s="102"/>
      <c r="AQ343" s="102"/>
      <c r="AR343" s="102"/>
      <c r="AS343" s="102"/>
      <c r="AT343" s="102"/>
      <c r="AU343" s="102"/>
      <c r="AV343" s="102"/>
      <c r="AW343" s="102"/>
      <c r="AX343" s="102"/>
      <c r="AY343" s="102"/>
    </row>
    <row r="344" spans="1:51" x14ac:dyDescent="0.25">
      <c r="A344" s="116">
        <v>343</v>
      </c>
      <c r="B344" s="116" t="b">
        <f>IF(ISNUMBER(Data!D344),IF(AND($A344&lt;=Data!$H$3,$A346&gt;=Data!$H$2,Data!E345&lt;&gt;1),VLOOKUP($A344,Data!$A:$D,4,FALSE)))</f>
        <v>0</v>
      </c>
      <c r="C344" s="116" t="b">
        <f>IF(AND($A344&lt;=Data!$H$3,$A346&gt;=Data!$H$2,Data!E345&lt;&gt;1),VLOOKUP($A344,Data!$A:$D,3,FALSE))</f>
        <v>0</v>
      </c>
      <c r="D344" s="58" t="b">
        <f>IF(COUNT(B344:C344)=2,IF(C344&gt;Data!$H$5,5,IF(C344&gt;Data!$H$6,4,IF(C344&gt;Data!$H$7,3,2))))</f>
        <v>0</v>
      </c>
      <c r="E344" s="115" t="str">
        <f t="shared" si="64"/>
        <v/>
      </c>
      <c r="F344" s="102" t="str">
        <f t="shared" si="67"/>
        <v>0,</v>
      </c>
      <c r="G344" s="102" t="str">
        <f t="shared" si="67"/>
        <v>0,</v>
      </c>
      <c r="H344" s="102" t="str">
        <f t="shared" si="67"/>
        <v>0,</v>
      </c>
      <c r="I344" s="102" t="str">
        <f t="shared" si="67"/>
        <v>0,</v>
      </c>
      <c r="J344" s="102" t="str">
        <f t="shared" si="67"/>
        <v>0,</v>
      </c>
      <c r="K344" s="102" t="str">
        <f t="shared" si="66"/>
        <v>0,</v>
      </c>
      <c r="L344" s="102" t="str">
        <f t="shared" si="66"/>
        <v>0,</v>
      </c>
      <c r="M344" s="102" t="str">
        <f t="shared" si="66"/>
        <v>0,</v>
      </c>
      <c r="N344" s="102" t="str">
        <f t="shared" si="66"/>
        <v>0,</v>
      </c>
      <c r="O344" s="102" t="str">
        <f t="shared" si="66"/>
        <v>0,</v>
      </c>
      <c r="P344" s="102" t="str">
        <f t="shared" si="66"/>
        <v>0,</v>
      </c>
      <c r="Q344" s="102" t="str">
        <f t="shared" si="66"/>
        <v>0,</v>
      </c>
      <c r="R344" s="102" t="str">
        <f t="shared" si="66"/>
        <v>0,</v>
      </c>
      <c r="S344" s="102" t="str">
        <f t="shared" si="66"/>
        <v>0,</v>
      </c>
      <c r="T344" s="102" t="str">
        <f t="shared" si="62"/>
        <v>0,</v>
      </c>
      <c r="U344" s="102" t="str">
        <f t="shared" si="62"/>
        <v>0,</v>
      </c>
      <c r="V344" s="102" t="str">
        <f t="shared" si="62"/>
        <v>0,</v>
      </c>
      <c r="W344" s="102" t="str">
        <f t="shared" si="62"/>
        <v>0,</v>
      </c>
      <c r="X344" s="102" t="str">
        <f t="shared" si="62"/>
        <v>0,</v>
      </c>
      <c r="Y344" s="102" t="str">
        <f t="shared" si="62"/>
        <v>0,</v>
      </c>
      <c r="Z344" s="102"/>
      <c r="AA344" s="102"/>
      <c r="AB344" s="102"/>
      <c r="AC344" s="102"/>
      <c r="AD344" s="102"/>
      <c r="AE344" s="102"/>
      <c r="AF344" s="102"/>
      <c r="AG344" s="102"/>
      <c r="AH344" s="102"/>
      <c r="AI344" s="102"/>
      <c r="AJ344" s="102"/>
      <c r="AK344" s="102"/>
      <c r="AL344" s="102"/>
      <c r="AM344" s="102"/>
      <c r="AN344" s="102"/>
      <c r="AO344" s="102"/>
      <c r="AP344" s="102"/>
      <c r="AQ344" s="102"/>
      <c r="AR344" s="102"/>
      <c r="AS344" s="102"/>
      <c r="AT344" s="102"/>
      <c r="AU344" s="102"/>
      <c r="AV344" s="102"/>
      <c r="AW344" s="102"/>
      <c r="AX344" s="102"/>
      <c r="AY344" s="102"/>
    </row>
    <row r="345" spans="1:51" x14ac:dyDescent="0.25">
      <c r="A345" s="116">
        <v>344</v>
      </c>
      <c r="B345" s="116" t="b">
        <f>IF(ISNUMBER(Data!D345),IF(AND($A345&lt;=Data!$H$3,$A347&gt;=Data!$H$2,Data!E346&lt;&gt;1),VLOOKUP($A345,Data!$A:$D,4,FALSE)))</f>
        <v>0</v>
      </c>
      <c r="C345" s="116" t="b">
        <f>IF(AND($A345&lt;=Data!$H$3,$A347&gt;=Data!$H$2,Data!E346&lt;&gt;1),VLOOKUP($A345,Data!$A:$D,3,FALSE))</f>
        <v>0</v>
      </c>
      <c r="D345" s="58" t="b">
        <f>IF(COUNT(B345:C345)=2,IF(C345&gt;Data!$H$5,5,IF(C345&gt;Data!$H$6,4,IF(C345&gt;Data!$H$7,3,2))))</f>
        <v>0</v>
      </c>
      <c r="E345" s="115" t="str">
        <f t="shared" si="64"/>
        <v/>
      </c>
      <c r="F345" s="102" t="str">
        <f t="shared" si="67"/>
        <v>0,</v>
      </c>
      <c r="G345" s="102" t="str">
        <f t="shared" si="67"/>
        <v>0,</v>
      </c>
      <c r="H345" s="102" t="str">
        <f t="shared" si="67"/>
        <v>0,</v>
      </c>
      <c r="I345" s="102" t="str">
        <f t="shared" si="67"/>
        <v>0,</v>
      </c>
      <c r="J345" s="102" t="str">
        <f t="shared" si="67"/>
        <v>0,</v>
      </c>
      <c r="K345" s="102" t="str">
        <f t="shared" si="66"/>
        <v>0,</v>
      </c>
      <c r="L345" s="102" t="str">
        <f t="shared" si="66"/>
        <v>0,</v>
      </c>
      <c r="M345" s="102" t="str">
        <f t="shared" si="66"/>
        <v>0,</v>
      </c>
      <c r="N345" s="102" t="str">
        <f t="shared" si="66"/>
        <v>0,</v>
      </c>
      <c r="O345" s="102" t="str">
        <f t="shared" si="66"/>
        <v>0,</v>
      </c>
      <c r="P345" s="102" t="str">
        <f t="shared" si="66"/>
        <v>0,</v>
      </c>
      <c r="Q345" s="102" t="str">
        <f t="shared" si="66"/>
        <v>0,</v>
      </c>
      <c r="R345" s="102" t="str">
        <f t="shared" si="66"/>
        <v>0,</v>
      </c>
      <c r="S345" s="102" t="str">
        <f t="shared" si="66"/>
        <v>0,</v>
      </c>
      <c r="T345" s="102" t="str">
        <f t="shared" si="66"/>
        <v>0,</v>
      </c>
      <c r="U345" s="102" t="str">
        <f t="shared" si="66"/>
        <v>0,</v>
      </c>
      <c r="V345" s="102" t="str">
        <f t="shared" si="66"/>
        <v>0,</v>
      </c>
      <c r="W345" s="102" t="str">
        <f t="shared" si="66"/>
        <v>0,</v>
      </c>
      <c r="X345" s="102" t="str">
        <f t="shared" si="66"/>
        <v>0,</v>
      </c>
      <c r="Y345" s="102" t="str">
        <f t="shared" si="66"/>
        <v>0,</v>
      </c>
      <c r="Z345" s="102"/>
      <c r="AA345" s="102"/>
      <c r="AB345" s="102"/>
      <c r="AC345" s="102"/>
      <c r="AD345" s="102"/>
      <c r="AE345" s="102"/>
      <c r="AF345" s="102"/>
      <c r="AG345" s="102"/>
      <c r="AH345" s="102"/>
      <c r="AI345" s="102"/>
      <c r="AJ345" s="102"/>
      <c r="AK345" s="102"/>
      <c r="AL345" s="102"/>
      <c r="AM345" s="102"/>
      <c r="AN345" s="102"/>
      <c r="AO345" s="102"/>
      <c r="AP345" s="102"/>
      <c r="AQ345" s="102"/>
      <c r="AR345" s="102"/>
      <c r="AS345" s="102"/>
      <c r="AT345" s="102"/>
      <c r="AU345" s="102"/>
      <c r="AV345" s="102"/>
      <c r="AW345" s="102"/>
      <c r="AX345" s="102"/>
      <c r="AY345" s="102"/>
    </row>
    <row r="346" spans="1:51" x14ac:dyDescent="0.25">
      <c r="A346" s="116">
        <v>345</v>
      </c>
      <c r="B346" s="116" t="b">
        <f>IF(ISNUMBER(Data!D346),IF(AND($A346&lt;=Data!$H$3,$A348&gt;=Data!$H$2,Data!E347&lt;&gt;1),VLOOKUP($A346,Data!$A:$D,4,FALSE)))</f>
        <v>0</v>
      </c>
      <c r="C346" s="116" t="b">
        <f>IF(AND($A346&lt;=Data!$H$3,$A348&gt;=Data!$H$2,Data!E347&lt;&gt;1),VLOOKUP($A346,Data!$A:$D,3,FALSE))</f>
        <v>0</v>
      </c>
      <c r="D346" s="58" t="b">
        <f>IF(COUNT(B346:C346)=2,IF(C346&gt;Data!$H$5,5,IF(C346&gt;Data!$H$6,4,IF(C346&gt;Data!$H$7,3,2))))</f>
        <v>0</v>
      </c>
      <c r="E346" s="115" t="str">
        <f t="shared" si="64"/>
        <v/>
      </c>
      <c r="F346" s="102" t="str">
        <f t="shared" si="67"/>
        <v>0,</v>
      </c>
      <c r="G346" s="102" t="str">
        <f t="shared" si="67"/>
        <v>0,</v>
      </c>
      <c r="H346" s="102" t="str">
        <f t="shared" si="67"/>
        <v>0,</v>
      </c>
      <c r="I346" s="102" t="str">
        <f t="shared" si="67"/>
        <v>0,</v>
      </c>
      <c r="J346" s="102" t="str">
        <f t="shared" si="67"/>
        <v>0,</v>
      </c>
      <c r="K346" s="102" t="str">
        <f t="shared" si="66"/>
        <v>0,</v>
      </c>
      <c r="L346" s="102" t="str">
        <f t="shared" si="66"/>
        <v>0,</v>
      </c>
      <c r="M346" s="102" t="str">
        <f t="shared" si="66"/>
        <v>0,</v>
      </c>
      <c r="N346" s="102" t="str">
        <f t="shared" si="66"/>
        <v>0,</v>
      </c>
      <c r="O346" s="102" t="str">
        <f t="shared" si="66"/>
        <v>0,</v>
      </c>
      <c r="P346" s="102" t="str">
        <f t="shared" si="66"/>
        <v>0,</v>
      </c>
      <c r="Q346" s="102" t="str">
        <f t="shared" si="66"/>
        <v>0,</v>
      </c>
      <c r="R346" s="102" t="str">
        <f t="shared" si="66"/>
        <v>0,</v>
      </c>
      <c r="S346" s="102" t="str">
        <f t="shared" si="66"/>
        <v>0,</v>
      </c>
      <c r="T346" s="102" t="str">
        <f t="shared" si="66"/>
        <v>0,</v>
      </c>
      <c r="U346" s="102" t="str">
        <f t="shared" si="66"/>
        <v>0,</v>
      </c>
      <c r="V346" s="102" t="str">
        <f t="shared" si="66"/>
        <v>0,</v>
      </c>
      <c r="W346" s="102" t="str">
        <f t="shared" si="66"/>
        <v>0,</v>
      </c>
      <c r="X346" s="102" t="str">
        <f t="shared" si="66"/>
        <v>0,</v>
      </c>
      <c r="Y346" s="102" t="str">
        <f t="shared" si="66"/>
        <v>0,</v>
      </c>
      <c r="Z346" s="102"/>
      <c r="AA346" s="102"/>
      <c r="AB346" s="102"/>
      <c r="AC346" s="102"/>
      <c r="AD346" s="102"/>
      <c r="AE346" s="102"/>
      <c r="AF346" s="102"/>
      <c r="AG346" s="102"/>
      <c r="AH346" s="102"/>
      <c r="AI346" s="102"/>
      <c r="AJ346" s="102"/>
      <c r="AK346" s="102"/>
      <c r="AL346" s="102"/>
      <c r="AM346" s="102"/>
      <c r="AN346" s="102"/>
      <c r="AO346" s="102"/>
      <c r="AP346" s="102"/>
      <c r="AQ346" s="102"/>
      <c r="AR346" s="102"/>
      <c r="AS346" s="102"/>
      <c r="AT346" s="102"/>
      <c r="AU346" s="102"/>
      <c r="AV346" s="102"/>
      <c r="AW346" s="102"/>
      <c r="AX346" s="102"/>
      <c r="AY346" s="102"/>
    </row>
    <row r="347" spans="1:51" x14ac:dyDescent="0.25">
      <c r="A347" s="116">
        <v>346</v>
      </c>
      <c r="B347" s="116" t="b">
        <f>IF(ISNUMBER(Data!D347),IF(AND($A347&lt;=Data!$H$3,$A349&gt;=Data!$H$2,Data!E348&lt;&gt;1),VLOOKUP($A347,Data!$A:$D,4,FALSE)))</f>
        <v>0</v>
      </c>
      <c r="C347" s="116" t="b">
        <f>IF(AND($A347&lt;=Data!$H$3,$A349&gt;=Data!$H$2,Data!E348&lt;&gt;1),VLOOKUP($A347,Data!$A:$D,3,FALSE))</f>
        <v>0</v>
      </c>
      <c r="D347" s="58" t="b">
        <f>IF(COUNT(B347:C347)=2,IF(C347&gt;Data!$H$5,5,IF(C347&gt;Data!$H$6,4,IF(C347&gt;Data!$H$7,3,2))))</f>
        <v>0</v>
      </c>
      <c r="E347" s="115" t="str">
        <f t="shared" si="64"/>
        <v/>
      </c>
      <c r="F347" s="102" t="str">
        <f t="shared" si="67"/>
        <v>0,</v>
      </c>
      <c r="G347" s="102" t="str">
        <f t="shared" si="67"/>
        <v>0,</v>
      </c>
      <c r="H347" s="102" t="str">
        <f t="shared" si="67"/>
        <v>0,</v>
      </c>
      <c r="I347" s="102" t="str">
        <f t="shared" si="67"/>
        <v>0,</v>
      </c>
      <c r="J347" s="102" t="str">
        <f t="shared" si="67"/>
        <v>0,</v>
      </c>
      <c r="K347" s="102" t="str">
        <f t="shared" si="66"/>
        <v>0,</v>
      </c>
      <c r="L347" s="102" t="str">
        <f t="shared" si="66"/>
        <v>0,</v>
      </c>
      <c r="M347" s="102" t="str">
        <f t="shared" si="66"/>
        <v>0,</v>
      </c>
      <c r="N347" s="102" t="str">
        <f t="shared" si="66"/>
        <v>0,</v>
      </c>
      <c r="O347" s="102" t="str">
        <f t="shared" si="66"/>
        <v>0,</v>
      </c>
      <c r="P347" s="102" t="str">
        <f t="shared" si="66"/>
        <v>0,</v>
      </c>
      <c r="Q347" s="102" t="str">
        <f t="shared" si="66"/>
        <v>0,</v>
      </c>
      <c r="R347" s="102" t="str">
        <f t="shared" si="66"/>
        <v>0,</v>
      </c>
      <c r="S347" s="102" t="str">
        <f t="shared" si="66"/>
        <v>0,</v>
      </c>
      <c r="T347" s="102" t="str">
        <f t="shared" si="66"/>
        <v>0,</v>
      </c>
      <c r="U347" s="102" t="str">
        <f t="shared" si="66"/>
        <v>0,</v>
      </c>
      <c r="V347" s="102" t="str">
        <f t="shared" si="66"/>
        <v>0,</v>
      </c>
      <c r="W347" s="102" t="str">
        <f t="shared" si="66"/>
        <v>0,</v>
      </c>
      <c r="X347" s="102" t="str">
        <f t="shared" si="66"/>
        <v>0,</v>
      </c>
      <c r="Y347" s="102" t="str">
        <f t="shared" si="66"/>
        <v>0,</v>
      </c>
      <c r="Z347" s="102"/>
      <c r="AA347" s="102"/>
      <c r="AB347" s="102"/>
      <c r="AC347" s="102"/>
      <c r="AD347" s="102"/>
      <c r="AE347" s="102"/>
      <c r="AF347" s="102"/>
      <c r="AG347" s="102"/>
      <c r="AH347" s="102"/>
      <c r="AI347" s="102"/>
      <c r="AJ347" s="102"/>
      <c r="AK347" s="102"/>
      <c r="AL347" s="102"/>
      <c r="AM347" s="102"/>
      <c r="AN347" s="102"/>
      <c r="AO347" s="102"/>
      <c r="AP347" s="102"/>
      <c r="AQ347" s="102"/>
      <c r="AR347" s="102"/>
      <c r="AS347" s="102"/>
      <c r="AT347" s="102"/>
      <c r="AU347" s="102"/>
      <c r="AV347" s="102"/>
      <c r="AW347" s="102"/>
      <c r="AX347" s="102"/>
      <c r="AY347" s="102"/>
    </row>
    <row r="348" spans="1:51" x14ac:dyDescent="0.25">
      <c r="A348" s="116">
        <v>347</v>
      </c>
      <c r="B348" s="116" t="b">
        <f>IF(ISNUMBER(Data!D348),IF(AND($A348&lt;=Data!$H$3,$A350&gt;=Data!$H$2,Data!E349&lt;&gt;1),VLOOKUP($A348,Data!$A:$D,4,FALSE)))</f>
        <v>0</v>
      </c>
      <c r="C348" s="116" t="b">
        <f>IF(AND($A348&lt;=Data!$H$3,$A350&gt;=Data!$H$2,Data!E349&lt;&gt;1),VLOOKUP($A348,Data!$A:$D,3,FALSE))</f>
        <v>0</v>
      </c>
      <c r="D348" s="58" t="b">
        <f>IF(COUNT(B348:C348)=2,IF(C348&gt;Data!$H$5,5,IF(C348&gt;Data!$H$6,4,IF(C348&gt;Data!$H$7,3,2))))</f>
        <v>0</v>
      </c>
      <c r="E348" s="115" t="str">
        <f t="shared" si="64"/>
        <v/>
      </c>
      <c r="F348" s="102" t="str">
        <f t="shared" ref="F348:J360" si="68">IF($B348&lt;F$1,1,0) &amp;","&amp;$E348</f>
        <v>0,</v>
      </c>
      <c r="G348" s="102" t="str">
        <f t="shared" si="68"/>
        <v>0,</v>
      </c>
      <c r="H348" s="102" t="str">
        <f t="shared" si="68"/>
        <v>0,</v>
      </c>
      <c r="I348" s="102" t="str">
        <f t="shared" si="68"/>
        <v>0,</v>
      </c>
      <c r="J348" s="102" t="str">
        <f t="shared" si="68"/>
        <v>0,</v>
      </c>
      <c r="K348" s="102" t="str">
        <f t="shared" si="66"/>
        <v>0,</v>
      </c>
      <c r="L348" s="102" t="str">
        <f t="shared" si="66"/>
        <v>0,</v>
      </c>
      <c r="M348" s="102" t="str">
        <f t="shared" si="66"/>
        <v>0,</v>
      </c>
      <c r="N348" s="102" t="str">
        <f t="shared" si="66"/>
        <v>0,</v>
      </c>
      <c r="O348" s="102" t="str">
        <f t="shared" si="66"/>
        <v>0,</v>
      </c>
      <c r="P348" s="102" t="str">
        <f t="shared" si="66"/>
        <v>0,</v>
      </c>
      <c r="Q348" s="102" t="str">
        <f t="shared" si="66"/>
        <v>0,</v>
      </c>
      <c r="R348" s="102" t="str">
        <f t="shared" si="66"/>
        <v>0,</v>
      </c>
      <c r="S348" s="102" t="str">
        <f t="shared" si="66"/>
        <v>0,</v>
      </c>
      <c r="T348" s="102" t="str">
        <f t="shared" si="66"/>
        <v>0,</v>
      </c>
      <c r="U348" s="102" t="str">
        <f t="shared" si="66"/>
        <v>0,</v>
      </c>
      <c r="V348" s="102" t="str">
        <f t="shared" si="66"/>
        <v>0,</v>
      </c>
      <c r="W348" s="102" t="str">
        <f t="shared" si="66"/>
        <v>0,</v>
      </c>
      <c r="X348" s="102" t="str">
        <f t="shared" si="66"/>
        <v>0,</v>
      </c>
      <c r="Y348" s="102" t="str">
        <f t="shared" si="66"/>
        <v>0,</v>
      </c>
      <c r="Z348" s="102"/>
      <c r="AA348" s="102"/>
      <c r="AB348" s="102"/>
      <c r="AC348" s="102"/>
      <c r="AD348" s="102"/>
      <c r="AE348" s="102"/>
      <c r="AF348" s="102"/>
      <c r="AG348" s="102"/>
      <c r="AH348" s="102"/>
      <c r="AI348" s="102"/>
      <c r="AJ348" s="102"/>
      <c r="AK348" s="102"/>
      <c r="AL348" s="102"/>
      <c r="AM348" s="102"/>
      <c r="AN348" s="102"/>
      <c r="AO348" s="102"/>
      <c r="AP348" s="102"/>
      <c r="AQ348" s="102"/>
      <c r="AR348" s="102"/>
      <c r="AS348" s="102"/>
      <c r="AT348" s="102"/>
      <c r="AU348" s="102"/>
      <c r="AV348" s="102"/>
      <c r="AW348" s="102"/>
      <c r="AX348" s="102"/>
      <c r="AY348" s="102"/>
    </row>
    <row r="349" spans="1:51" x14ac:dyDescent="0.25">
      <c r="A349" s="116">
        <v>348</v>
      </c>
      <c r="B349" s="116" t="b">
        <f>IF(ISNUMBER(Data!D349),IF(AND($A349&lt;=Data!$H$3,$A351&gt;=Data!$H$2,Data!E350&lt;&gt;1),VLOOKUP($A349,Data!$A:$D,4,FALSE)))</f>
        <v>0</v>
      </c>
      <c r="C349" s="116" t="b">
        <f>IF(AND($A349&lt;=Data!$H$3,$A351&gt;=Data!$H$2,Data!E350&lt;&gt;1),VLOOKUP($A349,Data!$A:$D,3,FALSE))</f>
        <v>0</v>
      </c>
      <c r="D349" s="58" t="b">
        <f>IF(COUNT(B349:C349)=2,IF(C349&gt;Data!$H$5,5,IF(C349&gt;Data!$H$6,4,IF(C349&gt;Data!$H$7,3,2))))</f>
        <v>0</v>
      </c>
      <c r="E349" s="115" t="str">
        <f t="shared" si="64"/>
        <v/>
      </c>
      <c r="F349" s="102" t="str">
        <f t="shared" si="68"/>
        <v>0,</v>
      </c>
      <c r="G349" s="102" t="str">
        <f t="shared" si="68"/>
        <v>0,</v>
      </c>
      <c r="H349" s="102" t="str">
        <f t="shared" si="68"/>
        <v>0,</v>
      </c>
      <c r="I349" s="102" t="str">
        <f t="shared" si="68"/>
        <v>0,</v>
      </c>
      <c r="J349" s="102" t="str">
        <f t="shared" si="68"/>
        <v>0,</v>
      </c>
      <c r="K349" s="102" t="str">
        <f t="shared" si="66"/>
        <v>0,</v>
      </c>
      <c r="L349" s="102" t="str">
        <f t="shared" si="66"/>
        <v>0,</v>
      </c>
      <c r="M349" s="102" t="str">
        <f t="shared" si="66"/>
        <v>0,</v>
      </c>
      <c r="N349" s="102" t="str">
        <f t="shared" si="66"/>
        <v>0,</v>
      </c>
      <c r="O349" s="102" t="str">
        <f t="shared" si="66"/>
        <v>0,</v>
      </c>
      <c r="P349" s="102" t="str">
        <f t="shared" si="66"/>
        <v>0,</v>
      </c>
      <c r="Q349" s="102" t="str">
        <f t="shared" si="66"/>
        <v>0,</v>
      </c>
      <c r="R349" s="102" t="str">
        <f t="shared" si="66"/>
        <v>0,</v>
      </c>
      <c r="S349" s="102" t="str">
        <f t="shared" si="66"/>
        <v>0,</v>
      </c>
      <c r="T349" s="102" t="str">
        <f t="shared" si="66"/>
        <v>0,</v>
      </c>
      <c r="U349" s="102" t="str">
        <f t="shared" si="66"/>
        <v>0,</v>
      </c>
      <c r="V349" s="102" t="str">
        <f t="shared" si="66"/>
        <v>0,</v>
      </c>
      <c r="W349" s="102" t="str">
        <f t="shared" si="66"/>
        <v>0,</v>
      </c>
      <c r="X349" s="102" t="str">
        <f t="shared" si="66"/>
        <v>0,</v>
      </c>
      <c r="Y349" s="102" t="str">
        <f t="shared" si="66"/>
        <v>0,</v>
      </c>
      <c r="Z349" s="102"/>
      <c r="AA349" s="102"/>
      <c r="AB349" s="102"/>
      <c r="AC349" s="102"/>
      <c r="AD349" s="102"/>
      <c r="AE349" s="102"/>
      <c r="AF349" s="102"/>
      <c r="AG349" s="102"/>
      <c r="AH349" s="102"/>
      <c r="AI349" s="102"/>
      <c r="AJ349" s="102"/>
      <c r="AK349" s="102"/>
      <c r="AL349" s="102"/>
      <c r="AM349" s="102"/>
      <c r="AN349" s="102"/>
      <c r="AO349" s="102"/>
      <c r="AP349" s="102"/>
      <c r="AQ349" s="102"/>
      <c r="AR349" s="102"/>
      <c r="AS349" s="102"/>
      <c r="AT349" s="102"/>
      <c r="AU349" s="102"/>
      <c r="AV349" s="102"/>
      <c r="AW349" s="102"/>
      <c r="AX349" s="102"/>
      <c r="AY349" s="102"/>
    </row>
    <row r="350" spans="1:51" x14ac:dyDescent="0.25">
      <c r="A350" s="116">
        <v>349</v>
      </c>
      <c r="B350" s="116" t="b">
        <f>IF(ISNUMBER(Data!D350),IF(AND($A350&lt;=Data!$H$3,$A352&gt;=Data!$H$2,Data!E351&lt;&gt;1),VLOOKUP($A350,Data!$A:$D,4,FALSE)))</f>
        <v>0</v>
      </c>
      <c r="C350" s="116" t="b">
        <f>IF(AND($A350&lt;=Data!$H$3,$A352&gt;=Data!$H$2,Data!E351&lt;&gt;1),VLOOKUP($A350,Data!$A:$D,3,FALSE))</f>
        <v>0</v>
      </c>
      <c r="D350" s="58" t="b">
        <f>IF(COUNT(B350:C350)=2,IF(C350&gt;Data!$H$5,5,IF(C350&gt;Data!$H$6,4,IF(C350&gt;Data!$H$7,3,2))))</f>
        <v>0</v>
      </c>
      <c r="E350" s="115" t="str">
        <f t="shared" si="64"/>
        <v/>
      </c>
      <c r="F350" s="102" t="str">
        <f t="shared" si="68"/>
        <v>0,</v>
      </c>
      <c r="G350" s="102" t="str">
        <f t="shared" si="68"/>
        <v>0,</v>
      </c>
      <c r="H350" s="102" t="str">
        <f t="shared" si="68"/>
        <v>0,</v>
      </c>
      <c r="I350" s="102" t="str">
        <f t="shared" si="68"/>
        <v>0,</v>
      </c>
      <c r="J350" s="102" t="str">
        <f t="shared" si="68"/>
        <v>0,</v>
      </c>
      <c r="K350" s="102" t="str">
        <f t="shared" si="66"/>
        <v>0,</v>
      </c>
      <c r="L350" s="102" t="str">
        <f t="shared" si="66"/>
        <v>0,</v>
      </c>
      <c r="M350" s="102" t="str">
        <f t="shared" si="66"/>
        <v>0,</v>
      </c>
      <c r="N350" s="102" t="str">
        <f t="shared" si="66"/>
        <v>0,</v>
      </c>
      <c r="O350" s="102" t="str">
        <f t="shared" si="66"/>
        <v>0,</v>
      </c>
      <c r="P350" s="102" t="str">
        <f t="shared" si="66"/>
        <v>0,</v>
      </c>
      <c r="Q350" s="102" t="str">
        <f t="shared" si="66"/>
        <v>0,</v>
      </c>
      <c r="R350" s="102" t="str">
        <f t="shared" si="66"/>
        <v>0,</v>
      </c>
      <c r="S350" s="102" t="str">
        <f t="shared" si="66"/>
        <v>0,</v>
      </c>
      <c r="T350" s="102" t="str">
        <f t="shared" si="66"/>
        <v>0,</v>
      </c>
      <c r="U350" s="102" t="str">
        <f t="shared" si="66"/>
        <v>0,</v>
      </c>
      <c r="V350" s="102" t="str">
        <f t="shared" si="66"/>
        <v>0,</v>
      </c>
      <c r="W350" s="102" t="str">
        <f t="shared" si="66"/>
        <v>0,</v>
      </c>
      <c r="X350" s="102" t="str">
        <f t="shared" si="66"/>
        <v>0,</v>
      </c>
      <c r="Y350" s="102" t="str">
        <f t="shared" si="66"/>
        <v>0,</v>
      </c>
      <c r="Z350" s="102"/>
      <c r="AA350" s="102"/>
      <c r="AB350" s="102"/>
      <c r="AC350" s="102"/>
      <c r="AD350" s="102"/>
      <c r="AE350" s="102"/>
      <c r="AF350" s="102"/>
      <c r="AG350" s="102"/>
      <c r="AH350" s="102"/>
      <c r="AI350" s="102"/>
      <c r="AJ350" s="102"/>
      <c r="AK350" s="102"/>
      <c r="AL350" s="102"/>
      <c r="AM350" s="102"/>
      <c r="AN350" s="102"/>
      <c r="AO350" s="102"/>
      <c r="AP350" s="102"/>
      <c r="AQ350" s="102"/>
      <c r="AR350" s="102"/>
      <c r="AS350" s="102"/>
      <c r="AT350" s="102"/>
      <c r="AU350" s="102"/>
      <c r="AV350" s="102"/>
      <c r="AW350" s="102"/>
      <c r="AX350" s="102"/>
      <c r="AY350" s="102"/>
    </row>
    <row r="351" spans="1:51" x14ac:dyDescent="0.25">
      <c r="A351" s="116">
        <v>350</v>
      </c>
      <c r="B351" s="116" t="b">
        <f>IF(ISNUMBER(Data!D351),IF(AND($A351&lt;=Data!$H$3,$A353&gt;=Data!$H$2,Data!E352&lt;&gt;1),VLOOKUP($A351,Data!$A:$D,4,FALSE)))</f>
        <v>0</v>
      </c>
      <c r="C351" s="116" t="b">
        <f>IF(AND($A351&lt;=Data!$H$3,$A353&gt;=Data!$H$2,Data!E352&lt;&gt;1),VLOOKUP($A351,Data!$A:$D,3,FALSE))</f>
        <v>0</v>
      </c>
      <c r="D351" s="58" t="b">
        <f>IF(COUNT(B351:C351)=2,IF(C351&gt;Data!$H$5,5,IF(C351&gt;Data!$H$6,4,IF(C351&gt;Data!$H$7,3,2))))</f>
        <v>0</v>
      </c>
      <c r="E351" s="115" t="str">
        <f t="shared" si="64"/>
        <v/>
      </c>
      <c r="F351" s="102" t="str">
        <f t="shared" si="68"/>
        <v>0,</v>
      </c>
      <c r="G351" s="102" t="str">
        <f t="shared" si="68"/>
        <v>0,</v>
      </c>
      <c r="H351" s="102" t="str">
        <f t="shared" si="68"/>
        <v>0,</v>
      </c>
      <c r="I351" s="102" t="str">
        <f t="shared" si="68"/>
        <v>0,</v>
      </c>
      <c r="J351" s="102" t="str">
        <f t="shared" si="68"/>
        <v>0,</v>
      </c>
      <c r="K351" s="102" t="str">
        <f t="shared" si="66"/>
        <v>0,</v>
      </c>
      <c r="L351" s="102" t="str">
        <f t="shared" si="66"/>
        <v>0,</v>
      </c>
      <c r="M351" s="102" t="str">
        <f t="shared" si="66"/>
        <v>0,</v>
      </c>
      <c r="N351" s="102" t="str">
        <f t="shared" si="66"/>
        <v>0,</v>
      </c>
      <c r="O351" s="102" t="str">
        <f t="shared" si="66"/>
        <v>0,</v>
      </c>
      <c r="P351" s="102" t="str">
        <f t="shared" si="66"/>
        <v>0,</v>
      </c>
      <c r="Q351" s="102" t="str">
        <f t="shared" si="66"/>
        <v>0,</v>
      </c>
      <c r="R351" s="102" t="str">
        <f t="shared" si="66"/>
        <v>0,</v>
      </c>
      <c r="S351" s="102" t="str">
        <f t="shared" si="66"/>
        <v>0,</v>
      </c>
      <c r="T351" s="102" t="str">
        <f t="shared" si="66"/>
        <v>0,</v>
      </c>
      <c r="U351" s="102" t="str">
        <f t="shared" si="66"/>
        <v>0,</v>
      </c>
      <c r="V351" s="102" t="str">
        <f t="shared" si="66"/>
        <v>0,</v>
      </c>
      <c r="W351" s="102" t="str">
        <f t="shared" ref="W351:Y382" si="69">IF($B351&lt;W$1,1,0) &amp;","&amp;$E351</f>
        <v>0,</v>
      </c>
      <c r="X351" s="102" t="str">
        <f t="shared" si="69"/>
        <v>0,</v>
      </c>
      <c r="Y351" s="102" t="str">
        <f t="shared" si="69"/>
        <v>0,</v>
      </c>
      <c r="Z351" s="102"/>
      <c r="AA351" s="102"/>
      <c r="AB351" s="102"/>
      <c r="AC351" s="102"/>
      <c r="AD351" s="102"/>
      <c r="AE351" s="102"/>
      <c r="AF351" s="102"/>
      <c r="AG351" s="102"/>
      <c r="AH351" s="102"/>
      <c r="AI351" s="102"/>
      <c r="AJ351" s="102"/>
      <c r="AK351" s="102"/>
      <c r="AL351" s="102"/>
      <c r="AM351" s="102"/>
      <c r="AN351" s="102"/>
      <c r="AO351" s="102"/>
      <c r="AP351" s="102"/>
      <c r="AQ351" s="102"/>
      <c r="AR351" s="102"/>
      <c r="AS351" s="102"/>
      <c r="AT351" s="102"/>
      <c r="AU351" s="102"/>
      <c r="AV351" s="102"/>
      <c r="AW351" s="102"/>
      <c r="AX351" s="102"/>
      <c r="AY351" s="102"/>
    </row>
    <row r="352" spans="1:51" x14ac:dyDescent="0.25">
      <c r="A352" s="116">
        <v>351</v>
      </c>
      <c r="B352" s="116" t="b">
        <f>IF(ISNUMBER(Data!D352),IF(AND($A352&lt;=Data!$H$3,$A354&gt;=Data!$H$2,Data!E353&lt;&gt;1),VLOOKUP($A352,Data!$A:$D,4,FALSE)))</f>
        <v>0</v>
      </c>
      <c r="C352" s="116" t="b">
        <f>IF(AND($A352&lt;=Data!$H$3,$A354&gt;=Data!$H$2,Data!E353&lt;&gt;1),VLOOKUP($A352,Data!$A:$D,3,FALSE))</f>
        <v>0</v>
      </c>
      <c r="D352" s="58" t="b">
        <f>IF(COUNT(B352:C352)=2,IF(C352&gt;Data!$H$5,5,IF(C352&gt;Data!$H$6,4,IF(C352&gt;Data!$H$7,3,2))))</f>
        <v>0</v>
      </c>
      <c r="E352" s="115" t="str">
        <f t="shared" si="64"/>
        <v/>
      </c>
      <c r="F352" s="102" t="str">
        <f t="shared" si="68"/>
        <v>0,</v>
      </c>
      <c r="G352" s="102" t="str">
        <f t="shared" si="68"/>
        <v>0,</v>
      </c>
      <c r="H352" s="102" t="str">
        <f t="shared" si="68"/>
        <v>0,</v>
      </c>
      <c r="I352" s="102" t="str">
        <f t="shared" si="68"/>
        <v>0,</v>
      </c>
      <c r="J352" s="102" t="str">
        <f t="shared" si="68"/>
        <v>0,</v>
      </c>
      <c r="K352" s="102" t="str">
        <f t="shared" ref="K352:V359" si="70">IF($B352&lt;K$1,1,0) &amp;","&amp;$E352</f>
        <v>0,</v>
      </c>
      <c r="L352" s="102" t="str">
        <f t="shared" si="70"/>
        <v>0,</v>
      </c>
      <c r="M352" s="102" t="str">
        <f t="shared" si="70"/>
        <v>0,</v>
      </c>
      <c r="N352" s="102" t="str">
        <f t="shared" si="70"/>
        <v>0,</v>
      </c>
      <c r="O352" s="102" t="str">
        <f t="shared" si="70"/>
        <v>0,</v>
      </c>
      <c r="P352" s="102" t="str">
        <f t="shared" si="70"/>
        <v>0,</v>
      </c>
      <c r="Q352" s="102" t="str">
        <f t="shared" si="70"/>
        <v>0,</v>
      </c>
      <c r="R352" s="102" t="str">
        <f t="shared" si="70"/>
        <v>0,</v>
      </c>
      <c r="S352" s="102" t="str">
        <f t="shared" si="70"/>
        <v>0,</v>
      </c>
      <c r="T352" s="102" t="str">
        <f t="shared" si="70"/>
        <v>0,</v>
      </c>
      <c r="U352" s="102" t="str">
        <f t="shared" si="70"/>
        <v>0,</v>
      </c>
      <c r="V352" s="102" t="str">
        <f t="shared" si="70"/>
        <v>0,</v>
      </c>
      <c r="W352" s="102" t="str">
        <f t="shared" si="69"/>
        <v>0,</v>
      </c>
      <c r="X352" s="102" t="str">
        <f t="shared" si="69"/>
        <v>0,</v>
      </c>
      <c r="Y352" s="102" t="str">
        <f t="shared" si="69"/>
        <v>0,</v>
      </c>
      <c r="Z352" s="102"/>
      <c r="AA352" s="102"/>
      <c r="AB352" s="102"/>
      <c r="AC352" s="102"/>
      <c r="AD352" s="102"/>
      <c r="AE352" s="102"/>
      <c r="AF352" s="102"/>
      <c r="AG352" s="102"/>
      <c r="AH352" s="102"/>
      <c r="AI352" s="102"/>
      <c r="AJ352" s="102"/>
      <c r="AK352" s="102"/>
      <c r="AL352" s="102"/>
      <c r="AM352" s="102"/>
      <c r="AN352" s="102"/>
      <c r="AO352" s="102"/>
      <c r="AP352" s="102"/>
      <c r="AQ352" s="102"/>
      <c r="AR352" s="102"/>
      <c r="AS352" s="102"/>
      <c r="AT352" s="102"/>
      <c r="AU352" s="102"/>
      <c r="AV352" s="102"/>
      <c r="AW352" s="102"/>
      <c r="AX352" s="102"/>
      <c r="AY352" s="102"/>
    </row>
    <row r="353" spans="1:51" x14ac:dyDescent="0.25">
      <c r="A353" s="116">
        <v>352</v>
      </c>
      <c r="B353" s="116" t="b">
        <f>IF(ISNUMBER(Data!D353),IF(AND($A353&lt;=Data!$H$3,$A355&gt;=Data!$H$2,Data!E354&lt;&gt;1),VLOOKUP($A353,Data!$A:$D,4,FALSE)))</f>
        <v>0</v>
      </c>
      <c r="C353" s="116" t="b">
        <f>IF(AND($A353&lt;=Data!$H$3,$A355&gt;=Data!$H$2,Data!E354&lt;&gt;1),VLOOKUP($A353,Data!$A:$D,3,FALSE))</f>
        <v>0</v>
      </c>
      <c r="D353" s="58" t="b">
        <f>IF(COUNT(B353:C353)=2,IF(C353&gt;Data!$H$5,5,IF(C353&gt;Data!$H$6,4,IF(C353&gt;Data!$H$7,3,2))))</f>
        <v>0</v>
      </c>
      <c r="E353" s="115" t="str">
        <f t="shared" si="64"/>
        <v/>
      </c>
      <c r="F353" s="102" t="str">
        <f t="shared" si="68"/>
        <v>0,</v>
      </c>
      <c r="G353" s="102" t="str">
        <f t="shared" si="68"/>
        <v>0,</v>
      </c>
      <c r="H353" s="102" t="str">
        <f t="shared" si="68"/>
        <v>0,</v>
      </c>
      <c r="I353" s="102" t="str">
        <f t="shared" si="68"/>
        <v>0,</v>
      </c>
      <c r="J353" s="102" t="str">
        <f t="shared" si="68"/>
        <v>0,</v>
      </c>
      <c r="K353" s="102" t="str">
        <f t="shared" si="70"/>
        <v>0,</v>
      </c>
      <c r="L353" s="102" t="str">
        <f t="shared" si="70"/>
        <v>0,</v>
      </c>
      <c r="M353" s="102" t="str">
        <f t="shared" si="70"/>
        <v>0,</v>
      </c>
      <c r="N353" s="102" t="str">
        <f t="shared" si="70"/>
        <v>0,</v>
      </c>
      <c r="O353" s="102" t="str">
        <f t="shared" si="70"/>
        <v>0,</v>
      </c>
      <c r="P353" s="102" t="str">
        <f t="shared" si="70"/>
        <v>0,</v>
      </c>
      <c r="Q353" s="102" t="str">
        <f t="shared" si="70"/>
        <v>0,</v>
      </c>
      <c r="R353" s="102" t="str">
        <f t="shared" si="70"/>
        <v>0,</v>
      </c>
      <c r="S353" s="102" t="str">
        <f t="shared" si="70"/>
        <v>0,</v>
      </c>
      <c r="T353" s="102" t="str">
        <f t="shared" si="70"/>
        <v>0,</v>
      </c>
      <c r="U353" s="102" t="str">
        <f t="shared" si="70"/>
        <v>0,</v>
      </c>
      <c r="V353" s="102" t="str">
        <f t="shared" si="70"/>
        <v>0,</v>
      </c>
      <c r="W353" s="102" t="str">
        <f t="shared" si="69"/>
        <v>0,</v>
      </c>
      <c r="X353" s="102" t="str">
        <f t="shared" si="69"/>
        <v>0,</v>
      </c>
      <c r="Y353" s="102" t="str">
        <f t="shared" si="69"/>
        <v>0,</v>
      </c>
      <c r="Z353" s="102"/>
      <c r="AA353" s="102"/>
      <c r="AB353" s="102"/>
      <c r="AC353" s="102"/>
      <c r="AD353" s="102"/>
      <c r="AE353" s="102"/>
      <c r="AF353" s="102"/>
      <c r="AG353" s="102"/>
      <c r="AH353" s="102"/>
      <c r="AI353" s="102"/>
      <c r="AJ353" s="102"/>
      <c r="AK353" s="102"/>
      <c r="AL353" s="102"/>
      <c r="AM353" s="102"/>
      <c r="AN353" s="102"/>
      <c r="AO353" s="102"/>
      <c r="AP353" s="102"/>
      <c r="AQ353" s="102"/>
      <c r="AR353" s="102"/>
      <c r="AS353" s="102"/>
      <c r="AT353" s="102"/>
      <c r="AU353" s="102"/>
      <c r="AV353" s="102"/>
      <c r="AW353" s="102"/>
      <c r="AX353" s="102"/>
      <c r="AY353" s="102"/>
    </row>
    <row r="354" spans="1:51" x14ac:dyDescent="0.25">
      <c r="A354" s="116">
        <v>353</v>
      </c>
      <c r="B354" s="116" t="b">
        <f>IF(ISNUMBER(Data!D354),IF(AND($A354&lt;=Data!$H$3,$A356&gt;=Data!$H$2,Data!E355&lt;&gt;1),VLOOKUP($A354,Data!$A:$D,4,FALSE)))</f>
        <v>0</v>
      </c>
      <c r="C354" s="116" t="b">
        <f>IF(AND($A354&lt;=Data!$H$3,$A356&gt;=Data!$H$2,Data!E355&lt;&gt;1),VLOOKUP($A354,Data!$A:$D,3,FALSE))</f>
        <v>0</v>
      </c>
      <c r="D354" s="58" t="b">
        <f>IF(COUNT(B354:C354)=2,IF(C354&gt;Data!$H$5,5,IF(C354&gt;Data!$H$6,4,IF(C354&gt;Data!$H$7,3,2))))</f>
        <v>0</v>
      </c>
      <c r="E354" s="115" t="str">
        <f t="shared" si="64"/>
        <v/>
      </c>
      <c r="F354" s="102" t="str">
        <f t="shared" si="68"/>
        <v>0,</v>
      </c>
      <c r="G354" s="102" t="str">
        <f t="shared" si="68"/>
        <v>0,</v>
      </c>
      <c r="H354" s="102" t="str">
        <f t="shared" si="68"/>
        <v>0,</v>
      </c>
      <c r="I354" s="102" t="str">
        <f t="shared" si="68"/>
        <v>0,</v>
      </c>
      <c r="J354" s="102" t="str">
        <f t="shared" si="68"/>
        <v>0,</v>
      </c>
      <c r="K354" s="102" t="str">
        <f t="shared" si="70"/>
        <v>0,</v>
      </c>
      <c r="L354" s="102" t="str">
        <f t="shared" si="70"/>
        <v>0,</v>
      </c>
      <c r="M354" s="102" t="str">
        <f t="shared" si="70"/>
        <v>0,</v>
      </c>
      <c r="N354" s="102" t="str">
        <f t="shared" si="70"/>
        <v>0,</v>
      </c>
      <c r="O354" s="102" t="str">
        <f t="shared" si="70"/>
        <v>0,</v>
      </c>
      <c r="P354" s="102" t="str">
        <f t="shared" si="70"/>
        <v>0,</v>
      </c>
      <c r="Q354" s="102" t="str">
        <f t="shared" si="70"/>
        <v>0,</v>
      </c>
      <c r="R354" s="102" t="str">
        <f t="shared" si="70"/>
        <v>0,</v>
      </c>
      <c r="S354" s="102" t="str">
        <f t="shared" si="70"/>
        <v>0,</v>
      </c>
      <c r="T354" s="102" t="str">
        <f t="shared" si="70"/>
        <v>0,</v>
      </c>
      <c r="U354" s="102" t="str">
        <f t="shared" si="70"/>
        <v>0,</v>
      </c>
      <c r="V354" s="102" t="str">
        <f t="shared" si="70"/>
        <v>0,</v>
      </c>
      <c r="W354" s="102" t="str">
        <f t="shared" si="69"/>
        <v>0,</v>
      </c>
      <c r="X354" s="102" t="str">
        <f t="shared" si="69"/>
        <v>0,</v>
      </c>
      <c r="Y354" s="102" t="str">
        <f t="shared" si="69"/>
        <v>0,</v>
      </c>
      <c r="Z354" s="102"/>
      <c r="AA354" s="102"/>
      <c r="AB354" s="102"/>
      <c r="AC354" s="102"/>
      <c r="AD354" s="102"/>
      <c r="AE354" s="102"/>
      <c r="AF354" s="102"/>
      <c r="AG354" s="102"/>
      <c r="AH354" s="102"/>
      <c r="AI354" s="102"/>
      <c r="AJ354" s="102"/>
      <c r="AK354" s="102"/>
      <c r="AL354" s="102"/>
      <c r="AM354" s="102"/>
      <c r="AN354" s="102"/>
      <c r="AO354" s="102"/>
      <c r="AP354" s="102"/>
      <c r="AQ354" s="102"/>
      <c r="AR354" s="102"/>
      <c r="AS354" s="102"/>
      <c r="AT354" s="102"/>
      <c r="AU354" s="102"/>
      <c r="AV354" s="102"/>
      <c r="AW354" s="102"/>
      <c r="AX354" s="102"/>
      <c r="AY354" s="102"/>
    </row>
    <row r="355" spans="1:51" x14ac:dyDescent="0.25">
      <c r="A355" s="116">
        <v>354</v>
      </c>
      <c r="B355" s="116" t="b">
        <f>IF(ISNUMBER(Data!D355),IF(AND($A355&lt;=Data!$H$3,$A357&gt;=Data!$H$2,Data!E356&lt;&gt;1),VLOOKUP($A355,Data!$A:$D,4,FALSE)))</f>
        <v>0</v>
      </c>
      <c r="C355" s="116" t="b">
        <f>IF(AND($A355&lt;=Data!$H$3,$A357&gt;=Data!$H$2,Data!E356&lt;&gt;1),VLOOKUP($A355,Data!$A:$D,3,FALSE))</f>
        <v>0</v>
      </c>
      <c r="D355" s="58" t="b">
        <f>IF(COUNT(B355:C355)=2,IF(C355&gt;Data!$H$5,5,IF(C355&gt;Data!$H$6,4,IF(C355&gt;Data!$H$7,3,2))))</f>
        <v>0</v>
      </c>
      <c r="E355" s="115" t="str">
        <f t="shared" si="64"/>
        <v/>
      </c>
      <c r="F355" s="102" t="str">
        <f t="shared" si="68"/>
        <v>0,</v>
      </c>
      <c r="G355" s="102" t="str">
        <f t="shared" si="68"/>
        <v>0,</v>
      </c>
      <c r="H355" s="102" t="str">
        <f t="shared" si="68"/>
        <v>0,</v>
      </c>
      <c r="I355" s="102" t="str">
        <f t="shared" si="68"/>
        <v>0,</v>
      </c>
      <c r="J355" s="102" t="str">
        <f t="shared" si="68"/>
        <v>0,</v>
      </c>
      <c r="K355" s="102" t="str">
        <f t="shared" si="70"/>
        <v>0,</v>
      </c>
      <c r="L355" s="102" t="str">
        <f t="shared" si="70"/>
        <v>0,</v>
      </c>
      <c r="M355" s="102" t="str">
        <f t="shared" si="70"/>
        <v>0,</v>
      </c>
      <c r="N355" s="102" t="str">
        <f t="shared" si="70"/>
        <v>0,</v>
      </c>
      <c r="O355" s="102" t="str">
        <f t="shared" si="70"/>
        <v>0,</v>
      </c>
      <c r="P355" s="102" t="str">
        <f t="shared" si="70"/>
        <v>0,</v>
      </c>
      <c r="Q355" s="102" t="str">
        <f t="shared" si="70"/>
        <v>0,</v>
      </c>
      <c r="R355" s="102" t="str">
        <f t="shared" si="70"/>
        <v>0,</v>
      </c>
      <c r="S355" s="102" t="str">
        <f t="shared" si="70"/>
        <v>0,</v>
      </c>
      <c r="T355" s="102" t="str">
        <f t="shared" si="70"/>
        <v>0,</v>
      </c>
      <c r="U355" s="102" t="str">
        <f t="shared" si="70"/>
        <v>0,</v>
      </c>
      <c r="V355" s="102" t="str">
        <f t="shared" si="70"/>
        <v>0,</v>
      </c>
      <c r="W355" s="102" t="str">
        <f t="shared" si="69"/>
        <v>0,</v>
      </c>
      <c r="X355" s="102" t="str">
        <f t="shared" si="69"/>
        <v>0,</v>
      </c>
      <c r="Y355" s="102" t="str">
        <f t="shared" si="69"/>
        <v>0,</v>
      </c>
      <c r="Z355" s="102"/>
      <c r="AA355" s="102"/>
      <c r="AB355" s="102"/>
      <c r="AC355" s="102"/>
      <c r="AD355" s="102"/>
      <c r="AE355" s="102"/>
      <c r="AF355" s="102"/>
      <c r="AG355" s="102"/>
      <c r="AH355" s="102"/>
      <c r="AI355" s="102"/>
      <c r="AJ355" s="102"/>
      <c r="AK355" s="102"/>
      <c r="AL355" s="102"/>
      <c r="AM355" s="102"/>
      <c r="AN355" s="102"/>
      <c r="AO355" s="102"/>
      <c r="AP355" s="102"/>
      <c r="AQ355" s="102"/>
      <c r="AR355" s="102"/>
      <c r="AS355" s="102"/>
      <c r="AT355" s="102"/>
      <c r="AU355" s="102"/>
      <c r="AV355" s="102"/>
      <c r="AW355" s="102"/>
      <c r="AX355" s="102"/>
      <c r="AY355" s="102"/>
    </row>
    <row r="356" spans="1:51" x14ac:dyDescent="0.25">
      <c r="A356" s="116">
        <v>355</v>
      </c>
      <c r="B356" s="116" t="b">
        <f>IF(ISNUMBER(Data!D356),IF(AND($A356&lt;=Data!$H$3,$A358&gt;=Data!$H$2,Data!E357&lt;&gt;1),VLOOKUP($A356,Data!$A:$D,4,FALSE)))</f>
        <v>0</v>
      </c>
      <c r="C356" s="116" t="b">
        <f>IF(AND($A356&lt;=Data!$H$3,$A358&gt;=Data!$H$2,Data!E357&lt;&gt;1),VLOOKUP($A356,Data!$A:$D,3,FALSE))</f>
        <v>0</v>
      </c>
      <c r="D356" s="58" t="b">
        <f>IF(COUNT(B356:C356)=2,IF(C356&gt;Data!$H$5,5,IF(C356&gt;Data!$H$6,4,IF(C356&gt;Data!$H$7,3,2))))</f>
        <v>0</v>
      </c>
      <c r="E356" s="115" t="str">
        <f t="shared" si="64"/>
        <v/>
      </c>
      <c r="F356" s="102" t="str">
        <f t="shared" si="68"/>
        <v>0,</v>
      </c>
      <c r="G356" s="102" t="str">
        <f t="shared" si="68"/>
        <v>0,</v>
      </c>
      <c r="H356" s="102" t="str">
        <f t="shared" si="68"/>
        <v>0,</v>
      </c>
      <c r="I356" s="102" t="str">
        <f t="shared" si="68"/>
        <v>0,</v>
      </c>
      <c r="J356" s="102" t="str">
        <f t="shared" si="68"/>
        <v>0,</v>
      </c>
      <c r="K356" s="102" t="str">
        <f t="shared" si="70"/>
        <v>0,</v>
      </c>
      <c r="L356" s="102" t="str">
        <f t="shared" si="70"/>
        <v>0,</v>
      </c>
      <c r="M356" s="102" t="str">
        <f t="shared" si="70"/>
        <v>0,</v>
      </c>
      <c r="N356" s="102" t="str">
        <f t="shared" si="70"/>
        <v>0,</v>
      </c>
      <c r="O356" s="102" t="str">
        <f t="shared" si="70"/>
        <v>0,</v>
      </c>
      <c r="P356" s="102" t="str">
        <f t="shared" si="70"/>
        <v>0,</v>
      </c>
      <c r="Q356" s="102" t="str">
        <f t="shared" si="70"/>
        <v>0,</v>
      </c>
      <c r="R356" s="102" t="str">
        <f t="shared" si="70"/>
        <v>0,</v>
      </c>
      <c r="S356" s="102" t="str">
        <f t="shared" si="70"/>
        <v>0,</v>
      </c>
      <c r="T356" s="102" t="str">
        <f t="shared" si="70"/>
        <v>0,</v>
      </c>
      <c r="U356" s="102" t="str">
        <f t="shared" si="70"/>
        <v>0,</v>
      </c>
      <c r="V356" s="102" t="str">
        <f t="shared" si="70"/>
        <v>0,</v>
      </c>
      <c r="W356" s="102" t="str">
        <f t="shared" si="69"/>
        <v>0,</v>
      </c>
      <c r="X356" s="102" t="str">
        <f t="shared" si="69"/>
        <v>0,</v>
      </c>
      <c r="Y356" s="102" t="str">
        <f t="shared" si="69"/>
        <v>0,</v>
      </c>
      <c r="Z356" s="102"/>
      <c r="AA356" s="102"/>
      <c r="AB356" s="102"/>
      <c r="AC356" s="102"/>
      <c r="AD356" s="102"/>
      <c r="AE356" s="102"/>
      <c r="AF356" s="102"/>
      <c r="AG356" s="102"/>
      <c r="AH356" s="102"/>
      <c r="AI356" s="102"/>
      <c r="AJ356" s="102"/>
      <c r="AK356" s="102"/>
      <c r="AL356" s="102"/>
      <c r="AM356" s="102"/>
      <c r="AN356" s="102"/>
      <c r="AO356" s="102"/>
      <c r="AP356" s="102"/>
      <c r="AQ356" s="102"/>
      <c r="AR356" s="102"/>
      <c r="AS356" s="102"/>
      <c r="AT356" s="102"/>
      <c r="AU356" s="102"/>
      <c r="AV356" s="102"/>
      <c r="AW356" s="102"/>
      <c r="AX356" s="102"/>
      <c r="AY356" s="102"/>
    </row>
    <row r="357" spans="1:51" x14ac:dyDescent="0.25">
      <c r="A357" s="116">
        <v>356</v>
      </c>
      <c r="B357" s="116" t="b">
        <f>IF(ISNUMBER(Data!D357),IF(AND($A357&lt;=Data!$H$3,$A359&gt;=Data!$H$2,Data!E358&lt;&gt;1),VLOOKUP($A357,Data!$A:$D,4,FALSE)))</f>
        <v>0</v>
      </c>
      <c r="C357" s="116" t="b">
        <f>IF(AND($A357&lt;=Data!$H$3,$A359&gt;=Data!$H$2,Data!E358&lt;&gt;1),VLOOKUP($A357,Data!$A:$D,3,FALSE))</f>
        <v>0</v>
      </c>
      <c r="D357" s="58" t="b">
        <f>IF(COUNT(B357:C357)=2,IF(C357&gt;Data!$H$5,5,IF(C357&gt;Data!$H$6,4,IF(C357&gt;Data!$H$7,3,2))))</f>
        <v>0</v>
      </c>
      <c r="E357" s="115" t="str">
        <f t="shared" si="64"/>
        <v/>
      </c>
      <c r="F357" s="102" t="str">
        <f t="shared" si="68"/>
        <v>0,</v>
      </c>
      <c r="G357" s="102" t="str">
        <f t="shared" si="68"/>
        <v>0,</v>
      </c>
      <c r="H357" s="102" t="str">
        <f t="shared" si="68"/>
        <v>0,</v>
      </c>
      <c r="I357" s="102" t="str">
        <f t="shared" si="68"/>
        <v>0,</v>
      </c>
      <c r="J357" s="102" t="str">
        <f t="shared" si="68"/>
        <v>0,</v>
      </c>
      <c r="K357" s="102" t="str">
        <f t="shared" si="70"/>
        <v>0,</v>
      </c>
      <c r="L357" s="102" t="str">
        <f t="shared" si="70"/>
        <v>0,</v>
      </c>
      <c r="M357" s="102" t="str">
        <f t="shared" si="70"/>
        <v>0,</v>
      </c>
      <c r="N357" s="102" t="str">
        <f t="shared" si="70"/>
        <v>0,</v>
      </c>
      <c r="O357" s="102" t="str">
        <f t="shared" si="70"/>
        <v>0,</v>
      </c>
      <c r="P357" s="102" t="str">
        <f t="shared" si="70"/>
        <v>0,</v>
      </c>
      <c r="Q357" s="102" t="str">
        <f t="shared" si="70"/>
        <v>0,</v>
      </c>
      <c r="R357" s="102" t="str">
        <f t="shared" si="70"/>
        <v>0,</v>
      </c>
      <c r="S357" s="102" t="str">
        <f t="shared" si="70"/>
        <v>0,</v>
      </c>
      <c r="T357" s="102" t="str">
        <f t="shared" si="70"/>
        <v>0,</v>
      </c>
      <c r="U357" s="102" t="str">
        <f t="shared" si="70"/>
        <v>0,</v>
      </c>
      <c r="V357" s="102" t="str">
        <f t="shared" si="70"/>
        <v>0,</v>
      </c>
      <c r="W357" s="102" t="str">
        <f t="shared" si="69"/>
        <v>0,</v>
      </c>
      <c r="X357" s="102" t="str">
        <f t="shared" si="69"/>
        <v>0,</v>
      </c>
      <c r="Y357" s="102" t="str">
        <f t="shared" si="69"/>
        <v>0,</v>
      </c>
      <c r="Z357" s="102"/>
      <c r="AA357" s="102"/>
      <c r="AB357" s="102"/>
      <c r="AC357" s="102"/>
      <c r="AD357" s="102"/>
      <c r="AE357" s="102"/>
      <c r="AF357" s="102"/>
      <c r="AG357" s="102"/>
      <c r="AH357" s="102"/>
      <c r="AI357" s="102"/>
      <c r="AJ357" s="102"/>
      <c r="AK357" s="102"/>
      <c r="AL357" s="102"/>
      <c r="AM357" s="102"/>
      <c r="AN357" s="102"/>
      <c r="AO357" s="102"/>
      <c r="AP357" s="102"/>
      <c r="AQ357" s="102"/>
      <c r="AR357" s="102"/>
      <c r="AS357" s="102"/>
      <c r="AT357" s="102"/>
      <c r="AU357" s="102"/>
      <c r="AV357" s="102"/>
      <c r="AW357" s="102"/>
      <c r="AX357" s="102"/>
      <c r="AY357" s="102"/>
    </row>
    <row r="358" spans="1:51" x14ac:dyDescent="0.25">
      <c r="A358" s="116">
        <v>357</v>
      </c>
      <c r="B358" s="116" t="b">
        <f>IF(ISNUMBER(Data!D358),IF(AND($A358&lt;=Data!$H$3,$A360&gt;=Data!$H$2,Data!E359&lt;&gt;1),VLOOKUP($A358,Data!$A:$D,4,FALSE)))</f>
        <v>0</v>
      </c>
      <c r="C358" s="116" t="b">
        <f>IF(AND($A358&lt;=Data!$H$3,$A360&gt;=Data!$H$2,Data!E359&lt;&gt;1),VLOOKUP($A358,Data!$A:$D,3,FALSE))</f>
        <v>0</v>
      </c>
      <c r="D358" s="58" t="b">
        <f>IF(COUNT(B358:C358)=2,IF(C358&gt;Data!$H$5,5,IF(C358&gt;Data!$H$6,4,IF(C358&gt;Data!$H$7,3,2))))</f>
        <v>0</v>
      </c>
      <c r="E358" s="115" t="str">
        <f t="shared" si="64"/>
        <v/>
      </c>
      <c r="F358" s="102" t="str">
        <f t="shared" si="68"/>
        <v>0,</v>
      </c>
      <c r="G358" s="102" t="str">
        <f t="shared" si="68"/>
        <v>0,</v>
      </c>
      <c r="H358" s="102" t="str">
        <f t="shared" si="68"/>
        <v>0,</v>
      </c>
      <c r="I358" s="102" t="str">
        <f t="shared" si="68"/>
        <v>0,</v>
      </c>
      <c r="J358" s="102" t="str">
        <f t="shared" si="68"/>
        <v>0,</v>
      </c>
      <c r="K358" s="102" t="str">
        <f t="shared" si="70"/>
        <v>0,</v>
      </c>
      <c r="L358" s="102" t="str">
        <f t="shared" si="70"/>
        <v>0,</v>
      </c>
      <c r="M358" s="102" t="str">
        <f t="shared" si="70"/>
        <v>0,</v>
      </c>
      <c r="N358" s="102" t="str">
        <f t="shared" si="70"/>
        <v>0,</v>
      </c>
      <c r="O358" s="102" t="str">
        <f t="shared" si="70"/>
        <v>0,</v>
      </c>
      <c r="P358" s="102" t="str">
        <f t="shared" si="70"/>
        <v>0,</v>
      </c>
      <c r="Q358" s="102" t="str">
        <f t="shared" si="70"/>
        <v>0,</v>
      </c>
      <c r="R358" s="102" t="str">
        <f t="shared" si="70"/>
        <v>0,</v>
      </c>
      <c r="S358" s="102" t="str">
        <f t="shared" si="70"/>
        <v>0,</v>
      </c>
      <c r="T358" s="102" t="str">
        <f t="shared" si="70"/>
        <v>0,</v>
      </c>
      <c r="U358" s="102" t="str">
        <f t="shared" si="70"/>
        <v>0,</v>
      </c>
      <c r="V358" s="102" t="str">
        <f t="shared" si="70"/>
        <v>0,</v>
      </c>
      <c r="W358" s="102" t="str">
        <f t="shared" si="69"/>
        <v>0,</v>
      </c>
      <c r="X358" s="102" t="str">
        <f t="shared" si="69"/>
        <v>0,</v>
      </c>
      <c r="Y358" s="102" t="str">
        <f t="shared" si="69"/>
        <v>0,</v>
      </c>
      <c r="Z358" s="102"/>
      <c r="AA358" s="102"/>
      <c r="AB358" s="102"/>
      <c r="AC358" s="102"/>
      <c r="AD358" s="102"/>
      <c r="AE358" s="102"/>
      <c r="AF358" s="102"/>
      <c r="AG358" s="102"/>
      <c r="AH358" s="102"/>
      <c r="AI358" s="102"/>
      <c r="AJ358" s="102"/>
      <c r="AK358" s="102"/>
      <c r="AL358" s="102"/>
      <c r="AM358" s="102"/>
      <c r="AN358" s="102"/>
      <c r="AO358" s="102"/>
      <c r="AP358" s="102"/>
      <c r="AQ358" s="102"/>
      <c r="AR358" s="102"/>
      <c r="AS358" s="102"/>
      <c r="AT358" s="102"/>
      <c r="AU358" s="102"/>
      <c r="AV358" s="102"/>
      <c r="AW358" s="102"/>
      <c r="AX358" s="102"/>
      <c r="AY358" s="102"/>
    </row>
    <row r="359" spans="1:51" x14ac:dyDescent="0.25">
      <c r="A359" s="116">
        <v>358</v>
      </c>
      <c r="B359" s="116" t="b">
        <f>IF(ISNUMBER(Data!D359),IF(AND($A359&lt;=Data!$H$3,$A361&gt;=Data!$H$2,Data!E360&lt;&gt;1),VLOOKUP($A359,Data!$A:$D,4,FALSE)))</f>
        <v>0</v>
      </c>
      <c r="C359" s="116" t="b">
        <f>IF(AND($A359&lt;=Data!$H$3,$A361&gt;=Data!$H$2,Data!E360&lt;&gt;1),VLOOKUP($A359,Data!$A:$D,3,FALSE))</f>
        <v>0</v>
      </c>
      <c r="D359" s="58" t="b">
        <f>IF(COUNT(B359:C359)=2,IF(C359&gt;Data!$H$5,5,IF(C359&gt;Data!$H$6,4,IF(C359&gt;Data!$H$7,3,2))))</f>
        <v>0</v>
      </c>
      <c r="E359" s="115" t="str">
        <f t="shared" si="64"/>
        <v/>
      </c>
      <c r="F359" s="102" t="str">
        <f t="shared" si="68"/>
        <v>0,</v>
      </c>
      <c r="G359" s="102" t="str">
        <f t="shared" si="68"/>
        <v>0,</v>
      </c>
      <c r="H359" s="102" t="str">
        <f t="shared" si="68"/>
        <v>0,</v>
      </c>
      <c r="I359" s="102" t="str">
        <f t="shared" si="68"/>
        <v>0,</v>
      </c>
      <c r="J359" s="102" t="str">
        <f t="shared" si="68"/>
        <v>0,</v>
      </c>
      <c r="K359" s="102" t="str">
        <f t="shared" si="70"/>
        <v>0,</v>
      </c>
      <c r="L359" s="102" t="str">
        <f t="shared" si="70"/>
        <v>0,</v>
      </c>
      <c r="M359" s="102" t="str">
        <f t="shared" si="70"/>
        <v>0,</v>
      </c>
      <c r="N359" s="102" t="str">
        <f t="shared" si="70"/>
        <v>0,</v>
      </c>
      <c r="O359" s="102" t="str">
        <f t="shared" si="70"/>
        <v>0,</v>
      </c>
      <c r="P359" s="102" t="str">
        <f t="shared" si="70"/>
        <v>0,</v>
      </c>
      <c r="Q359" s="102" t="str">
        <f t="shared" si="70"/>
        <v>0,</v>
      </c>
      <c r="R359" s="102" t="str">
        <f t="shared" si="70"/>
        <v>0,</v>
      </c>
      <c r="S359" s="102" t="str">
        <f t="shared" si="70"/>
        <v>0,</v>
      </c>
      <c r="T359" s="102" t="str">
        <f t="shared" si="70"/>
        <v>0,</v>
      </c>
      <c r="U359" s="102" t="str">
        <f t="shared" si="70"/>
        <v>0,</v>
      </c>
      <c r="V359" s="102" t="str">
        <f t="shared" si="70"/>
        <v>0,</v>
      </c>
      <c r="W359" s="102" t="str">
        <f t="shared" si="69"/>
        <v>0,</v>
      </c>
      <c r="X359" s="102" t="str">
        <f t="shared" si="69"/>
        <v>0,</v>
      </c>
      <c r="Y359" s="102" t="str">
        <f t="shared" si="69"/>
        <v>0,</v>
      </c>
      <c r="Z359" s="102"/>
      <c r="AA359" s="102"/>
      <c r="AB359" s="102"/>
      <c r="AC359" s="102"/>
      <c r="AD359" s="102"/>
      <c r="AE359" s="102"/>
      <c r="AF359" s="102"/>
      <c r="AG359" s="102"/>
      <c r="AH359" s="102"/>
      <c r="AI359" s="102"/>
      <c r="AJ359" s="102"/>
      <c r="AK359" s="102"/>
      <c r="AL359" s="102"/>
      <c r="AM359" s="102"/>
      <c r="AN359" s="102"/>
      <c r="AO359" s="102"/>
      <c r="AP359" s="102"/>
      <c r="AQ359" s="102"/>
      <c r="AR359" s="102"/>
      <c r="AS359" s="102"/>
      <c r="AT359" s="102"/>
      <c r="AU359" s="102"/>
      <c r="AV359" s="102"/>
      <c r="AW359" s="102"/>
      <c r="AX359" s="102"/>
      <c r="AY359" s="102"/>
    </row>
    <row r="360" spans="1:51" x14ac:dyDescent="0.25">
      <c r="A360" s="116">
        <v>359</v>
      </c>
      <c r="B360" s="116" t="b">
        <f>IF(ISNUMBER(Data!D360),IF(AND($A360&lt;=Data!$H$3,$A362&gt;=Data!$H$2,Data!E361&lt;&gt;1),VLOOKUP($A360,Data!$A:$D,4,FALSE)))</f>
        <v>0</v>
      </c>
      <c r="C360" s="116" t="b">
        <f>IF(AND($A360&lt;=Data!$H$3,$A362&gt;=Data!$H$2,Data!E361&lt;&gt;1),VLOOKUP($A360,Data!$A:$D,3,FALSE))</f>
        <v>0</v>
      </c>
      <c r="D360" s="58" t="b">
        <f>IF(COUNT(B360:C360)=2,IF(C360&gt;Data!$H$5,5,IF(C360&gt;Data!$H$6,4,IF(C360&gt;Data!$H$7,3,2))))</f>
        <v>0</v>
      </c>
      <c r="E360" s="115" t="str">
        <f t="shared" si="64"/>
        <v/>
      </c>
      <c r="F360" s="102" t="str">
        <f t="shared" si="68"/>
        <v>0,</v>
      </c>
      <c r="G360" s="102" t="str">
        <f t="shared" si="68"/>
        <v>0,</v>
      </c>
      <c r="H360" s="102" t="str">
        <f t="shared" si="68"/>
        <v>0,</v>
      </c>
      <c r="I360" s="102" t="str">
        <f t="shared" si="68"/>
        <v>0,</v>
      </c>
      <c r="J360" s="102" t="str">
        <f t="shared" si="68"/>
        <v>0,</v>
      </c>
      <c r="K360" s="102" t="str">
        <f t="shared" ref="K360:Q360" si="71">IF($B360&lt;K$1,1,0) &amp;","&amp;$E360</f>
        <v>0,</v>
      </c>
      <c r="L360" s="102" t="str">
        <f t="shared" si="71"/>
        <v>0,</v>
      </c>
      <c r="M360" s="102" t="str">
        <f t="shared" si="71"/>
        <v>0,</v>
      </c>
      <c r="N360" s="102" t="str">
        <f t="shared" si="71"/>
        <v>0,</v>
      </c>
      <c r="O360" s="102" t="str">
        <f t="shared" si="71"/>
        <v>0,</v>
      </c>
      <c r="P360" s="102" t="str">
        <f t="shared" si="71"/>
        <v>0,</v>
      </c>
      <c r="Q360" s="102" t="str">
        <f t="shared" si="71"/>
        <v>0,</v>
      </c>
      <c r="R360" s="102" t="str">
        <f t="shared" ref="R360:Y391" si="72">IF($B360&lt;R$1,1,0) &amp;","&amp;$E360</f>
        <v>0,</v>
      </c>
      <c r="S360" s="102" t="str">
        <f t="shared" si="72"/>
        <v>0,</v>
      </c>
      <c r="T360" s="102" t="str">
        <f t="shared" si="72"/>
        <v>0,</v>
      </c>
      <c r="U360" s="102" t="str">
        <f t="shared" si="72"/>
        <v>0,</v>
      </c>
      <c r="V360" s="102" t="str">
        <f t="shared" ref="V360:V383" si="73">IF($B360&lt;V$1,1,0) &amp;","&amp;$E360</f>
        <v>0,</v>
      </c>
      <c r="W360" s="102" t="str">
        <f t="shared" si="69"/>
        <v>0,</v>
      </c>
      <c r="X360" s="102" t="str">
        <f t="shared" si="69"/>
        <v>0,</v>
      </c>
      <c r="Y360" s="102" t="str">
        <f t="shared" si="69"/>
        <v>0,</v>
      </c>
      <c r="Z360" s="102"/>
      <c r="AA360" s="102"/>
      <c r="AB360" s="102"/>
      <c r="AC360" s="102"/>
      <c r="AD360" s="102"/>
      <c r="AE360" s="102"/>
      <c r="AF360" s="102"/>
      <c r="AG360" s="102"/>
      <c r="AH360" s="102"/>
      <c r="AI360" s="102"/>
      <c r="AJ360" s="102"/>
      <c r="AK360" s="102"/>
      <c r="AL360" s="102"/>
      <c r="AM360" s="102"/>
      <c r="AN360" s="102"/>
      <c r="AO360" s="102"/>
      <c r="AP360" s="102"/>
      <c r="AQ360" s="102"/>
      <c r="AR360" s="102"/>
      <c r="AS360" s="102"/>
      <c r="AT360" s="102"/>
      <c r="AU360" s="102"/>
      <c r="AV360" s="102"/>
      <c r="AW360" s="102"/>
      <c r="AX360" s="102"/>
      <c r="AY360" s="102"/>
    </row>
    <row r="361" spans="1:51" x14ac:dyDescent="0.25">
      <c r="A361" s="116">
        <v>360</v>
      </c>
      <c r="B361" s="116" t="b">
        <f>IF(ISNUMBER(Data!D361),IF(AND($A361&lt;=Data!$H$3,$A363&gt;=Data!$H$2,Data!E362&lt;&gt;1),VLOOKUP($A361,Data!$A:$D,4,FALSE)))</f>
        <v>0</v>
      </c>
      <c r="C361" s="116" t="b">
        <f>IF(AND($A361&lt;=Data!$H$3,$A363&gt;=Data!$H$2,Data!E362&lt;&gt;1),VLOOKUP($A361,Data!$A:$D,3,FALSE))</f>
        <v>0</v>
      </c>
      <c r="D361" s="58" t="b">
        <f>IF(COUNT(B361:C361)=2,IF(C361&gt;Data!$H$5,5,IF(C361&gt;Data!$H$6,4,IF(C361&gt;Data!$H$7,3,2))))</f>
        <v>0</v>
      </c>
      <c r="E361" s="115" t="str">
        <f t="shared" si="64"/>
        <v/>
      </c>
      <c r="F361" s="102" t="str">
        <f t="shared" ref="F361:Q382" si="74">IF($B361&lt;F$1,1,0) &amp;","&amp;$E361</f>
        <v>0,</v>
      </c>
      <c r="G361" s="102" t="str">
        <f t="shared" si="74"/>
        <v>0,</v>
      </c>
      <c r="H361" s="102" t="str">
        <f t="shared" si="74"/>
        <v>0,</v>
      </c>
      <c r="I361" s="102" t="str">
        <f t="shared" si="74"/>
        <v>0,</v>
      </c>
      <c r="J361" s="102" t="str">
        <f t="shared" si="74"/>
        <v>0,</v>
      </c>
      <c r="K361" s="102" t="str">
        <f t="shared" si="74"/>
        <v>0,</v>
      </c>
      <c r="L361" s="102" t="str">
        <f t="shared" si="74"/>
        <v>0,</v>
      </c>
      <c r="M361" s="102" t="str">
        <f t="shared" si="74"/>
        <v>0,</v>
      </c>
      <c r="N361" s="102" t="str">
        <f t="shared" si="74"/>
        <v>0,</v>
      </c>
      <c r="O361" s="102" t="str">
        <f t="shared" si="74"/>
        <v>0,</v>
      </c>
      <c r="P361" s="102" t="str">
        <f t="shared" si="74"/>
        <v>0,</v>
      </c>
      <c r="Q361" s="102" t="str">
        <f t="shared" si="74"/>
        <v>0,</v>
      </c>
      <c r="R361" s="102" t="str">
        <f t="shared" si="72"/>
        <v>0,</v>
      </c>
      <c r="S361" s="102" t="str">
        <f t="shared" si="72"/>
        <v>0,</v>
      </c>
      <c r="T361" s="102" t="str">
        <f t="shared" si="72"/>
        <v>0,</v>
      </c>
      <c r="U361" s="102" t="str">
        <f t="shared" si="72"/>
        <v>0,</v>
      </c>
      <c r="V361" s="102" t="str">
        <f t="shared" si="73"/>
        <v>0,</v>
      </c>
      <c r="W361" s="102" t="str">
        <f t="shared" si="69"/>
        <v>0,</v>
      </c>
      <c r="X361" s="102" t="str">
        <f t="shared" si="69"/>
        <v>0,</v>
      </c>
      <c r="Y361" s="102" t="str">
        <f t="shared" si="69"/>
        <v>0,</v>
      </c>
      <c r="Z361" s="102"/>
      <c r="AA361" s="102"/>
      <c r="AB361" s="102"/>
      <c r="AC361" s="102"/>
      <c r="AD361" s="102"/>
      <c r="AE361" s="102"/>
      <c r="AF361" s="102"/>
      <c r="AG361" s="102"/>
      <c r="AH361" s="102"/>
      <c r="AI361" s="102"/>
      <c r="AJ361" s="102"/>
      <c r="AK361" s="102"/>
      <c r="AL361" s="102"/>
      <c r="AM361" s="102"/>
      <c r="AN361" s="102"/>
      <c r="AO361" s="102"/>
      <c r="AP361" s="102"/>
      <c r="AQ361" s="102"/>
      <c r="AR361" s="102"/>
      <c r="AS361" s="102"/>
      <c r="AT361" s="102"/>
      <c r="AU361" s="102"/>
      <c r="AV361" s="102"/>
      <c r="AW361" s="102"/>
      <c r="AX361" s="102"/>
      <c r="AY361" s="102"/>
    </row>
    <row r="362" spans="1:51" x14ac:dyDescent="0.25">
      <c r="A362" s="116">
        <v>361</v>
      </c>
      <c r="B362" s="116" t="b">
        <f>IF(ISNUMBER(Data!D362),IF(AND($A362&lt;=Data!$H$3,$A364&gt;=Data!$H$2,Data!E363&lt;&gt;1),VLOOKUP($A362,Data!$A:$D,4,FALSE)))</f>
        <v>0</v>
      </c>
      <c r="C362" s="116" t="b">
        <f>IF(AND($A362&lt;=Data!$H$3,$A364&gt;=Data!$H$2,Data!E363&lt;&gt;1),VLOOKUP($A362,Data!$A:$D,3,FALSE))</f>
        <v>0</v>
      </c>
      <c r="D362" s="58" t="b">
        <f>IF(COUNT(B362:C362)=2,IF(C362&gt;Data!$H$5,5,IF(C362&gt;Data!$H$6,4,IF(C362&gt;Data!$H$7,3,2))))</f>
        <v>0</v>
      </c>
      <c r="E362" s="115" t="str">
        <f t="shared" si="64"/>
        <v/>
      </c>
      <c r="F362" s="102" t="str">
        <f t="shared" si="74"/>
        <v>0,</v>
      </c>
      <c r="G362" s="102" t="str">
        <f t="shared" si="74"/>
        <v>0,</v>
      </c>
      <c r="H362" s="102" t="str">
        <f t="shared" si="74"/>
        <v>0,</v>
      </c>
      <c r="I362" s="102" t="str">
        <f t="shared" si="74"/>
        <v>0,</v>
      </c>
      <c r="J362" s="102" t="str">
        <f t="shared" si="74"/>
        <v>0,</v>
      </c>
      <c r="K362" s="102" t="str">
        <f t="shared" si="74"/>
        <v>0,</v>
      </c>
      <c r="L362" s="102" t="str">
        <f t="shared" si="74"/>
        <v>0,</v>
      </c>
      <c r="M362" s="102" t="str">
        <f t="shared" si="74"/>
        <v>0,</v>
      </c>
      <c r="N362" s="102" t="str">
        <f t="shared" si="74"/>
        <v>0,</v>
      </c>
      <c r="O362" s="102" t="str">
        <f t="shared" si="74"/>
        <v>0,</v>
      </c>
      <c r="P362" s="102" t="str">
        <f t="shared" si="74"/>
        <v>0,</v>
      </c>
      <c r="Q362" s="102" t="str">
        <f t="shared" si="74"/>
        <v>0,</v>
      </c>
      <c r="R362" s="102" t="str">
        <f t="shared" si="72"/>
        <v>0,</v>
      </c>
      <c r="S362" s="102" t="str">
        <f t="shared" si="72"/>
        <v>0,</v>
      </c>
      <c r="T362" s="102" t="str">
        <f t="shared" si="72"/>
        <v>0,</v>
      </c>
      <c r="U362" s="102" t="str">
        <f t="shared" si="72"/>
        <v>0,</v>
      </c>
      <c r="V362" s="102" t="str">
        <f t="shared" si="73"/>
        <v>0,</v>
      </c>
      <c r="W362" s="102" t="str">
        <f t="shared" si="69"/>
        <v>0,</v>
      </c>
      <c r="X362" s="102" t="str">
        <f t="shared" si="69"/>
        <v>0,</v>
      </c>
      <c r="Y362" s="102" t="str">
        <f t="shared" si="69"/>
        <v>0,</v>
      </c>
      <c r="Z362" s="102"/>
      <c r="AA362" s="102"/>
      <c r="AB362" s="102"/>
      <c r="AC362" s="102"/>
      <c r="AD362" s="102"/>
      <c r="AE362" s="102"/>
      <c r="AF362" s="102"/>
      <c r="AG362" s="102"/>
      <c r="AH362" s="102"/>
      <c r="AI362" s="102"/>
      <c r="AJ362" s="102"/>
      <c r="AK362" s="102"/>
      <c r="AL362" s="102"/>
      <c r="AM362" s="102"/>
      <c r="AN362" s="102"/>
      <c r="AO362" s="102"/>
      <c r="AP362" s="102"/>
      <c r="AQ362" s="102"/>
      <c r="AR362" s="102"/>
      <c r="AS362" s="102"/>
      <c r="AT362" s="102"/>
      <c r="AU362" s="102"/>
      <c r="AV362" s="102"/>
      <c r="AW362" s="102"/>
      <c r="AX362" s="102"/>
      <c r="AY362" s="102"/>
    </row>
    <row r="363" spans="1:51" x14ac:dyDescent="0.25">
      <c r="A363" s="116">
        <v>362</v>
      </c>
      <c r="B363" s="116" t="b">
        <f>IF(ISNUMBER(Data!D363),IF(AND($A363&lt;=Data!$H$3,$A365&gt;=Data!$H$2,Data!E364&lt;&gt;1),VLOOKUP($A363,Data!$A:$D,4,FALSE)))</f>
        <v>0</v>
      </c>
      <c r="C363" s="116" t="b">
        <f>IF(AND($A363&lt;=Data!$H$3,$A365&gt;=Data!$H$2,Data!E364&lt;&gt;1),VLOOKUP($A363,Data!$A:$D,3,FALSE))</f>
        <v>0</v>
      </c>
      <c r="D363" s="58" t="b">
        <f>IF(COUNT(B363:C363)=2,IF(C363&gt;Data!$H$5,5,IF(C363&gt;Data!$H$6,4,IF(C363&gt;Data!$H$7,3,2))))</f>
        <v>0</v>
      </c>
      <c r="E363" s="115" t="str">
        <f t="shared" si="64"/>
        <v/>
      </c>
      <c r="F363" s="102" t="str">
        <f t="shared" si="74"/>
        <v>0,</v>
      </c>
      <c r="G363" s="102" t="str">
        <f t="shared" si="74"/>
        <v>0,</v>
      </c>
      <c r="H363" s="102" t="str">
        <f t="shared" si="74"/>
        <v>0,</v>
      </c>
      <c r="I363" s="102" t="str">
        <f t="shared" si="74"/>
        <v>0,</v>
      </c>
      <c r="J363" s="102" t="str">
        <f t="shared" si="74"/>
        <v>0,</v>
      </c>
      <c r="K363" s="102" t="str">
        <f t="shared" si="74"/>
        <v>0,</v>
      </c>
      <c r="L363" s="102" t="str">
        <f t="shared" si="74"/>
        <v>0,</v>
      </c>
      <c r="M363" s="102" t="str">
        <f t="shared" si="74"/>
        <v>0,</v>
      </c>
      <c r="N363" s="102" t="str">
        <f t="shared" si="74"/>
        <v>0,</v>
      </c>
      <c r="O363" s="102" t="str">
        <f t="shared" si="74"/>
        <v>0,</v>
      </c>
      <c r="P363" s="102" t="str">
        <f t="shared" si="74"/>
        <v>0,</v>
      </c>
      <c r="Q363" s="102" t="str">
        <f t="shared" si="74"/>
        <v>0,</v>
      </c>
      <c r="R363" s="102" t="str">
        <f t="shared" si="72"/>
        <v>0,</v>
      </c>
      <c r="S363" s="102" t="str">
        <f t="shared" si="72"/>
        <v>0,</v>
      </c>
      <c r="T363" s="102" t="str">
        <f t="shared" si="72"/>
        <v>0,</v>
      </c>
      <c r="U363" s="102" t="str">
        <f t="shared" si="72"/>
        <v>0,</v>
      </c>
      <c r="V363" s="102" t="str">
        <f t="shared" si="73"/>
        <v>0,</v>
      </c>
      <c r="W363" s="102" t="str">
        <f t="shared" si="69"/>
        <v>0,</v>
      </c>
      <c r="X363" s="102" t="str">
        <f t="shared" si="69"/>
        <v>0,</v>
      </c>
      <c r="Y363" s="102" t="str">
        <f t="shared" si="69"/>
        <v>0,</v>
      </c>
      <c r="Z363" s="102"/>
      <c r="AA363" s="102"/>
      <c r="AB363" s="102"/>
      <c r="AC363" s="102"/>
      <c r="AD363" s="102"/>
      <c r="AE363" s="102"/>
      <c r="AF363" s="102"/>
      <c r="AG363" s="102"/>
      <c r="AH363" s="102"/>
      <c r="AI363" s="102"/>
      <c r="AJ363" s="102"/>
      <c r="AK363" s="102"/>
      <c r="AL363" s="102"/>
      <c r="AM363" s="102"/>
      <c r="AN363" s="102"/>
      <c r="AO363" s="102"/>
      <c r="AP363" s="102"/>
      <c r="AQ363" s="102"/>
      <c r="AR363" s="102"/>
      <c r="AS363" s="102"/>
      <c r="AT363" s="102"/>
      <c r="AU363" s="102"/>
      <c r="AV363" s="102"/>
      <c r="AW363" s="102"/>
      <c r="AX363" s="102"/>
      <c r="AY363" s="102"/>
    </row>
    <row r="364" spans="1:51" x14ac:dyDescent="0.25">
      <c r="A364" s="116">
        <v>363</v>
      </c>
      <c r="B364" s="116" t="b">
        <f>IF(ISNUMBER(Data!D364),IF(AND($A364&lt;=Data!$H$3,$A366&gt;=Data!$H$2,Data!E365&lt;&gt;1),VLOOKUP($A364,Data!$A:$D,4,FALSE)))</f>
        <v>0</v>
      </c>
      <c r="C364" s="116" t="b">
        <f>IF(AND($A364&lt;=Data!$H$3,$A366&gt;=Data!$H$2,Data!E365&lt;&gt;1),VLOOKUP($A364,Data!$A:$D,3,FALSE))</f>
        <v>0</v>
      </c>
      <c r="D364" s="58" t="b">
        <f>IF(COUNT(B364:C364)=2,IF(C364&gt;Data!$H$5,5,IF(C364&gt;Data!$H$6,4,IF(C364&gt;Data!$H$7,3,2))))</f>
        <v>0</v>
      </c>
      <c r="E364" s="115" t="str">
        <f t="shared" si="64"/>
        <v/>
      </c>
      <c r="F364" s="102" t="str">
        <f t="shared" si="74"/>
        <v>0,</v>
      </c>
      <c r="G364" s="102" t="str">
        <f t="shared" si="74"/>
        <v>0,</v>
      </c>
      <c r="H364" s="102" t="str">
        <f t="shared" si="74"/>
        <v>0,</v>
      </c>
      <c r="I364" s="102" t="str">
        <f t="shared" si="74"/>
        <v>0,</v>
      </c>
      <c r="J364" s="102" t="str">
        <f t="shared" si="74"/>
        <v>0,</v>
      </c>
      <c r="K364" s="102" t="str">
        <f t="shared" si="74"/>
        <v>0,</v>
      </c>
      <c r="L364" s="102" t="str">
        <f t="shared" si="74"/>
        <v>0,</v>
      </c>
      <c r="M364" s="102" t="str">
        <f t="shared" si="74"/>
        <v>0,</v>
      </c>
      <c r="N364" s="102" t="str">
        <f t="shared" si="74"/>
        <v>0,</v>
      </c>
      <c r="O364" s="102" t="str">
        <f t="shared" si="74"/>
        <v>0,</v>
      </c>
      <c r="P364" s="102" t="str">
        <f t="shared" si="74"/>
        <v>0,</v>
      </c>
      <c r="Q364" s="102" t="str">
        <f t="shared" si="74"/>
        <v>0,</v>
      </c>
      <c r="R364" s="102" t="str">
        <f t="shared" si="72"/>
        <v>0,</v>
      </c>
      <c r="S364" s="102" t="str">
        <f t="shared" si="72"/>
        <v>0,</v>
      </c>
      <c r="T364" s="102" t="str">
        <f t="shared" si="72"/>
        <v>0,</v>
      </c>
      <c r="U364" s="102" t="str">
        <f t="shared" si="72"/>
        <v>0,</v>
      </c>
      <c r="V364" s="102" t="str">
        <f t="shared" si="73"/>
        <v>0,</v>
      </c>
      <c r="W364" s="102" t="str">
        <f t="shared" si="69"/>
        <v>0,</v>
      </c>
      <c r="X364" s="102" t="str">
        <f t="shared" si="69"/>
        <v>0,</v>
      </c>
      <c r="Y364" s="102" t="str">
        <f t="shared" si="69"/>
        <v>0,</v>
      </c>
      <c r="Z364" s="102"/>
      <c r="AA364" s="102"/>
      <c r="AB364" s="102"/>
      <c r="AC364" s="102"/>
      <c r="AD364" s="102"/>
      <c r="AE364" s="102"/>
      <c r="AF364" s="102"/>
      <c r="AG364" s="102"/>
      <c r="AH364" s="102"/>
      <c r="AI364" s="102"/>
      <c r="AJ364" s="102"/>
      <c r="AK364" s="102"/>
      <c r="AL364" s="102"/>
      <c r="AM364" s="102"/>
      <c r="AN364" s="102"/>
      <c r="AO364" s="102"/>
      <c r="AP364" s="102"/>
      <c r="AQ364" s="102"/>
      <c r="AR364" s="102"/>
      <c r="AS364" s="102"/>
      <c r="AT364" s="102"/>
      <c r="AU364" s="102"/>
      <c r="AV364" s="102"/>
      <c r="AW364" s="102"/>
      <c r="AX364" s="102"/>
      <c r="AY364" s="102"/>
    </row>
    <row r="365" spans="1:51" x14ac:dyDescent="0.25">
      <c r="A365" s="116">
        <v>364</v>
      </c>
      <c r="B365" s="116" t="b">
        <f>IF(ISNUMBER(Data!D365),IF(AND($A365&lt;=Data!$H$3,$A367&gt;=Data!$H$2,Data!E366&lt;&gt;1),VLOOKUP($A365,Data!$A:$D,4,FALSE)))</f>
        <v>0</v>
      </c>
      <c r="C365" s="116" t="b">
        <f>IF(AND($A365&lt;=Data!$H$3,$A367&gt;=Data!$H$2,Data!E366&lt;&gt;1),VLOOKUP($A365,Data!$A:$D,3,FALSE))</f>
        <v>0</v>
      </c>
      <c r="D365" s="58" t="b">
        <f>IF(COUNT(B365:C365)=2,IF(C365&gt;Data!$H$5,5,IF(C365&gt;Data!$H$6,4,IF(C365&gt;Data!$H$7,3,2))))</f>
        <v>0</v>
      </c>
      <c r="E365" s="115" t="str">
        <f t="shared" si="64"/>
        <v/>
      </c>
      <c r="F365" s="102" t="str">
        <f t="shared" si="74"/>
        <v>0,</v>
      </c>
      <c r="G365" s="102" t="str">
        <f t="shared" si="74"/>
        <v>0,</v>
      </c>
      <c r="H365" s="102" t="str">
        <f t="shared" si="74"/>
        <v>0,</v>
      </c>
      <c r="I365" s="102" t="str">
        <f t="shared" si="74"/>
        <v>0,</v>
      </c>
      <c r="J365" s="102" t="str">
        <f t="shared" si="74"/>
        <v>0,</v>
      </c>
      <c r="K365" s="102" t="str">
        <f t="shared" si="74"/>
        <v>0,</v>
      </c>
      <c r="L365" s="102" t="str">
        <f t="shared" si="74"/>
        <v>0,</v>
      </c>
      <c r="M365" s="102" t="str">
        <f t="shared" si="74"/>
        <v>0,</v>
      </c>
      <c r="N365" s="102" t="str">
        <f t="shared" si="74"/>
        <v>0,</v>
      </c>
      <c r="O365" s="102" t="str">
        <f t="shared" si="74"/>
        <v>0,</v>
      </c>
      <c r="P365" s="102" t="str">
        <f t="shared" si="74"/>
        <v>0,</v>
      </c>
      <c r="Q365" s="102" t="str">
        <f t="shared" si="74"/>
        <v>0,</v>
      </c>
      <c r="R365" s="102" t="str">
        <f t="shared" si="72"/>
        <v>0,</v>
      </c>
      <c r="S365" s="102" t="str">
        <f t="shared" si="72"/>
        <v>0,</v>
      </c>
      <c r="T365" s="102" t="str">
        <f t="shared" si="72"/>
        <v>0,</v>
      </c>
      <c r="U365" s="102" t="str">
        <f t="shared" si="72"/>
        <v>0,</v>
      </c>
      <c r="V365" s="102" t="str">
        <f t="shared" si="73"/>
        <v>0,</v>
      </c>
      <c r="W365" s="102" t="str">
        <f t="shared" si="69"/>
        <v>0,</v>
      </c>
      <c r="X365" s="102" t="str">
        <f t="shared" si="69"/>
        <v>0,</v>
      </c>
      <c r="Y365" s="102" t="str">
        <f t="shared" si="69"/>
        <v>0,</v>
      </c>
      <c r="Z365" s="102"/>
      <c r="AA365" s="102"/>
      <c r="AB365" s="102"/>
      <c r="AC365" s="102"/>
      <c r="AD365" s="102"/>
      <c r="AE365" s="102"/>
      <c r="AF365" s="102"/>
      <c r="AG365" s="102"/>
      <c r="AH365" s="102"/>
      <c r="AI365" s="102"/>
      <c r="AJ365" s="102"/>
      <c r="AK365" s="102"/>
      <c r="AL365" s="102"/>
      <c r="AM365" s="102"/>
      <c r="AN365" s="102"/>
      <c r="AO365" s="102"/>
      <c r="AP365" s="102"/>
      <c r="AQ365" s="102"/>
      <c r="AR365" s="102"/>
      <c r="AS365" s="102"/>
      <c r="AT365" s="102"/>
      <c r="AU365" s="102"/>
      <c r="AV365" s="102"/>
      <c r="AW365" s="102"/>
      <c r="AX365" s="102"/>
      <c r="AY365" s="102"/>
    </row>
    <row r="366" spans="1:51" x14ac:dyDescent="0.25">
      <c r="A366" s="116">
        <v>365</v>
      </c>
      <c r="B366" s="116" t="b">
        <f>IF(ISNUMBER(Data!D366),IF(AND($A366&lt;=Data!$H$3,$A368&gt;=Data!$H$2,Data!E367&lt;&gt;1),VLOOKUP($A366,Data!$A:$D,4,FALSE)))</f>
        <v>0</v>
      </c>
      <c r="C366" s="116" t="b">
        <f>IF(AND($A366&lt;=Data!$H$3,$A368&gt;=Data!$H$2,Data!E367&lt;&gt;1),VLOOKUP($A366,Data!$A:$D,3,FALSE))</f>
        <v>0</v>
      </c>
      <c r="D366" s="58" t="b">
        <f>IF(COUNT(B366:C366)=2,IF(C366&gt;Data!$H$5,5,IF(C366&gt;Data!$H$6,4,IF(C366&gt;Data!$H$7,3,2))))</f>
        <v>0</v>
      </c>
      <c r="E366" s="115" t="str">
        <f t="shared" si="64"/>
        <v/>
      </c>
      <c r="F366" s="102" t="str">
        <f t="shared" si="74"/>
        <v>0,</v>
      </c>
      <c r="G366" s="102" t="str">
        <f t="shared" si="74"/>
        <v>0,</v>
      </c>
      <c r="H366" s="102" t="str">
        <f t="shared" si="74"/>
        <v>0,</v>
      </c>
      <c r="I366" s="102" t="str">
        <f t="shared" si="74"/>
        <v>0,</v>
      </c>
      <c r="J366" s="102" t="str">
        <f t="shared" si="74"/>
        <v>0,</v>
      </c>
      <c r="K366" s="102" t="str">
        <f t="shared" si="74"/>
        <v>0,</v>
      </c>
      <c r="L366" s="102" t="str">
        <f t="shared" si="74"/>
        <v>0,</v>
      </c>
      <c r="M366" s="102" t="str">
        <f t="shared" si="74"/>
        <v>0,</v>
      </c>
      <c r="N366" s="102" t="str">
        <f t="shared" si="74"/>
        <v>0,</v>
      </c>
      <c r="O366" s="102" t="str">
        <f t="shared" si="74"/>
        <v>0,</v>
      </c>
      <c r="P366" s="102" t="str">
        <f t="shared" si="74"/>
        <v>0,</v>
      </c>
      <c r="Q366" s="102" t="str">
        <f t="shared" si="74"/>
        <v>0,</v>
      </c>
      <c r="R366" s="102" t="str">
        <f t="shared" si="72"/>
        <v>0,</v>
      </c>
      <c r="S366" s="102" t="str">
        <f t="shared" si="72"/>
        <v>0,</v>
      </c>
      <c r="T366" s="102" t="str">
        <f t="shared" si="72"/>
        <v>0,</v>
      </c>
      <c r="U366" s="102" t="str">
        <f t="shared" si="72"/>
        <v>0,</v>
      </c>
      <c r="V366" s="102" t="str">
        <f t="shared" si="73"/>
        <v>0,</v>
      </c>
      <c r="W366" s="102" t="str">
        <f t="shared" si="69"/>
        <v>0,</v>
      </c>
      <c r="X366" s="102" t="str">
        <f t="shared" si="69"/>
        <v>0,</v>
      </c>
      <c r="Y366" s="102" t="str">
        <f t="shared" si="69"/>
        <v>0,</v>
      </c>
      <c r="Z366" s="102"/>
      <c r="AA366" s="102"/>
      <c r="AB366" s="102"/>
      <c r="AC366" s="102"/>
      <c r="AD366" s="102"/>
      <c r="AE366" s="102"/>
      <c r="AF366" s="102"/>
      <c r="AG366" s="102"/>
      <c r="AH366" s="102"/>
      <c r="AI366" s="102"/>
      <c r="AJ366" s="102"/>
      <c r="AK366" s="102"/>
      <c r="AL366" s="102"/>
      <c r="AM366" s="102"/>
      <c r="AN366" s="102"/>
      <c r="AO366" s="102"/>
      <c r="AP366" s="102"/>
      <c r="AQ366" s="102"/>
      <c r="AR366" s="102"/>
      <c r="AS366" s="102"/>
      <c r="AT366" s="102"/>
      <c r="AU366" s="102"/>
      <c r="AV366" s="102"/>
      <c r="AW366" s="102"/>
      <c r="AX366" s="102"/>
      <c r="AY366" s="102"/>
    </row>
    <row r="367" spans="1:51" x14ac:dyDescent="0.25">
      <c r="A367" s="116">
        <v>366</v>
      </c>
      <c r="B367" s="116" t="b">
        <f>IF(ISNUMBER(Data!D367),IF(AND($A367&lt;=Data!$H$3,$A369&gt;=Data!$H$2,Data!E368&lt;&gt;1),VLOOKUP($A367,Data!$A:$D,4,FALSE)))</f>
        <v>0</v>
      </c>
      <c r="C367" s="116" t="b">
        <f>IF(AND($A367&lt;=Data!$H$3,$A369&gt;=Data!$H$2,Data!E368&lt;&gt;1),VLOOKUP($A367,Data!$A:$D,3,FALSE))</f>
        <v>0</v>
      </c>
      <c r="D367" s="58" t="b">
        <f>IF(COUNT(B367:C367)=2,IF(C367&gt;Data!$H$5,5,IF(C367&gt;Data!$H$6,4,IF(C367&gt;Data!$H$7,3,2))))</f>
        <v>0</v>
      </c>
      <c r="E367" s="115" t="str">
        <f t="shared" si="64"/>
        <v/>
      </c>
      <c r="F367" s="102" t="str">
        <f t="shared" si="74"/>
        <v>0,</v>
      </c>
      <c r="G367" s="102" t="str">
        <f t="shared" si="74"/>
        <v>0,</v>
      </c>
      <c r="H367" s="102" t="str">
        <f t="shared" si="74"/>
        <v>0,</v>
      </c>
      <c r="I367" s="102" t="str">
        <f t="shared" si="74"/>
        <v>0,</v>
      </c>
      <c r="J367" s="102" t="str">
        <f t="shared" si="74"/>
        <v>0,</v>
      </c>
      <c r="K367" s="102" t="str">
        <f t="shared" si="74"/>
        <v>0,</v>
      </c>
      <c r="L367" s="102" t="str">
        <f t="shared" si="74"/>
        <v>0,</v>
      </c>
      <c r="M367" s="102" t="str">
        <f t="shared" si="74"/>
        <v>0,</v>
      </c>
      <c r="N367" s="102" t="str">
        <f t="shared" si="74"/>
        <v>0,</v>
      </c>
      <c r="O367" s="102" t="str">
        <f t="shared" si="74"/>
        <v>0,</v>
      </c>
      <c r="P367" s="102" t="str">
        <f t="shared" si="74"/>
        <v>0,</v>
      </c>
      <c r="Q367" s="102" t="str">
        <f t="shared" si="74"/>
        <v>0,</v>
      </c>
      <c r="R367" s="102" t="str">
        <f t="shared" si="72"/>
        <v>0,</v>
      </c>
      <c r="S367" s="102" t="str">
        <f t="shared" si="72"/>
        <v>0,</v>
      </c>
      <c r="T367" s="102" t="str">
        <f t="shared" si="72"/>
        <v>0,</v>
      </c>
      <c r="U367" s="102" t="str">
        <f t="shared" si="72"/>
        <v>0,</v>
      </c>
      <c r="V367" s="102" t="str">
        <f t="shared" si="73"/>
        <v>0,</v>
      </c>
      <c r="W367" s="102" t="str">
        <f t="shared" si="69"/>
        <v>0,</v>
      </c>
      <c r="X367" s="102" t="str">
        <f t="shared" si="69"/>
        <v>0,</v>
      </c>
      <c r="Y367" s="102" t="str">
        <f t="shared" si="69"/>
        <v>0,</v>
      </c>
      <c r="Z367" s="102"/>
      <c r="AA367" s="102"/>
      <c r="AB367" s="102"/>
      <c r="AC367" s="102"/>
      <c r="AD367" s="102"/>
      <c r="AE367" s="102"/>
      <c r="AF367" s="102"/>
      <c r="AG367" s="102"/>
      <c r="AH367" s="102"/>
      <c r="AI367" s="102"/>
      <c r="AJ367" s="102"/>
      <c r="AK367" s="102"/>
      <c r="AL367" s="102"/>
      <c r="AM367" s="102"/>
      <c r="AN367" s="102"/>
      <c r="AO367" s="102"/>
      <c r="AP367" s="102"/>
      <c r="AQ367" s="102"/>
      <c r="AR367" s="102"/>
      <c r="AS367" s="102"/>
      <c r="AT367" s="102"/>
      <c r="AU367" s="102"/>
      <c r="AV367" s="102"/>
      <c r="AW367" s="102"/>
      <c r="AX367" s="102"/>
      <c r="AY367" s="102"/>
    </row>
    <row r="368" spans="1:51" x14ac:dyDescent="0.25">
      <c r="A368" s="116">
        <v>367</v>
      </c>
      <c r="B368" s="116" t="b">
        <f>IF(ISNUMBER(Data!D368),IF(AND($A368&lt;=Data!$H$3,$A370&gt;=Data!$H$2,Data!E369&lt;&gt;1),VLOOKUP($A368,Data!$A:$D,4,FALSE)))</f>
        <v>0</v>
      </c>
      <c r="C368" s="116" t="b">
        <f>IF(AND($A368&lt;=Data!$H$3,$A370&gt;=Data!$H$2,Data!E369&lt;&gt;1),VLOOKUP($A368,Data!$A:$D,3,FALSE))</f>
        <v>0</v>
      </c>
      <c r="D368" s="58" t="b">
        <f>IF(COUNT(B368:C368)=2,IF(C368&gt;Data!$H$5,5,IF(C368&gt;Data!$H$6,4,IF(C368&gt;Data!$H$7,3,2))))</f>
        <v>0</v>
      </c>
      <c r="E368" s="115" t="str">
        <f t="shared" si="64"/>
        <v/>
      </c>
      <c r="F368" s="102" t="str">
        <f t="shared" si="74"/>
        <v>0,</v>
      </c>
      <c r="G368" s="102" t="str">
        <f t="shared" si="74"/>
        <v>0,</v>
      </c>
      <c r="H368" s="102" t="str">
        <f t="shared" si="74"/>
        <v>0,</v>
      </c>
      <c r="I368" s="102" t="str">
        <f t="shared" si="74"/>
        <v>0,</v>
      </c>
      <c r="J368" s="102" t="str">
        <f t="shared" si="74"/>
        <v>0,</v>
      </c>
      <c r="K368" s="102" t="str">
        <f t="shared" si="74"/>
        <v>0,</v>
      </c>
      <c r="L368" s="102" t="str">
        <f t="shared" si="74"/>
        <v>0,</v>
      </c>
      <c r="M368" s="102" t="str">
        <f t="shared" si="74"/>
        <v>0,</v>
      </c>
      <c r="N368" s="102" t="str">
        <f t="shared" si="74"/>
        <v>0,</v>
      </c>
      <c r="O368" s="102" t="str">
        <f t="shared" si="74"/>
        <v>0,</v>
      </c>
      <c r="P368" s="102" t="str">
        <f t="shared" si="74"/>
        <v>0,</v>
      </c>
      <c r="Q368" s="102" t="str">
        <f t="shared" si="74"/>
        <v>0,</v>
      </c>
      <c r="R368" s="102" t="str">
        <f t="shared" si="72"/>
        <v>0,</v>
      </c>
      <c r="S368" s="102" t="str">
        <f t="shared" si="72"/>
        <v>0,</v>
      </c>
      <c r="T368" s="102" t="str">
        <f t="shared" si="72"/>
        <v>0,</v>
      </c>
      <c r="U368" s="102" t="str">
        <f t="shared" si="72"/>
        <v>0,</v>
      </c>
      <c r="V368" s="102" t="str">
        <f t="shared" si="73"/>
        <v>0,</v>
      </c>
      <c r="W368" s="102" t="str">
        <f t="shared" si="69"/>
        <v>0,</v>
      </c>
      <c r="X368" s="102" t="str">
        <f t="shared" si="69"/>
        <v>0,</v>
      </c>
      <c r="Y368" s="102" t="str">
        <f t="shared" si="69"/>
        <v>0,</v>
      </c>
      <c r="Z368" s="102"/>
      <c r="AA368" s="102"/>
      <c r="AB368" s="102"/>
      <c r="AC368" s="102"/>
      <c r="AD368" s="102"/>
      <c r="AE368" s="102"/>
      <c r="AF368" s="102"/>
      <c r="AG368" s="102"/>
      <c r="AH368" s="102"/>
      <c r="AI368" s="102"/>
      <c r="AJ368" s="102"/>
      <c r="AK368" s="102"/>
      <c r="AL368" s="102"/>
      <c r="AM368" s="102"/>
      <c r="AN368" s="102"/>
      <c r="AO368" s="102"/>
      <c r="AP368" s="102"/>
      <c r="AQ368" s="102"/>
      <c r="AR368" s="102"/>
      <c r="AS368" s="102"/>
      <c r="AT368" s="102"/>
      <c r="AU368" s="102"/>
      <c r="AV368" s="102"/>
      <c r="AW368" s="102"/>
      <c r="AX368" s="102"/>
      <c r="AY368" s="102"/>
    </row>
    <row r="369" spans="1:51" x14ac:dyDescent="0.25">
      <c r="A369" s="116">
        <v>368</v>
      </c>
      <c r="B369" s="116" t="b">
        <f>IF(ISNUMBER(Data!D369),IF(AND($A369&lt;=Data!$H$3,$A371&gt;=Data!$H$2,Data!E370&lt;&gt;1),VLOOKUP($A369,Data!$A:$D,4,FALSE)))</f>
        <v>0</v>
      </c>
      <c r="C369" s="116" t="b">
        <f>IF(AND($A369&lt;=Data!$H$3,$A371&gt;=Data!$H$2,Data!E370&lt;&gt;1),VLOOKUP($A369,Data!$A:$D,3,FALSE))</f>
        <v>0</v>
      </c>
      <c r="D369" s="58" t="b">
        <f>IF(COUNT(B369:C369)=2,IF(C369&gt;Data!$H$5,5,IF(C369&gt;Data!$H$6,4,IF(C369&gt;Data!$H$7,3,2))))</f>
        <v>0</v>
      </c>
      <c r="E369" s="115" t="str">
        <f t="shared" si="64"/>
        <v/>
      </c>
      <c r="F369" s="102" t="str">
        <f t="shared" si="74"/>
        <v>0,</v>
      </c>
      <c r="G369" s="102" t="str">
        <f t="shared" si="74"/>
        <v>0,</v>
      </c>
      <c r="H369" s="102" t="str">
        <f t="shared" si="74"/>
        <v>0,</v>
      </c>
      <c r="I369" s="102" t="str">
        <f t="shared" si="74"/>
        <v>0,</v>
      </c>
      <c r="J369" s="102" t="str">
        <f t="shared" si="74"/>
        <v>0,</v>
      </c>
      <c r="K369" s="102" t="str">
        <f t="shared" si="74"/>
        <v>0,</v>
      </c>
      <c r="L369" s="102" t="str">
        <f t="shared" si="74"/>
        <v>0,</v>
      </c>
      <c r="M369" s="102" t="str">
        <f t="shared" si="74"/>
        <v>0,</v>
      </c>
      <c r="N369" s="102" t="str">
        <f t="shared" si="74"/>
        <v>0,</v>
      </c>
      <c r="O369" s="102" t="str">
        <f t="shared" si="74"/>
        <v>0,</v>
      </c>
      <c r="P369" s="102" t="str">
        <f t="shared" si="74"/>
        <v>0,</v>
      </c>
      <c r="Q369" s="102" t="str">
        <f t="shared" si="74"/>
        <v>0,</v>
      </c>
      <c r="R369" s="102" t="str">
        <f t="shared" si="72"/>
        <v>0,</v>
      </c>
      <c r="S369" s="102" t="str">
        <f t="shared" si="72"/>
        <v>0,</v>
      </c>
      <c r="T369" s="102" t="str">
        <f t="shared" si="72"/>
        <v>0,</v>
      </c>
      <c r="U369" s="102" t="str">
        <f t="shared" si="72"/>
        <v>0,</v>
      </c>
      <c r="V369" s="102" t="str">
        <f t="shared" si="73"/>
        <v>0,</v>
      </c>
      <c r="W369" s="102" t="str">
        <f t="shared" si="69"/>
        <v>0,</v>
      </c>
      <c r="X369" s="102" t="str">
        <f t="shared" si="69"/>
        <v>0,</v>
      </c>
      <c r="Y369" s="102" t="str">
        <f t="shared" si="69"/>
        <v>0,</v>
      </c>
      <c r="Z369" s="102"/>
      <c r="AA369" s="102"/>
      <c r="AB369" s="102"/>
      <c r="AC369" s="102"/>
      <c r="AD369" s="102"/>
      <c r="AE369" s="102"/>
      <c r="AF369" s="102"/>
      <c r="AG369" s="102"/>
      <c r="AH369" s="102"/>
      <c r="AI369" s="102"/>
      <c r="AJ369" s="102"/>
      <c r="AK369" s="102"/>
      <c r="AL369" s="102"/>
      <c r="AM369" s="102"/>
      <c r="AN369" s="102"/>
      <c r="AO369" s="102"/>
      <c r="AP369" s="102"/>
      <c r="AQ369" s="102"/>
      <c r="AR369" s="102"/>
      <c r="AS369" s="102"/>
      <c r="AT369" s="102"/>
      <c r="AU369" s="102"/>
      <c r="AV369" s="102"/>
      <c r="AW369" s="102"/>
      <c r="AX369" s="102"/>
      <c r="AY369" s="102"/>
    </row>
    <row r="370" spans="1:51" x14ac:dyDescent="0.25">
      <c r="A370" s="116">
        <v>369</v>
      </c>
      <c r="B370" s="116" t="b">
        <f>IF(ISNUMBER(Data!D370),IF(AND($A370&lt;=Data!$H$3,$A372&gt;=Data!$H$2,Data!E371&lt;&gt;1),VLOOKUP($A370,Data!$A:$D,4,FALSE)))</f>
        <v>0</v>
      </c>
      <c r="C370" s="116" t="b">
        <f>IF(AND($A370&lt;=Data!$H$3,$A372&gt;=Data!$H$2,Data!E371&lt;&gt;1),VLOOKUP($A370,Data!$A:$D,3,FALSE))</f>
        <v>0</v>
      </c>
      <c r="D370" s="58" t="b">
        <f>IF(COUNT(B370:C370)=2,IF(C370&gt;Data!$H$5,5,IF(C370&gt;Data!$H$6,4,IF(C370&gt;Data!$H$7,3,2))))</f>
        <v>0</v>
      </c>
      <c r="E370" s="115" t="str">
        <f t="shared" si="64"/>
        <v/>
      </c>
      <c r="F370" s="102" t="str">
        <f t="shared" si="74"/>
        <v>0,</v>
      </c>
      <c r="G370" s="102" t="str">
        <f t="shared" si="74"/>
        <v>0,</v>
      </c>
      <c r="H370" s="102" t="str">
        <f t="shared" si="74"/>
        <v>0,</v>
      </c>
      <c r="I370" s="102" t="str">
        <f t="shared" si="74"/>
        <v>0,</v>
      </c>
      <c r="J370" s="102" t="str">
        <f t="shared" si="74"/>
        <v>0,</v>
      </c>
      <c r="K370" s="102" t="str">
        <f t="shared" si="74"/>
        <v>0,</v>
      </c>
      <c r="L370" s="102" t="str">
        <f t="shared" si="74"/>
        <v>0,</v>
      </c>
      <c r="M370" s="102" t="str">
        <f t="shared" si="74"/>
        <v>0,</v>
      </c>
      <c r="N370" s="102" t="str">
        <f t="shared" si="74"/>
        <v>0,</v>
      </c>
      <c r="O370" s="102" t="str">
        <f t="shared" si="74"/>
        <v>0,</v>
      </c>
      <c r="P370" s="102" t="str">
        <f t="shared" si="74"/>
        <v>0,</v>
      </c>
      <c r="Q370" s="102" t="str">
        <f t="shared" si="74"/>
        <v>0,</v>
      </c>
      <c r="R370" s="102" t="str">
        <f t="shared" si="72"/>
        <v>0,</v>
      </c>
      <c r="S370" s="102" t="str">
        <f t="shared" si="72"/>
        <v>0,</v>
      </c>
      <c r="T370" s="102" t="str">
        <f t="shared" si="72"/>
        <v>0,</v>
      </c>
      <c r="U370" s="102" t="str">
        <f t="shared" si="72"/>
        <v>0,</v>
      </c>
      <c r="V370" s="102" t="str">
        <f t="shared" si="73"/>
        <v>0,</v>
      </c>
      <c r="W370" s="102" t="str">
        <f t="shared" si="69"/>
        <v>0,</v>
      </c>
      <c r="X370" s="102" t="str">
        <f t="shared" si="69"/>
        <v>0,</v>
      </c>
      <c r="Y370" s="102" t="str">
        <f t="shared" si="69"/>
        <v>0,</v>
      </c>
      <c r="Z370" s="102"/>
      <c r="AA370" s="102"/>
      <c r="AB370" s="102"/>
      <c r="AC370" s="102"/>
      <c r="AD370" s="102"/>
      <c r="AE370" s="102"/>
      <c r="AF370" s="102"/>
      <c r="AG370" s="102"/>
      <c r="AH370" s="102"/>
      <c r="AI370" s="102"/>
      <c r="AJ370" s="102"/>
      <c r="AK370" s="102"/>
      <c r="AL370" s="102"/>
      <c r="AM370" s="102"/>
      <c r="AN370" s="102"/>
      <c r="AO370" s="102"/>
      <c r="AP370" s="102"/>
      <c r="AQ370" s="102"/>
      <c r="AR370" s="102"/>
      <c r="AS370" s="102"/>
      <c r="AT370" s="102"/>
      <c r="AU370" s="102"/>
      <c r="AV370" s="102"/>
      <c r="AW370" s="102"/>
      <c r="AX370" s="102"/>
      <c r="AY370" s="102"/>
    </row>
    <row r="371" spans="1:51" x14ac:dyDescent="0.25">
      <c r="A371" s="116">
        <v>370</v>
      </c>
      <c r="B371" s="116" t="b">
        <f>IF(ISNUMBER(Data!D371),IF(AND($A371&lt;=Data!$H$3,$A373&gt;=Data!$H$2,Data!E372&lt;&gt;1),VLOOKUP($A371,Data!$A:$D,4,FALSE)))</f>
        <v>0</v>
      </c>
      <c r="C371" s="116" t="b">
        <f>IF(AND($A371&lt;=Data!$H$3,$A373&gt;=Data!$H$2,Data!E372&lt;&gt;1),VLOOKUP($A371,Data!$A:$D,3,FALSE))</f>
        <v>0</v>
      </c>
      <c r="D371" s="58" t="b">
        <f>IF(COUNT(B371:C371)=2,IF(C371&gt;Data!$H$5,5,IF(C371&gt;Data!$H$6,4,IF(C371&gt;Data!$H$7,3,2))))</f>
        <v>0</v>
      </c>
      <c r="E371" s="115" t="str">
        <f t="shared" si="64"/>
        <v/>
      </c>
      <c r="F371" s="102" t="str">
        <f t="shared" si="74"/>
        <v>0,</v>
      </c>
      <c r="G371" s="102" t="str">
        <f t="shared" si="74"/>
        <v>0,</v>
      </c>
      <c r="H371" s="102" t="str">
        <f t="shared" si="74"/>
        <v>0,</v>
      </c>
      <c r="I371" s="102" t="str">
        <f t="shared" si="74"/>
        <v>0,</v>
      </c>
      <c r="J371" s="102" t="str">
        <f t="shared" si="74"/>
        <v>0,</v>
      </c>
      <c r="K371" s="102" t="str">
        <f t="shared" si="74"/>
        <v>0,</v>
      </c>
      <c r="L371" s="102" t="str">
        <f t="shared" si="74"/>
        <v>0,</v>
      </c>
      <c r="M371" s="102" t="str">
        <f t="shared" si="74"/>
        <v>0,</v>
      </c>
      <c r="N371" s="102" t="str">
        <f t="shared" si="74"/>
        <v>0,</v>
      </c>
      <c r="O371" s="102" t="str">
        <f t="shared" si="74"/>
        <v>0,</v>
      </c>
      <c r="P371" s="102" t="str">
        <f t="shared" si="74"/>
        <v>0,</v>
      </c>
      <c r="Q371" s="102" t="str">
        <f t="shared" si="74"/>
        <v>0,</v>
      </c>
      <c r="R371" s="102" t="str">
        <f t="shared" si="72"/>
        <v>0,</v>
      </c>
      <c r="S371" s="102" t="str">
        <f t="shared" si="72"/>
        <v>0,</v>
      </c>
      <c r="T371" s="102" t="str">
        <f t="shared" si="72"/>
        <v>0,</v>
      </c>
      <c r="U371" s="102" t="str">
        <f t="shared" si="72"/>
        <v>0,</v>
      </c>
      <c r="V371" s="102" t="str">
        <f t="shared" si="73"/>
        <v>0,</v>
      </c>
      <c r="W371" s="102" t="str">
        <f t="shared" si="69"/>
        <v>0,</v>
      </c>
      <c r="X371" s="102" t="str">
        <f t="shared" si="69"/>
        <v>0,</v>
      </c>
      <c r="Y371" s="102" t="str">
        <f t="shared" si="69"/>
        <v>0,</v>
      </c>
      <c r="Z371" s="102"/>
      <c r="AA371" s="102"/>
      <c r="AB371" s="102"/>
      <c r="AC371" s="102"/>
      <c r="AD371" s="102"/>
      <c r="AE371" s="102"/>
      <c r="AF371" s="102"/>
      <c r="AG371" s="102"/>
      <c r="AH371" s="102"/>
      <c r="AI371" s="102"/>
      <c r="AJ371" s="102"/>
      <c r="AK371" s="102"/>
      <c r="AL371" s="102"/>
      <c r="AM371" s="102"/>
      <c r="AN371" s="102"/>
      <c r="AO371" s="102"/>
      <c r="AP371" s="102"/>
      <c r="AQ371" s="102"/>
      <c r="AR371" s="102"/>
      <c r="AS371" s="102"/>
      <c r="AT371" s="102"/>
      <c r="AU371" s="102"/>
      <c r="AV371" s="102"/>
      <c r="AW371" s="102"/>
      <c r="AX371" s="102"/>
      <c r="AY371" s="102"/>
    </row>
    <row r="372" spans="1:51" x14ac:dyDescent="0.25">
      <c r="A372" s="116">
        <v>371</v>
      </c>
      <c r="B372" s="116" t="b">
        <f>IF(ISNUMBER(Data!D372),IF(AND($A372&lt;=Data!$H$3,$A374&gt;=Data!$H$2,Data!E373&lt;&gt;1),VLOOKUP($A372,Data!$A:$D,4,FALSE)))</f>
        <v>0</v>
      </c>
      <c r="C372" s="116" t="b">
        <f>IF(AND($A372&lt;=Data!$H$3,$A374&gt;=Data!$H$2,Data!E373&lt;&gt;1),VLOOKUP($A372,Data!$A:$D,3,FALSE))</f>
        <v>0</v>
      </c>
      <c r="D372" s="58" t="b">
        <f>IF(COUNT(B372:C372)=2,IF(C372&gt;Data!$H$5,5,IF(C372&gt;Data!$H$6,4,IF(C372&gt;Data!$H$7,3,2))))</f>
        <v>0</v>
      </c>
      <c r="E372" s="115" t="str">
        <f t="shared" si="64"/>
        <v/>
      </c>
      <c r="F372" s="102" t="str">
        <f t="shared" si="74"/>
        <v>0,</v>
      </c>
      <c r="G372" s="102" t="str">
        <f t="shared" si="74"/>
        <v>0,</v>
      </c>
      <c r="H372" s="102" t="str">
        <f t="shared" si="74"/>
        <v>0,</v>
      </c>
      <c r="I372" s="102" t="str">
        <f t="shared" si="74"/>
        <v>0,</v>
      </c>
      <c r="J372" s="102" t="str">
        <f t="shared" si="74"/>
        <v>0,</v>
      </c>
      <c r="K372" s="102" t="str">
        <f t="shared" si="74"/>
        <v>0,</v>
      </c>
      <c r="L372" s="102" t="str">
        <f t="shared" si="74"/>
        <v>0,</v>
      </c>
      <c r="M372" s="102" t="str">
        <f t="shared" si="74"/>
        <v>0,</v>
      </c>
      <c r="N372" s="102" t="str">
        <f t="shared" si="74"/>
        <v>0,</v>
      </c>
      <c r="O372" s="102" t="str">
        <f t="shared" si="74"/>
        <v>0,</v>
      </c>
      <c r="P372" s="102" t="str">
        <f t="shared" si="74"/>
        <v>0,</v>
      </c>
      <c r="Q372" s="102" t="str">
        <f t="shared" si="74"/>
        <v>0,</v>
      </c>
      <c r="R372" s="102" t="str">
        <f t="shared" si="72"/>
        <v>0,</v>
      </c>
      <c r="S372" s="102" t="str">
        <f t="shared" si="72"/>
        <v>0,</v>
      </c>
      <c r="T372" s="102" t="str">
        <f t="shared" si="72"/>
        <v>0,</v>
      </c>
      <c r="U372" s="102" t="str">
        <f t="shared" si="72"/>
        <v>0,</v>
      </c>
      <c r="V372" s="102" t="str">
        <f t="shared" si="73"/>
        <v>0,</v>
      </c>
      <c r="W372" s="102" t="str">
        <f t="shared" si="69"/>
        <v>0,</v>
      </c>
      <c r="X372" s="102" t="str">
        <f t="shared" si="69"/>
        <v>0,</v>
      </c>
      <c r="Y372" s="102" t="str">
        <f t="shared" si="69"/>
        <v>0,</v>
      </c>
      <c r="Z372" s="102"/>
      <c r="AA372" s="102"/>
      <c r="AB372" s="102"/>
      <c r="AC372" s="102"/>
      <c r="AD372" s="102"/>
      <c r="AE372" s="102"/>
      <c r="AF372" s="102"/>
      <c r="AG372" s="102"/>
      <c r="AH372" s="102"/>
      <c r="AI372" s="102"/>
      <c r="AJ372" s="102"/>
      <c r="AK372" s="102"/>
      <c r="AL372" s="102"/>
      <c r="AM372" s="102"/>
      <c r="AN372" s="102"/>
      <c r="AO372" s="102"/>
      <c r="AP372" s="102"/>
      <c r="AQ372" s="102"/>
      <c r="AR372" s="102"/>
      <c r="AS372" s="102"/>
      <c r="AT372" s="102"/>
      <c r="AU372" s="102"/>
      <c r="AV372" s="102"/>
      <c r="AW372" s="102"/>
      <c r="AX372" s="102"/>
      <c r="AY372" s="102"/>
    </row>
    <row r="373" spans="1:51" x14ac:dyDescent="0.25">
      <c r="A373" s="116">
        <v>372</v>
      </c>
      <c r="B373" s="116" t="b">
        <f>IF(ISNUMBER(Data!D373),IF(AND($A373&lt;=Data!$H$3,$A375&gt;=Data!$H$2,Data!E374&lt;&gt;1),VLOOKUP($A373,Data!$A:$D,4,FALSE)))</f>
        <v>0</v>
      </c>
      <c r="C373" s="116" t="b">
        <f>IF(AND($A373&lt;=Data!$H$3,$A375&gt;=Data!$H$2,Data!E374&lt;&gt;1),VLOOKUP($A373,Data!$A:$D,3,FALSE))</f>
        <v>0</v>
      </c>
      <c r="D373" s="58" t="b">
        <f>IF(COUNT(B373:C373)=2,IF(C373&gt;Data!$H$5,5,IF(C373&gt;Data!$H$6,4,IF(C373&gt;Data!$H$7,3,2))))</f>
        <v>0</v>
      </c>
      <c r="E373" s="115" t="str">
        <f t="shared" si="64"/>
        <v/>
      </c>
      <c r="F373" s="102" t="str">
        <f t="shared" si="74"/>
        <v>0,</v>
      </c>
      <c r="G373" s="102" t="str">
        <f t="shared" si="74"/>
        <v>0,</v>
      </c>
      <c r="H373" s="102" t="str">
        <f t="shared" si="74"/>
        <v>0,</v>
      </c>
      <c r="I373" s="102" t="str">
        <f t="shared" si="74"/>
        <v>0,</v>
      </c>
      <c r="J373" s="102" t="str">
        <f t="shared" si="74"/>
        <v>0,</v>
      </c>
      <c r="K373" s="102" t="str">
        <f t="shared" si="74"/>
        <v>0,</v>
      </c>
      <c r="L373" s="102" t="str">
        <f t="shared" si="74"/>
        <v>0,</v>
      </c>
      <c r="M373" s="102" t="str">
        <f t="shared" si="74"/>
        <v>0,</v>
      </c>
      <c r="N373" s="102" t="str">
        <f t="shared" si="74"/>
        <v>0,</v>
      </c>
      <c r="O373" s="102" t="str">
        <f t="shared" si="74"/>
        <v>0,</v>
      </c>
      <c r="P373" s="102" t="str">
        <f t="shared" si="74"/>
        <v>0,</v>
      </c>
      <c r="Q373" s="102" t="str">
        <f t="shared" si="74"/>
        <v>0,</v>
      </c>
      <c r="R373" s="102" t="str">
        <f t="shared" si="72"/>
        <v>0,</v>
      </c>
      <c r="S373" s="102" t="str">
        <f t="shared" si="72"/>
        <v>0,</v>
      </c>
      <c r="T373" s="102" t="str">
        <f t="shared" si="72"/>
        <v>0,</v>
      </c>
      <c r="U373" s="102" t="str">
        <f t="shared" si="72"/>
        <v>0,</v>
      </c>
      <c r="V373" s="102" t="str">
        <f t="shared" si="73"/>
        <v>0,</v>
      </c>
      <c r="W373" s="102" t="str">
        <f t="shared" si="69"/>
        <v>0,</v>
      </c>
      <c r="X373" s="102" t="str">
        <f t="shared" si="69"/>
        <v>0,</v>
      </c>
      <c r="Y373" s="102" t="str">
        <f t="shared" si="69"/>
        <v>0,</v>
      </c>
      <c r="Z373" s="102"/>
      <c r="AA373" s="102"/>
      <c r="AB373" s="102"/>
      <c r="AC373" s="102"/>
      <c r="AD373" s="102"/>
      <c r="AE373" s="102"/>
      <c r="AF373" s="102"/>
      <c r="AG373" s="102"/>
      <c r="AH373" s="102"/>
      <c r="AI373" s="102"/>
      <c r="AJ373" s="102"/>
      <c r="AK373" s="102"/>
      <c r="AL373" s="102"/>
      <c r="AM373" s="102"/>
      <c r="AN373" s="102"/>
      <c r="AO373" s="102"/>
      <c r="AP373" s="102"/>
      <c r="AQ373" s="102"/>
      <c r="AR373" s="102"/>
      <c r="AS373" s="102"/>
      <c r="AT373" s="102"/>
      <c r="AU373" s="102"/>
      <c r="AV373" s="102"/>
      <c r="AW373" s="102"/>
      <c r="AX373" s="102"/>
      <c r="AY373" s="102"/>
    </row>
    <row r="374" spans="1:51" x14ac:dyDescent="0.25">
      <c r="A374" s="116">
        <v>373</v>
      </c>
      <c r="B374" s="116" t="b">
        <f>IF(ISNUMBER(Data!D374),IF(AND($A374&lt;=Data!$H$3,$A376&gt;=Data!$H$2,Data!E375&lt;&gt;1),VLOOKUP($A374,Data!$A:$D,4,FALSE)))</f>
        <v>0</v>
      </c>
      <c r="C374" s="116" t="b">
        <f>IF(AND($A374&lt;=Data!$H$3,$A376&gt;=Data!$H$2,Data!E375&lt;&gt;1),VLOOKUP($A374,Data!$A:$D,3,FALSE))</f>
        <v>0</v>
      </c>
      <c r="D374" s="58" t="b">
        <f>IF(COUNT(B374:C374)=2,IF(C374&gt;Data!$H$5,5,IF(C374&gt;Data!$H$6,4,IF(C374&gt;Data!$H$7,3,2))))</f>
        <v>0</v>
      </c>
      <c r="E374" s="115" t="str">
        <f t="shared" si="64"/>
        <v/>
      </c>
      <c r="F374" s="102" t="str">
        <f t="shared" si="74"/>
        <v>0,</v>
      </c>
      <c r="G374" s="102" t="str">
        <f t="shared" si="74"/>
        <v>0,</v>
      </c>
      <c r="H374" s="102" t="str">
        <f t="shared" si="74"/>
        <v>0,</v>
      </c>
      <c r="I374" s="102" t="str">
        <f t="shared" si="74"/>
        <v>0,</v>
      </c>
      <c r="J374" s="102" t="str">
        <f t="shared" si="74"/>
        <v>0,</v>
      </c>
      <c r="K374" s="102" t="str">
        <f t="shared" si="74"/>
        <v>0,</v>
      </c>
      <c r="L374" s="102" t="str">
        <f t="shared" si="74"/>
        <v>0,</v>
      </c>
      <c r="M374" s="102" t="str">
        <f t="shared" si="74"/>
        <v>0,</v>
      </c>
      <c r="N374" s="102" t="str">
        <f t="shared" si="74"/>
        <v>0,</v>
      </c>
      <c r="O374" s="102" t="str">
        <f t="shared" si="74"/>
        <v>0,</v>
      </c>
      <c r="P374" s="102" t="str">
        <f t="shared" si="74"/>
        <v>0,</v>
      </c>
      <c r="Q374" s="102" t="str">
        <f t="shared" si="74"/>
        <v>0,</v>
      </c>
      <c r="R374" s="102" t="str">
        <f t="shared" si="72"/>
        <v>0,</v>
      </c>
      <c r="S374" s="102" t="str">
        <f t="shared" si="72"/>
        <v>0,</v>
      </c>
      <c r="T374" s="102" t="str">
        <f t="shared" si="72"/>
        <v>0,</v>
      </c>
      <c r="U374" s="102" t="str">
        <f t="shared" si="72"/>
        <v>0,</v>
      </c>
      <c r="V374" s="102" t="str">
        <f t="shared" si="73"/>
        <v>0,</v>
      </c>
      <c r="W374" s="102" t="str">
        <f t="shared" si="69"/>
        <v>0,</v>
      </c>
      <c r="X374" s="102" t="str">
        <f t="shared" si="69"/>
        <v>0,</v>
      </c>
      <c r="Y374" s="102" t="str">
        <f t="shared" si="69"/>
        <v>0,</v>
      </c>
      <c r="Z374" s="102"/>
      <c r="AA374" s="102"/>
      <c r="AB374" s="102"/>
      <c r="AC374" s="102"/>
      <c r="AD374" s="102"/>
      <c r="AE374" s="102"/>
      <c r="AF374" s="102"/>
      <c r="AG374" s="102"/>
      <c r="AH374" s="102"/>
      <c r="AI374" s="102"/>
      <c r="AJ374" s="102"/>
      <c r="AK374" s="102"/>
      <c r="AL374" s="102"/>
      <c r="AM374" s="102"/>
      <c r="AN374" s="102"/>
      <c r="AO374" s="102"/>
      <c r="AP374" s="102"/>
      <c r="AQ374" s="102"/>
      <c r="AR374" s="102"/>
      <c r="AS374" s="102"/>
      <c r="AT374" s="102"/>
      <c r="AU374" s="102"/>
      <c r="AV374" s="102"/>
      <c r="AW374" s="102"/>
      <c r="AX374" s="102"/>
      <c r="AY374" s="102"/>
    </row>
    <row r="375" spans="1:51" x14ac:dyDescent="0.25">
      <c r="A375" s="116">
        <v>374</v>
      </c>
      <c r="B375" s="116" t="b">
        <f>IF(ISNUMBER(Data!D375),IF(AND($A375&lt;=Data!$H$3,$A377&gt;=Data!$H$2,Data!E376&lt;&gt;1),VLOOKUP($A375,Data!$A:$D,4,FALSE)))</f>
        <v>0</v>
      </c>
      <c r="C375" s="116" t="b">
        <f>IF(AND($A375&lt;=Data!$H$3,$A377&gt;=Data!$H$2,Data!E376&lt;&gt;1),VLOOKUP($A375,Data!$A:$D,3,FALSE))</f>
        <v>0</v>
      </c>
      <c r="D375" s="58" t="b">
        <f>IF(COUNT(B375:C375)=2,IF(C375&gt;Data!$H$5,5,IF(C375&gt;Data!$H$6,4,IF(C375&gt;Data!$H$7,3,2))))</f>
        <v>0</v>
      </c>
      <c r="E375" s="115" t="str">
        <f t="shared" si="64"/>
        <v/>
      </c>
      <c r="F375" s="102" t="str">
        <f t="shared" si="74"/>
        <v>0,</v>
      </c>
      <c r="G375" s="102" t="str">
        <f t="shared" si="74"/>
        <v>0,</v>
      </c>
      <c r="H375" s="102" t="str">
        <f t="shared" si="74"/>
        <v>0,</v>
      </c>
      <c r="I375" s="102" t="str">
        <f t="shared" si="74"/>
        <v>0,</v>
      </c>
      <c r="J375" s="102" t="str">
        <f t="shared" si="74"/>
        <v>0,</v>
      </c>
      <c r="K375" s="102" t="str">
        <f t="shared" si="74"/>
        <v>0,</v>
      </c>
      <c r="L375" s="102" t="str">
        <f t="shared" si="74"/>
        <v>0,</v>
      </c>
      <c r="M375" s="102" t="str">
        <f t="shared" si="74"/>
        <v>0,</v>
      </c>
      <c r="N375" s="102" t="str">
        <f t="shared" si="74"/>
        <v>0,</v>
      </c>
      <c r="O375" s="102" t="str">
        <f t="shared" si="74"/>
        <v>0,</v>
      </c>
      <c r="P375" s="102" t="str">
        <f t="shared" si="74"/>
        <v>0,</v>
      </c>
      <c r="Q375" s="102" t="str">
        <f t="shared" si="74"/>
        <v>0,</v>
      </c>
      <c r="R375" s="102" t="str">
        <f t="shared" si="72"/>
        <v>0,</v>
      </c>
      <c r="S375" s="102" t="str">
        <f t="shared" si="72"/>
        <v>0,</v>
      </c>
      <c r="T375" s="102" t="str">
        <f t="shared" si="72"/>
        <v>0,</v>
      </c>
      <c r="U375" s="102" t="str">
        <f t="shared" si="72"/>
        <v>0,</v>
      </c>
      <c r="V375" s="102" t="str">
        <f t="shared" si="73"/>
        <v>0,</v>
      </c>
      <c r="W375" s="102" t="str">
        <f t="shared" si="69"/>
        <v>0,</v>
      </c>
      <c r="X375" s="102" t="str">
        <f t="shared" si="69"/>
        <v>0,</v>
      </c>
      <c r="Y375" s="102" t="str">
        <f t="shared" si="69"/>
        <v>0,</v>
      </c>
      <c r="Z375" s="102"/>
      <c r="AA375" s="102"/>
      <c r="AB375" s="102"/>
      <c r="AC375" s="102"/>
      <c r="AD375" s="102"/>
      <c r="AE375" s="102"/>
      <c r="AF375" s="102"/>
      <c r="AG375" s="102"/>
      <c r="AH375" s="102"/>
      <c r="AI375" s="102"/>
      <c r="AJ375" s="102"/>
      <c r="AK375" s="102"/>
      <c r="AL375" s="102"/>
      <c r="AM375" s="102"/>
      <c r="AN375" s="102"/>
      <c r="AO375" s="102"/>
      <c r="AP375" s="102"/>
      <c r="AQ375" s="102"/>
      <c r="AR375" s="102"/>
      <c r="AS375" s="102"/>
      <c r="AT375" s="102"/>
      <c r="AU375" s="102"/>
      <c r="AV375" s="102"/>
      <c r="AW375" s="102"/>
      <c r="AX375" s="102"/>
      <c r="AY375" s="102"/>
    </row>
    <row r="376" spans="1:51" x14ac:dyDescent="0.25">
      <c r="A376" s="116">
        <v>375</v>
      </c>
      <c r="B376" s="116" t="b">
        <f>IF(ISNUMBER(Data!D376),IF(AND($A376&lt;=Data!$H$3,$A378&gt;=Data!$H$2,Data!E377&lt;&gt;1),VLOOKUP($A376,Data!$A:$D,4,FALSE)))</f>
        <v>0</v>
      </c>
      <c r="C376" s="116" t="b">
        <f>IF(AND($A376&lt;=Data!$H$3,$A378&gt;=Data!$H$2,Data!E377&lt;&gt;1),VLOOKUP($A376,Data!$A:$D,3,FALSE))</f>
        <v>0</v>
      </c>
      <c r="D376" s="58" t="b">
        <f>IF(COUNT(B376:C376)=2,IF(C376&gt;Data!$H$5,5,IF(C376&gt;Data!$H$6,4,IF(C376&gt;Data!$H$7,3,2))))</f>
        <v>0</v>
      </c>
      <c r="E376" s="115" t="str">
        <f t="shared" si="64"/>
        <v/>
      </c>
      <c r="F376" s="102" t="str">
        <f t="shared" si="74"/>
        <v>0,</v>
      </c>
      <c r="G376" s="102" t="str">
        <f t="shared" si="74"/>
        <v>0,</v>
      </c>
      <c r="H376" s="102" t="str">
        <f t="shared" si="74"/>
        <v>0,</v>
      </c>
      <c r="I376" s="102" t="str">
        <f t="shared" si="74"/>
        <v>0,</v>
      </c>
      <c r="J376" s="102" t="str">
        <f t="shared" si="74"/>
        <v>0,</v>
      </c>
      <c r="K376" s="102" t="str">
        <f t="shared" si="74"/>
        <v>0,</v>
      </c>
      <c r="L376" s="102" t="str">
        <f t="shared" si="74"/>
        <v>0,</v>
      </c>
      <c r="M376" s="102" t="str">
        <f t="shared" si="74"/>
        <v>0,</v>
      </c>
      <c r="N376" s="102" t="str">
        <f t="shared" si="74"/>
        <v>0,</v>
      </c>
      <c r="O376" s="102" t="str">
        <f t="shared" si="74"/>
        <v>0,</v>
      </c>
      <c r="P376" s="102" t="str">
        <f t="shared" si="74"/>
        <v>0,</v>
      </c>
      <c r="Q376" s="102" t="str">
        <f t="shared" si="74"/>
        <v>0,</v>
      </c>
      <c r="R376" s="102" t="str">
        <f t="shared" si="72"/>
        <v>0,</v>
      </c>
      <c r="S376" s="102" t="str">
        <f t="shared" si="72"/>
        <v>0,</v>
      </c>
      <c r="T376" s="102" t="str">
        <f t="shared" si="72"/>
        <v>0,</v>
      </c>
      <c r="U376" s="102" t="str">
        <f t="shared" si="72"/>
        <v>0,</v>
      </c>
      <c r="V376" s="102" t="str">
        <f t="shared" si="73"/>
        <v>0,</v>
      </c>
      <c r="W376" s="102" t="str">
        <f t="shared" si="69"/>
        <v>0,</v>
      </c>
      <c r="X376" s="102" t="str">
        <f t="shared" si="69"/>
        <v>0,</v>
      </c>
      <c r="Y376" s="102" t="str">
        <f t="shared" si="69"/>
        <v>0,</v>
      </c>
      <c r="Z376" s="102"/>
      <c r="AA376" s="102"/>
      <c r="AB376" s="102"/>
      <c r="AC376" s="102"/>
      <c r="AD376" s="102"/>
      <c r="AE376" s="102"/>
      <c r="AF376" s="102"/>
      <c r="AG376" s="102"/>
      <c r="AH376" s="102"/>
      <c r="AI376" s="102"/>
      <c r="AJ376" s="102"/>
      <c r="AK376" s="102"/>
      <c r="AL376" s="102"/>
      <c r="AM376" s="102"/>
      <c r="AN376" s="102"/>
      <c r="AO376" s="102"/>
      <c r="AP376" s="102"/>
      <c r="AQ376" s="102"/>
      <c r="AR376" s="102"/>
      <c r="AS376" s="102"/>
      <c r="AT376" s="102"/>
      <c r="AU376" s="102"/>
      <c r="AV376" s="102"/>
      <c r="AW376" s="102"/>
      <c r="AX376" s="102"/>
      <c r="AY376" s="102"/>
    </row>
    <row r="377" spans="1:51" x14ac:dyDescent="0.25">
      <c r="A377" s="116">
        <v>376</v>
      </c>
      <c r="B377" s="116" t="b">
        <f>IF(ISNUMBER(Data!D377),IF(AND($A377&lt;=Data!$H$3,$A379&gt;=Data!$H$2,Data!E378&lt;&gt;1),VLOOKUP($A377,Data!$A:$D,4,FALSE)))</f>
        <v>0</v>
      </c>
      <c r="C377" s="116" t="b">
        <f>IF(AND($A377&lt;=Data!$H$3,$A379&gt;=Data!$H$2,Data!E378&lt;&gt;1),VLOOKUP($A377,Data!$A:$D,3,FALSE))</f>
        <v>0</v>
      </c>
      <c r="D377" s="58" t="b">
        <f>IF(COUNT(B377:C377)=2,IF(C377&gt;Data!$H$5,5,IF(C377&gt;Data!$H$6,4,IF(C377&gt;Data!$H$7,3,2))))</f>
        <v>0</v>
      </c>
      <c r="E377" s="115" t="str">
        <f t="shared" si="64"/>
        <v/>
      </c>
      <c r="F377" s="102" t="str">
        <f t="shared" si="74"/>
        <v>0,</v>
      </c>
      <c r="G377" s="102" t="str">
        <f t="shared" si="74"/>
        <v>0,</v>
      </c>
      <c r="H377" s="102" t="str">
        <f t="shared" si="74"/>
        <v>0,</v>
      </c>
      <c r="I377" s="102" t="str">
        <f t="shared" si="74"/>
        <v>0,</v>
      </c>
      <c r="J377" s="102" t="str">
        <f t="shared" si="74"/>
        <v>0,</v>
      </c>
      <c r="K377" s="102" t="str">
        <f t="shared" si="74"/>
        <v>0,</v>
      </c>
      <c r="L377" s="102" t="str">
        <f t="shared" si="74"/>
        <v>0,</v>
      </c>
      <c r="M377" s="102" t="str">
        <f t="shared" si="74"/>
        <v>0,</v>
      </c>
      <c r="N377" s="102" t="str">
        <f t="shared" si="74"/>
        <v>0,</v>
      </c>
      <c r="O377" s="102" t="str">
        <f t="shared" si="74"/>
        <v>0,</v>
      </c>
      <c r="P377" s="102" t="str">
        <f t="shared" si="74"/>
        <v>0,</v>
      </c>
      <c r="Q377" s="102" t="str">
        <f t="shared" si="74"/>
        <v>0,</v>
      </c>
      <c r="R377" s="102" t="str">
        <f t="shared" si="72"/>
        <v>0,</v>
      </c>
      <c r="S377" s="102" t="str">
        <f t="shared" si="72"/>
        <v>0,</v>
      </c>
      <c r="T377" s="102" t="str">
        <f t="shared" si="72"/>
        <v>0,</v>
      </c>
      <c r="U377" s="102" t="str">
        <f t="shared" si="72"/>
        <v>0,</v>
      </c>
      <c r="V377" s="102" t="str">
        <f t="shared" si="73"/>
        <v>0,</v>
      </c>
      <c r="W377" s="102" t="str">
        <f t="shared" si="69"/>
        <v>0,</v>
      </c>
      <c r="X377" s="102" t="str">
        <f t="shared" si="69"/>
        <v>0,</v>
      </c>
      <c r="Y377" s="102" t="str">
        <f t="shared" si="69"/>
        <v>0,</v>
      </c>
      <c r="Z377" s="102"/>
      <c r="AA377" s="102"/>
      <c r="AB377" s="102"/>
      <c r="AC377" s="102"/>
      <c r="AD377" s="102"/>
      <c r="AE377" s="102"/>
      <c r="AF377" s="102"/>
      <c r="AG377" s="102"/>
      <c r="AH377" s="102"/>
      <c r="AI377" s="102"/>
      <c r="AJ377" s="102"/>
      <c r="AK377" s="102"/>
      <c r="AL377" s="102"/>
      <c r="AM377" s="102"/>
      <c r="AN377" s="102"/>
      <c r="AO377" s="102"/>
      <c r="AP377" s="102"/>
      <c r="AQ377" s="102"/>
      <c r="AR377" s="102"/>
      <c r="AS377" s="102"/>
      <c r="AT377" s="102"/>
      <c r="AU377" s="102"/>
      <c r="AV377" s="102"/>
      <c r="AW377" s="102"/>
      <c r="AX377" s="102"/>
      <c r="AY377" s="102"/>
    </row>
    <row r="378" spans="1:51" x14ac:dyDescent="0.25">
      <c r="A378" s="116">
        <v>377</v>
      </c>
      <c r="B378" s="116" t="b">
        <f>IF(ISNUMBER(Data!D378),IF(AND($A378&lt;=Data!$H$3,$A380&gt;=Data!$H$2,Data!E379&lt;&gt;1),VLOOKUP($A378,Data!$A:$D,4,FALSE)))</f>
        <v>0</v>
      </c>
      <c r="C378" s="116" t="b">
        <f>IF(AND($A378&lt;=Data!$H$3,$A380&gt;=Data!$H$2,Data!E379&lt;&gt;1),VLOOKUP($A378,Data!$A:$D,3,FALSE))</f>
        <v>0</v>
      </c>
      <c r="D378" s="58" t="b">
        <f>IF(COUNT(B378:C378)=2,IF(C378&gt;Data!$H$5,5,IF(C378&gt;Data!$H$6,4,IF(C378&gt;Data!$H$7,3,2))))</f>
        <v>0</v>
      </c>
      <c r="E378" s="115" t="str">
        <f t="shared" si="64"/>
        <v/>
      </c>
      <c r="F378" s="102" t="str">
        <f t="shared" si="74"/>
        <v>0,</v>
      </c>
      <c r="G378" s="102" t="str">
        <f t="shared" si="74"/>
        <v>0,</v>
      </c>
      <c r="H378" s="102" t="str">
        <f t="shared" si="74"/>
        <v>0,</v>
      </c>
      <c r="I378" s="102" t="str">
        <f t="shared" si="74"/>
        <v>0,</v>
      </c>
      <c r="J378" s="102" t="str">
        <f t="shared" si="74"/>
        <v>0,</v>
      </c>
      <c r="K378" s="102" t="str">
        <f t="shared" si="74"/>
        <v>0,</v>
      </c>
      <c r="L378" s="102" t="str">
        <f t="shared" si="74"/>
        <v>0,</v>
      </c>
      <c r="M378" s="102" t="str">
        <f t="shared" si="74"/>
        <v>0,</v>
      </c>
      <c r="N378" s="102" t="str">
        <f t="shared" si="74"/>
        <v>0,</v>
      </c>
      <c r="O378" s="102" t="str">
        <f t="shared" si="74"/>
        <v>0,</v>
      </c>
      <c r="P378" s="102" t="str">
        <f t="shared" si="74"/>
        <v>0,</v>
      </c>
      <c r="Q378" s="102" t="str">
        <f t="shared" si="74"/>
        <v>0,</v>
      </c>
      <c r="R378" s="102" t="str">
        <f t="shared" si="72"/>
        <v>0,</v>
      </c>
      <c r="S378" s="102" t="str">
        <f t="shared" si="72"/>
        <v>0,</v>
      </c>
      <c r="T378" s="102" t="str">
        <f t="shared" si="72"/>
        <v>0,</v>
      </c>
      <c r="U378" s="102" t="str">
        <f t="shared" si="72"/>
        <v>0,</v>
      </c>
      <c r="V378" s="102" t="str">
        <f t="shared" si="73"/>
        <v>0,</v>
      </c>
      <c r="W378" s="102" t="str">
        <f t="shared" si="69"/>
        <v>0,</v>
      </c>
      <c r="X378" s="102" t="str">
        <f t="shared" si="69"/>
        <v>0,</v>
      </c>
      <c r="Y378" s="102" t="str">
        <f t="shared" si="69"/>
        <v>0,</v>
      </c>
      <c r="Z378" s="102"/>
      <c r="AA378" s="102"/>
      <c r="AB378" s="102"/>
      <c r="AC378" s="102"/>
      <c r="AD378" s="102"/>
      <c r="AE378" s="102"/>
      <c r="AF378" s="102"/>
      <c r="AG378" s="102"/>
      <c r="AH378" s="102"/>
      <c r="AI378" s="102"/>
      <c r="AJ378" s="102"/>
      <c r="AK378" s="102"/>
      <c r="AL378" s="102"/>
      <c r="AM378" s="102"/>
      <c r="AN378" s="102"/>
      <c r="AO378" s="102"/>
      <c r="AP378" s="102"/>
      <c r="AQ378" s="102"/>
      <c r="AR378" s="102"/>
      <c r="AS378" s="102"/>
      <c r="AT378" s="102"/>
      <c r="AU378" s="102"/>
      <c r="AV378" s="102"/>
      <c r="AW378" s="102"/>
      <c r="AX378" s="102"/>
      <c r="AY378" s="102"/>
    </row>
    <row r="379" spans="1:51" x14ac:dyDescent="0.25">
      <c r="A379" s="116">
        <v>378</v>
      </c>
      <c r="B379" s="116" t="b">
        <f>IF(ISNUMBER(Data!D379),IF(AND($A379&lt;=Data!$H$3,$A381&gt;=Data!$H$2,Data!E380&lt;&gt;1),VLOOKUP($A379,Data!$A:$D,4,FALSE)))</f>
        <v>0</v>
      </c>
      <c r="C379" s="116" t="b">
        <f>IF(AND($A379&lt;=Data!$H$3,$A381&gt;=Data!$H$2,Data!E380&lt;&gt;1),VLOOKUP($A379,Data!$A:$D,3,FALSE))</f>
        <v>0</v>
      </c>
      <c r="D379" s="58" t="b">
        <f>IF(COUNT(B379:C379)=2,IF(C379&gt;Data!$H$5,5,IF(C379&gt;Data!$H$6,4,IF(C379&gt;Data!$H$7,3,2))))</f>
        <v>0</v>
      </c>
      <c r="E379" s="115" t="str">
        <f t="shared" si="64"/>
        <v/>
      </c>
      <c r="F379" s="102" t="str">
        <f t="shared" si="74"/>
        <v>0,</v>
      </c>
      <c r="G379" s="102" t="str">
        <f t="shared" si="74"/>
        <v>0,</v>
      </c>
      <c r="H379" s="102" t="str">
        <f t="shared" si="74"/>
        <v>0,</v>
      </c>
      <c r="I379" s="102" t="str">
        <f t="shared" si="74"/>
        <v>0,</v>
      </c>
      <c r="J379" s="102" t="str">
        <f t="shared" si="74"/>
        <v>0,</v>
      </c>
      <c r="K379" s="102" t="str">
        <f t="shared" si="74"/>
        <v>0,</v>
      </c>
      <c r="L379" s="102" t="str">
        <f t="shared" si="74"/>
        <v>0,</v>
      </c>
      <c r="M379" s="102" t="str">
        <f t="shared" si="74"/>
        <v>0,</v>
      </c>
      <c r="N379" s="102" t="str">
        <f t="shared" si="74"/>
        <v>0,</v>
      </c>
      <c r="O379" s="102" t="str">
        <f t="shared" si="74"/>
        <v>0,</v>
      </c>
      <c r="P379" s="102" t="str">
        <f t="shared" si="74"/>
        <v>0,</v>
      </c>
      <c r="Q379" s="102" t="str">
        <f t="shared" si="74"/>
        <v>0,</v>
      </c>
      <c r="R379" s="102" t="str">
        <f t="shared" si="72"/>
        <v>0,</v>
      </c>
      <c r="S379" s="102" t="str">
        <f t="shared" si="72"/>
        <v>0,</v>
      </c>
      <c r="T379" s="102" t="str">
        <f t="shared" si="72"/>
        <v>0,</v>
      </c>
      <c r="U379" s="102" t="str">
        <f t="shared" si="72"/>
        <v>0,</v>
      </c>
      <c r="V379" s="102" t="str">
        <f t="shared" si="73"/>
        <v>0,</v>
      </c>
      <c r="W379" s="102" t="str">
        <f t="shared" si="69"/>
        <v>0,</v>
      </c>
      <c r="X379" s="102" t="str">
        <f t="shared" si="69"/>
        <v>0,</v>
      </c>
      <c r="Y379" s="102" t="str">
        <f t="shared" si="69"/>
        <v>0,</v>
      </c>
      <c r="Z379" s="102"/>
      <c r="AA379" s="102"/>
      <c r="AB379" s="102"/>
      <c r="AC379" s="102"/>
      <c r="AD379" s="102"/>
      <c r="AE379" s="102"/>
      <c r="AF379" s="102"/>
      <c r="AG379" s="102"/>
      <c r="AH379" s="102"/>
      <c r="AI379" s="102"/>
      <c r="AJ379" s="102"/>
      <c r="AK379" s="102"/>
      <c r="AL379" s="102"/>
      <c r="AM379" s="102"/>
      <c r="AN379" s="102"/>
      <c r="AO379" s="102"/>
      <c r="AP379" s="102"/>
      <c r="AQ379" s="102"/>
      <c r="AR379" s="102"/>
      <c r="AS379" s="102"/>
      <c r="AT379" s="102"/>
      <c r="AU379" s="102"/>
      <c r="AV379" s="102"/>
      <c r="AW379" s="102"/>
      <c r="AX379" s="102"/>
      <c r="AY379" s="102"/>
    </row>
    <row r="380" spans="1:51" x14ac:dyDescent="0.25">
      <c r="A380" s="116">
        <v>379</v>
      </c>
      <c r="B380" s="116" t="b">
        <f>IF(ISNUMBER(Data!D380),IF(AND($A380&lt;=Data!$H$3,$A382&gt;=Data!$H$2,Data!E381&lt;&gt;1),VLOOKUP($A380,Data!$A:$D,4,FALSE)))</f>
        <v>0</v>
      </c>
      <c r="C380" s="116" t="b">
        <f>IF(AND($A380&lt;=Data!$H$3,$A382&gt;=Data!$H$2,Data!E381&lt;&gt;1),VLOOKUP($A380,Data!$A:$D,3,FALSE))</f>
        <v>0</v>
      </c>
      <c r="D380" s="58" t="b">
        <f>IF(COUNT(B380:C380)=2,IF(C380&gt;Data!$H$5,5,IF(C380&gt;Data!$H$6,4,IF(C380&gt;Data!$H$7,3,2))))</f>
        <v>0</v>
      </c>
      <c r="E380" s="115" t="str">
        <f t="shared" si="64"/>
        <v/>
      </c>
      <c r="F380" s="102" t="str">
        <f t="shared" si="74"/>
        <v>0,</v>
      </c>
      <c r="G380" s="102" t="str">
        <f t="shared" si="74"/>
        <v>0,</v>
      </c>
      <c r="H380" s="102" t="str">
        <f t="shared" si="74"/>
        <v>0,</v>
      </c>
      <c r="I380" s="102" t="str">
        <f t="shared" si="74"/>
        <v>0,</v>
      </c>
      <c r="J380" s="102" t="str">
        <f t="shared" si="74"/>
        <v>0,</v>
      </c>
      <c r="K380" s="102" t="str">
        <f t="shared" si="74"/>
        <v>0,</v>
      </c>
      <c r="L380" s="102" t="str">
        <f t="shared" si="74"/>
        <v>0,</v>
      </c>
      <c r="M380" s="102" t="str">
        <f t="shared" si="74"/>
        <v>0,</v>
      </c>
      <c r="N380" s="102" t="str">
        <f t="shared" si="74"/>
        <v>0,</v>
      </c>
      <c r="O380" s="102" t="str">
        <f t="shared" si="74"/>
        <v>0,</v>
      </c>
      <c r="P380" s="102" t="str">
        <f t="shared" si="74"/>
        <v>0,</v>
      </c>
      <c r="Q380" s="102" t="str">
        <f t="shared" si="74"/>
        <v>0,</v>
      </c>
      <c r="R380" s="102" t="str">
        <f t="shared" si="72"/>
        <v>0,</v>
      </c>
      <c r="S380" s="102" t="str">
        <f t="shared" si="72"/>
        <v>0,</v>
      </c>
      <c r="T380" s="102" t="str">
        <f t="shared" si="72"/>
        <v>0,</v>
      </c>
      <c r="U380" s="102" t="str">
        <f t="shared" si="72"/>
        <v>0,</v>
      </c>
      <c r="V380" s="102" t="str">
        <f t="shared" si="73"/>
        <v>0,</v>
      </c>
      <c r="W380" s="102" t="str">
        <f t="shared" si="69"/>
        <v>0,</v>
      </c>
      <c r="X380" s="102" t="str">
        <f t="shared" si="69"/>
        <v>0,</v>
      </c>
      <c r="Y380" s="102" t="str">
        <f t="shared" si="69"/>
        <v>0,</v>
      </c>
      <c r="Z380" s="102"/>
      <c r="AA380" s="102"/>
      <c r="AB380" s="102"/>
      <c r="AC380" s="102"/>
      <c r="AD380" s="102"/>
      <c r="AE380" s="102"/>
      <c r="AF380" s="102"/>
      <c r="AG380" s="102"/>
      <c r="AH380" s="102"/>
      <c r="AI380" s="102"/>
      <c r="AJ380" s="102"/>
      <c r="AK380" s="102"/>
      <c r="AL380" s="102"/>
      <c r="AM380" s="102"/>
      <c r="AN380" s="102"/>
      <c r="AO380" s="102"/>
      <c r="AP380" s="102"/>
      <c r="AQ380" s="102"/>
      <c r="AR380" s="102"/>
      <c r="AS380" s="102"/>
      <c r="AT380" s="102"/>
      <c r="AU380" s="102"/>
      <c r="AV380" s="102"/>
      <c r="AW380" s="102"/>
      <c r="AX380" s="102"/>
      <c r="AY380" s="102"/>
    </row>
    <row r="381" spans="1:51" x14ac:dyDescent="0.25">
      <c r="A381" s="116">
        <v>380</v>
      </c>
      <c r="B381" s="116" t="b">
        <f>IF(ISNUMBER(Data!D381),IF(AND($A381&lt;=Data!$H$3,$A383&gt;=Data!$H$2,Data!E382&lt;&gt;1),VLOOKUP($A381,Data!$A:$D,4,FALSE)))</f>
        <v>0</v>
      </c>
      <c r="C381" s="116" t="b">
        <f>IF(AND($A381&lt;=Data!$H$3,$A383&gt;=Data!$H$2,Data!E382&lt;&gt;1),VLOOKUP($A381,Data!$A:$D,3,FALSE))</f>
        <v>0</v>
      </c>
      <c r="D381" s="58" t="b">
        <f>IF(COUNT(B381:C381)=2,IF(C381&gt;Data!$H$5,5,IF(C381&gt;Data!$H$6,4,IF(C381&gt;Data!$H$7,3,2))))</f>
        <v>0</v>
      </c>
      <c r="E381" s="115" t="str">
        <f t="shared" si="64"/>
        <v/>
      </c>
      <c r="F381" s="102" t="str">
        <f t="shared" si="74"/>
        <v>0,</v>
      </c>
      <c r="G381" s="102" t="str">
        <f t="shared" si="74"/>
        <v>0,</v>
      </c>
      <c r="H381" s="102" t="str">
        <f t="shared" si="74"/>
        <v>0,</v>
      </c>
      <c r="I381" s="102" t="str">
        <f t="shared" si="74"/>
        <v>0,</v>
      </c>
      <c r="J381" s="102" t="str">
        <f t="shared" si="74"/>
        <v>0,</v>
      </c>
      <c r="K381" s="102" t="str">
        <f t="shared" si="74"/>
        <v>0,</v>
      </c>
      <c r="L381" s="102" t="str">
        <f t="shared" si="74"/>
        <v>0,</v>
      </c>
      <c r="M381" s="102" t="str">
        <f t="shared" si="74"/>
        <v>0,</v>
      </c>
      <c r="N381" s="102" t="str">
        <f t="shared" si="74"/>
        <v>0,</v>
      </c>
      <c r="O381" s="102" t="str">
        <f t="shared" si="74"/>
        <v>0,</v>
      </c>
      <c r="P381" s="102" t="str">
        <f t="shared" si="74"/>
        <v>0,</v>
      </c>
      <c r="Q381" s="102" t="str">
        <f t="shared" si="74"/>
        <v>0,</v>
      </c>
      <c r="R381" s="102" t="str">
        <f t="shared" si="72"/>
        <v>0,</v>
      </c>
      <c r="S381" s="102" t="str">
        <f t="shared" si="72"/>
        <v>0,</v>
      </c>
      <c r="T381" s="102" t="str">
        <f t="shared" si="72"/>
        <v>0,</v>
      </c>
      <c r="U381" s="102" t="str">
        <f t="shared" si="72"/>
        <v>0,</v>
      </c>
      <c r="V381" s="102" t="str">
        <f t="shared" si="73"/>
        <v>0,</v>
      </c>
      <c r="W381" s="102" t="str">
        <f t="shared" si="69"/>
        <v>0,</v>
      </c>
      <c r="X381" s="102" t="str">
        <f t="shared" si="69"/>
        <v>0,</v>
      </c>
      <c r="Y381" s="102" t="str">
        <f t="shared" si="69"/>
        <v>0,</v>
      </c>
      <c r="Z381" s="102"/>
      <c r="AA381" s="102"/>
      <c r="AB381" s="102"/>
      <c r="AC381" s="102"/>
      <c r="AD381" s="102"/>
      <c r="AE381" s="102"/>
      <c r="AF381" s="102"/>
      <c r="AG381" s="102"/>
      <c r="AH381" s="102"/>
      <c r="AI381" s="102"/>
      <c r="AJ381" s="102"/>
      <c r="AK381" s="102"/>
      <c r="AL381" s="102"/>
      <c r="AM381" s="102"/>
      <c r="AN381" s="102"/>
      <c r="AO381" s="102"/>
      <c r="AP381" s="102"/>
      <c r="AQ381" s="102"/>
      <c r="AR381" s="102"/>
      <c r="AS381" s="102"/>
      <c r="AT381" s="102"/>
      <c r="AU381" s="102"/>
      <c r="AV381" s="102"/>
      <c r="AW381" s="102"/>
      <c r="AX381" s="102"/>
      <c r="AY381" s="102"/>
    </row>
    <row r="382" spans="1:51" x14ac:dyDescent="0.25">
      <c r="A382" s="116">
        <v>381</v>
      </c>
      <c r="B382" s="116" t="b">
        <f>IF(ISNUMBER(Data!D382),IF(AND($A382&lt;=Data!$H$3,$A384&gt;=Data!$H$2,Data!E383&lt;&gt;1),VLOOKUP($A382,Data!$A:$D,4,FALSE)))</f>
        <v>0</v>
      </c>
      <c r="C382" s="116" t="b">
        <f>IF(AND($A382&lt;=Data!$H$3,$A384&gt;=Data!$H$2,Data!E383&lt;&gt;1),VLOOKUP($A382,Data!$A:$D,3,FALSE))</f>
        <v>0</v>
      </c>
      <c r="D382" s="58" t="b">
        <f>IF(COUNT(B382:C382)=2,IF(C382&gt;Data!$H$5,5,IF(C382&gt;Data!$H$6,4,IF(C382&gt;Data!$H$7,3,2))))</f>
        <v>0</v>
      </c>
      <c r="E382" s="115" t="str">
        <f t="shared" si="64"/>
        <v/>
      </c>
      <c r="F382" s="102" t="str">
        <f t="shared" si="74"/>
        <v>0,</v>
      </c>
      <c r="G382" s="102" t="str">
        <f t="shared" si="74"/>
        <v>0,</v>
      </c>
      <c r="H382" s="102" t="str">
        <f t="shared" si="74"/>
        <v>0,</v>
      </c>
      <c r="I382" s="102" t="str">
        <f t="shared" ref="I382:Q391" si="75">IF($B382&lt;I$1,1,0) &amp;","&amp;$E382</f>
        <v>0,</v>
      </c>
      <c r="J382" s="102" t="str">
        <f t="shared" si="75"/>
        <v>0,</v>
      </c>
      <c r="K382" s="102" t="str">
        <f t="shared" si="75"/>
        <v>0,</v>
      </c>
      <c r="L382" s="102" t="str">
        <f t="shared" si="75"/>
        <v>0,</v>
      </c>
      <c r="M382" s="102" t="str">
        <f t="shared" si="75"/>
        <v>0,</v>
      </c>
      <c r="N382" s="102" t="str">
        <f t="shared" si="75"/>
        <v>0,</v>
      </c>
      <c r="O382" s="102" t="str">
        <f t="shared" si="75"/>
        <v>0,</v>
      </c>
      <c r="P382" s="102" t="str">
        <f t="shared" si="75"/>
        <v>0,</v>
      </c>
      <c r="Q382" s="102" t="str">
        <f t="shared" si="75"/>
        <v>0,</v>
      </c>
      <c r="R382" s="102" t="str">
        <f t="shared" si="72"/>
        <v>0,</v>
      </c>
      <c r="S382" s="102" t="str">
        <f t="shared" si="72"/>
        <v>0,</v>
      </c>
      <c r="T382" s="102" t="str">
        <f t="shared" si="72"/>
        <v>0,</v>
      </c>
      <c r="U382" s="102" t="str">
        <f t="shared" si="72"/>
        <v>0,</v>
      </c>
      <c r="V382" s="102" t="str">
        <f t="shared" si="73"/>
        <v>0,</v>
      </c>
      <c r="W382" s="102" t="str">
        <f t="shared" si="69"/>
        <v>0,</v>
      </c>
      <c r="X382" s="102" t="str">
        <f t="shared" si="69"/>
        <v>0,</v>
      </c>
      <c r="Y382" s="102" t="str">
        <f t="shared" si="69"/>
        <v>0,</v>
      </c>
      <c r="Z382" s="102"/>
      <c r="AA382" s="102"/>
      <c r="AB382" s="102"/>
      <c r="AC382" s="102"/>
      <c r="AD382" s="102"/>
      <c r="AE382" s="102"/>
      <c r="AF382" s="102"/>
      <c r="AG382" s="102"/>
      <c r="AH382" s="102"/>
      <c r="AI382" s="102"/>
      <c r="AJ382" s="102"/>
      <c r="AK382" s="102"/>
      <c r="AL382" s="102"/>
      <c r="AM382" s="102"/>
      <c r="AN382" s="102"/>
      <c r="AO382" s="102"/>
      <c r="AP382" s="102"/>
      <c r="AQ382" s="102"/>
      <c r="AR382" s="102"/>
      <c r="AS382" s="102"/>
      <c r="AT382" s="102"/>
      <c r="AU382" s="102"/>
      <c r="AV382" s="102"/>
      <c r="AW382" s="102"/>
      <c r="AX382" s="102"/>
      <c r="AY382" s="102"/>
    </row>
    <row r="383" spans="1:51" x14ac:dyDescent="0.25">
      <c r="A383" s="116">
        <v>382</v>
      </c>
      <c r="B383" s="116" t="b">
        <f>IF(ISNUMBER(Data!D383),IF(AND($A383&lt;=Data!$H$3,$A385&gt;=Data!$H$2,Data!E384&lt;&gt;1),VLOOKUP($A383,Data!$A:$D,4,FALSE)))</f>
        <v>0</v>
      </c>
      <c r="C383" s="116" t="b">
        <f>IF(AND($A383&lt;=Data!$H$3,$A385&gt;=Data!$H$2,Data!E384&lt;&gt;1),VLOOKUP($A383,Data!$A:$D,3,FALSE))</f>
        <v>0</v>
      </c>
      <c r="D383" s="58" t="b">
        <f>IF(COUNT(B383:C383)=2,IF(C383&gt;Data!$H$5,5,IF(C383&gt;Data!$H$6,4,IF(C383&gt;Data!$H$7,3,2))))</f>
        <v>0</v>
      </c>
      <c r="E383" s="115" t="str">
        <f t="shared" si="64"/>
        <v/>
      </c>
      <c r="F383" s="102" t="str">
        <f t="shared" ref="F383:M414" si="76">IF($B383&lt;F$1,1,0) &amp;","&amp;$E383</f>
        <v>0,</v>
      </c>
      <c r="G383" s="102" t="str">
        <f t="shared" si="76"/>
        <v>0,</v>
      </c>
      <c r="H383" s="102" t="str">
        <f t="shared" si="76"/>
        <v>0,</v>
      </c>
      <c r="I383" s="102" t="str">
        <f t="shared" si="75"/>
        <v>0,</v>
      </c>
      <c r="J383" s="102" t="str">
        <f t="shared" si="75"/>
        <v>0,</v>
      </c>
      <c r="K383" s="102" t="str">
        <f t="shared" si="75"/>
        <v>0,</v>
      </c>
      <c r="L383" s="102" t="str">
        <f t="shared" si="75"/>
        <v>0,</v>
      </c>
      <c r="M383" s="102" t="str">
        <f t="shared" si="75"/>
        <v>0,</v>
      </c>
      <c r="N383" s="102" t="str">
        <f t="shared" si="75"/>
        <v>0,</v>
      </c>
      <c r="O383" s="102" t="str">
        <f t="shared" si="75"/>
        <v>0,</v>
      </c>
      <c r="P383" s="102" t="str">
        <f t="shared" si="75"/>
        <v>0,</v>
      </c>
      <c r="Q383" s="102" t="str">
        <f t="shared" si="75"/>
        <v>0,</v>
      </c>
      <c r="R383" s="102" t="str">
        <f t="shared" si="72"/>
        <v>0,</v>
      </c>
      <c r="S383" s="102" t="str">
        <f t="shared" si="72"/>
        <v>0,</v>
      </c>
      <c r="T383" s="102" t="str">
        <f t="shared" si="72"/>
        <v>0,</v>
      </c>
      <c r="U383" s="102" t="str">
        <f t="shared" si="72"/>
        <v>0,</v>
      </c>
      <c r="V383" s="102" t="str">
        <f t="shared" si="73"/>
        <v>0,</v>
      </c>
      <c r="W383" s="102" t="str">
        <f>IF($B383&lt;W$1,1,0) &amp;","&amp;$E383</f>
        <v>0,</v>
      </c>
      <c r="X383" s="102" t="str">
        <f>IF($B383&lt;X$1,1,0) &amp;","&amp;$E383</f>
        <v>0,</v>
      </c>
      <c r="Y383" s="102" t="str">
        <f>IF($B383&lt;Y$1,1,0) &amp;","&amp;$E383</f>
        <v>0,</v>
      </c>
      <c r="Z383" s="102"/>
      <c r="AA383" s="102"/>
      <c r="AB383" s="102"/>
      <c r="AC383" s="102"/>
      <c r="AD383" s="102"/>
      <c r="AE383" s="102"/>
      <c r="AF383" s="102"/>
      <c r="AG383" s="102"/>
      <c r="AH383" s="102"/>
      <c r="AI383" s="102"/>
      <c r="AJ383" s="102"/>
      <c r="AK383" s="102"/>
      <c r="AL383" s="102"/>
      <c r="AM383" s="102"/>
      <c r="AN383" s="102"/>
      <c r="AO383" s="102"/>
      <c r="AP383" s="102"/>
      <c r="AQ383" s="102"/>
      <c r="AR383" s="102"/>
      <c r="AS383" s="102"/>
      <c r="AT383" s="102"/>
      <c r="AU383" s="102"/>
      <c r="AV383" s="102"/>
      <c r="AW383" s="102"/>
      <c r="AX383" s="102"/>
      <c r="AY383" s="102"/>
    </row>
    <row r="384" spans="1:51" x14ac:dyDescent="0.25">
      <c r="A384" s="116">
        <v>383</v>
      </c>
      <c r="B384" s="116" t="b">
        <f>IF(ISNUMBER(Data!D384),IF(AND($A384&lt;=Data!$H$3,$A386&gt;=Data!$H$2,Data!E385&lt;&gt;1),VLOOKUP($A384,Data!$A:$D,4,FALSE)))</f>
        <v>0</v>
      </c>
      <c r="C384" s="116" t="b">
        <f>IF(AND($A384&lt;=Data!$H$3,$A386&gt;=Data!$H$2,Data!E385&lt;&gt;1),VLOOKUP($A384,Data!$A:$D,3,FALSE))</f>
        <v>0</v>
      </c>
      <c r="D384" s="58" t="b">
        <f>IF(COUNT(B384:C384)=2,IF(C384&gt;Data!$H$5,5,IF(C384&gt;Data!$H$6,4,IF(C384&gt;Data!$H$7,3,2))))</f>
        <v>0</v>
      </c>
      <c r="E384" s="115" t="str">
        <f t="shared" si="64"/>
        <v/>
      </c>
      <c r="F384" s="102" t="str">
        <f t="shared" si="76"/>
        <v>0,</v>
      </c>
      <c r="G384" s="102" t="str">
        <f t="shared" si="76"/>
        <v>0,</v>
      </c>
      <c r="H384" s="102" t="str">
        <f t="shared" si="76"/>
        <v>0,</v>
      </c>
      <c r="I384" s="102" t="str">
        <f t="shared" si="75"/>
        <v>0,</v>
      </c>
      <c r="J384" s="102" t="str">
        <f t="shared" si="75"/>
        <v>0,</v>
      </c>
      <c r="K384" s="102" t="str">
        <f t="shared" si="75"/>
        <v>0,</v>
      </c>
      <c r="L384" s="102" t="str">
        <f t="shared" si="75"/>
        <v>0,</v>
      </c>
      <c r="M384" s="102" t="str">
        <f t="shared" si="75"/>
        <v>0,</v>
      </c>
      <c r="N384" s="102" t="str">
        <f t="shared" si="75"/>
        <v>0,</v>
      </c>
      <c r="O384" s="102" t="str">
        <f t="shared" si="75"/>
        <v>0,</v>
      </c>
      <c r="P384" s="102" t="str">
        <f t="shared" si="75"/>
        <v>0,</v>
      </c>
      <c r="Q384" s="102" t="str">
        <f t="shared" si="75"/>
        <v>0,</v>
      </c>
      <c r="R384" s="102" t="str">
        <f t="shared" si="72"/>
        <v>0,</v>
      </c>
      <c r="S384" s="102" t="str">
        <f t="shared" si="72"/>
        <v>0,</v>
      </c>
      <c r="T384" s="102" t="str">
        <f t="shared" si="72"/>
        <v>0,</v>
      </c>
      <c r="U384" s="102" t="str">
        <f t="shared" si="72"/>
        <v>0,</v>
      </c>
      <c r="V384" s="102" t="str">
        <f t="shared" si="72"/>
        <v>0,</v>
      </c>
      <c r="W384" s="102" t="str">
        <f t="shared" si="72"/>
        <v>0,</v>
      </c>
      <c r="X384" s="102" t="str">
        <f t="shared" si="72"/>
        <v>0,</v>
      </c>
      <c r="Y384" s="102" t="str">
        <f t="shared" si="72"/>
        <v>0,</v>
      </c>
      <c r="Z384" s="102"/>
      <c r="AA384" s="102"/>
      <c r="AB384" s="102"/>
      <c r="AC384" s="102"/>
      <c r="AD384" s="102"/>
      <c r="AE384" s="102"/>
      <c r="AF384" s="102"/>
      <c r="AG384" s="102"/>
      <c r="AH384" s="102"/>
      <c r="AI384" s="102"/>
      <c r="AJ384" s="102"/>
      <c r="AK384" s="102"/>
      <c r="AL384" s="102"/>
      <c r="AM384" s="102"/>
      <c r="AN384" s="102"/>
      <c r="AO384" s="102"/>
      <c r="AP384" s="102"/>
      <c r="AQ384" s="102"/>
      <c r="AR384" s="102"/>
      <c r="AS384" s="102"/>
      <c r="AT384" s="102"/>
      <c r="AU384" s="102"/>
      <c r="AV384" s="102"/>
      <c r="AW384" s="102"/>
      <c r="AX384" s="102"/>
      <c r="AY384" s="102"/>
    </row>
    <row r="385" spans="1:51" x14ac:dyDescent="0.25">
      <c r="A385" s="116">
        <v>384</v>
      </c>
      <c r="B385" s="116" t="b">
        <f>IF(ISNUMBER(Data!D385),IF(AND($A385&lt;=Data!$H$3,$A387&gt;=Data!$H$2,Data!E386&lt;&gt;1),VLOOKUP($A385,Data!$A:$D,4,FALSE)))</f>
        <v>0</v>
      </c>
      <c r="C385" s="116" t="b">
        <f>IF(AND($A385&lt;=Data!$H$3,$A387&gt;=Data!$H$2,Data!E386&lt;&gt;1),VLOOKUP($A385,Data!$A:$D,3,FALSE))</f>
        <v>0</v>
      </c>
      <c r="D385" s="58" t="b">
        <f>IF(COUNT(B385:C385)=2,IF(C385&gt;Data!$H$5,5,IF(C385&gt;Data!$H$6,4,IF(C385&gt;Data!$H$7,3,2))))</f>
        <v>0</v>
      </c>
      <c r="E385" s="115" t="str">
        <f t="shared" si="64"/>
        <v/>
      </c>
      <c r="F385" s="102" t="str">
        <f t="shared" si="76"/>
        <v>0,</v>
      </c>
      <c r="G385" s="102" t="str">
        <f t="shared" si="76"/>
        <v>0,</v>
      </c>
      <c r="H385" s="102" t="str">
        <f t="shared" si="76"/>
        <v>0,</v>
      </c>
      <c r="I385" s="102" t="str">
        <f t="shared" si="75"/>
        <v>0,</v>
      </c>
      <c r="J385" s="102" t="str">
        <f t="shared" si="75"/>
        <v>0,</v>
      </c>
      <c r="K385" s="102" t="str">
        <f t="shared" si="75"/>
        <v>0,</v>
      </c>
      <c r="L385" s="102" t="str">
        <f t="shared" si="75"/>
        <v>0,</v>
      </c>
      <c r="M385" s="102" t="str">
        <f t="shared" si="75"/>
        <v>0,</v>
      </c>
      <c r="N385" s="102" t="str">
        <f t="shared" si="75"/>
        <v>0,</v>
      </c>
      <c r="O385" s="102" t="str">
        <f t="shared" si="75"/>
        <v>0,</v>
      </c>
      <c r="P385" s="102" t="str">
        <f t="shared" si="75"/>
        <v>0,</v>
      </c>
      <c r="Q385" s="102" t="str">
        <f t="shared" si="75"/>
        <v>0,</v>
      </c>
      <c r="R385" s="102" t="str">
        <f t="shared" si="72"/>
        <v>0,</v>
      </c>
      <c r="S385" s="102" t="str">
        <f t="shared" si="72"/>
        <v>0,</v>
      </c>
      <c r="T385" s="102" t="str">
        <f t="shared" si="72"/>
        <v>0,</v>
      </c>
      <c r="U385" s="102" t="str">
        <f t="shared" si="72"/>
        <v>0,</v>
      </c>
      <c r="V385" s="102" t="str">
        <f t="shared" si="72"/>
        <v>0,</v>
      </c>
      <c r="W385" s="102" t="str">
        <f t="shared" si="72"/>
        <v>0,</v>
      </c>
      <c r="X385" s="102" t="str">
        <f t="shared" si="72"/>
        <v>0,</v>
      </c>
      <c r="Y385" s="102" t="str">
        <f t="shared" si="72"/>
        <v>0,</v>
      </c>
      <c r="Z385" s="102"/>
      <c r="AA385" s="102"/>
      <c r="AB385" s="102"/>
      <c r="AC385" s="102"/>
      <c r="AD385" s="102"/>
      <c r="AE385" s="102"/>
      <c r="AF385" s="102"/>
      <c r="AG385" s="102"/>
      <c r="AH385" s="102"/>
      <c r="AI385" s="102"/>
      <c r="AJ385" s="102"/>
      <c r="AK385" s="102"/>
      <c r="AL385" s="102"/>
      <c r="AM385" s="102"/>
      <c r="AN385" s="102"/>
      <c r="AO385" s="102"/>
      <c r="AP385" s="102"/>
      <c r="AQ385" s="102"/>
      <c r="AR385" s="102"/>
      <c r="AS385" s="102"/>
      <c r="AT385" s="102"/>
      <c r="AU385" s="102"/>
      <c r="AV385" s="102"/>
      <c r="AW385" s="102"/>
      <c r="AX385" s="102"/>
      <c r="AY385" s="102"/>
    </row>
    <row r="386" spans="1:51" x14ac:dyDescent="0.25">
      <c r="A386" s="116">
        <v>385</v>
      </c>
      <c r="B386" s="116" t="b">
        <f>IF(ISNUMBER(Data!D386),IF(AND($A386&lt;=Data!$H$3,$A388&gt;=Data!$H$2,Data!E387&lt;&gt;1),VLOOKUP($A386,Data!$A:$D,4,FALSE)))</f>
        <v>0</v>
      </c>
      <c r="C386" s="116" t="b">
        <f>IF(AND($A386&lt;=Data!$H$3,$A388&gt;=Data!$H$2,Data!E387&lt;&gt;1),VLOOKUP($A386,Data!$A:$D,3,FALSE))</f>
        <v>0</v>
      </c>
      <c r="D386" s="58" t="b">
        <f>IF(COUNT(B386:C386)=2,IF(C386&gt;Data!$H$5,5,IF(C386&gt;Data!$H$6,4,IF(C386&gt;Data!$H$7,3,2))))</f>
        <v>0</v>
      </c>
      <c r="E386" s="115" t="str">
        <f t="shared" si="64"/>
        <v/>
      </c>
      <c r="F386" s="102" t="str">
        <f t="shared" si="76"/>
        <v>0,</v>
      </c>
      <c r="G386" s="102" t="str">
        <f t="shared" si="76"/>
        <v>0,</v>
      </c>
      <c r="H386" s="102" t="str">
        <f t="shared" si="76"/>
        <v>0,</v>
      </c>
      <c r="I386" s="102" t="str">
        <f t="shared" si="75"/>
        <v>0,</v>
      </c>
      <c r="J386" s="102" t="str">
        <f t="shared" si="75"/>
        <v>0,</v>
      </c>
      <c r="K386" s="102" t="str">
        <f t="shared" si="75"/>
        <v>0,</v>
      </c>
      <c r="L386" s="102" t="str">
        <f t="shared" si="75"/>
        <v>0,</v>
      </c>
      <c r="M386" s="102" t="str">
        <f t="shared" si="75"/>
        <v>0,</v>
      </c>
      <c r="N386" s="102" t="str">
        <f t="shared" si="75"/>
        <v>0,</v>
      </c>
      <c r="O386" s="102" t="str">
        <f t="shared" si="75"/>
        <v>0,</v>
      </c>
      <c r="P386" s="102" t="str">
        <f t="shared" si="75"/>
        <v>0,</v>
      </c>
      <c r="Q386" s="102" t="str">
        <f t="shared" si="75"/>
        <v>0,</v>
      </c>
      <c r="R386" s="102" t="str">
        <f t="shared" si="72"/>
        <v>0,</v>
      </c>
      <c r="S386" s="102" t="str">
        <f t="shared" si="72"/>
        <v>0,</v>
      </c>
      <c r="T386" s="102" t="str">
        <f t="shared" si="72"/>
        <v>0,</v>
      </c>
      <c r="U386" s="102" t="str">
        <f t="shared" si="72"/>
        <v>0,</v>
      </c>
      <c r="V386" s="102" t="str">
        <f t="shared" si="72"/>
        <v>0,</v>
      </c>
      <c r="W386" s="102" t="str">
        <f t="shared" si="72"/>
        <v>0,</v>
      </c>
      <c r="X386" s="102" t="str">
        <f t="shared" si="72"/>
        <v>0,</v>
      </c>
      <c r="Y386" s="102" t="str">
        <f t="shared" si="72"/>
        <v>0,</v>
      </c>
      <c r="Z386" s="102"/>
      <c r="AA386" s="102"/>
      <c r="AB386" s="102"/>
      <c r="AC386" s="102"/>
      <c r="AD386" s="102"/>
      <c r="AE386" s="102"/>
      <c r="AF386" s="102"/>
      <c r="AG386" s="102"/>
      <c r="AH386" s="102"/>
      <c r="AI386" s="102"/>
      <c r="AJ386" s="102"/>
      <c r="AK386" s="102"/>
      <c r="AL386" s="102"/>
      <c r="AM386" s="102"/>
      <c r="AN386" s="102"/>
      <c r="AO386" s="102"/>
      <c r="AP386" s="102"/>
      <c r="AQ386" s="102"/>
      <c r="AR386" s="102"/>
      <c r="AS386" s="102"/>
      <c r="AT386" s="102"/>
      <c r="AU386" s="102"/>
      <c r="AV386" s="102"/>
      <c r="AW386" s="102"/>
      <c r="AX386" s="102"/>
      <c r="AY386" s="102"/>
    </row>
    <row r="387" spans="1:51" x14ac:dyDescent="0.25">
      <c r="A387" s="116">
        <v>386</v>
      </c>
      <c r="B387" s="116" t="b">
        <f>IF(ISNUMBER(Data!D387),IF(AND($A387&lt;=Data!$H$3,$A389&gt;=Data!$H$2,Data!E388&lt;&gt;1),VLOOKUP($A387,Data!$A:$D,4,FALSE)))</f>
        <v>0</v>
      </c>
      <c r="C387" s="116" t="b">
        <f>IF(AND($A387&lt;=Data!$H$3,$A389&gt;=Data!$H$2,Data!E388&lt;&gt;1),VLOOKUP($A387,Data!$A:$D,3,FALSE))</f>
        <v>0</v>
      </c>
      <c r="D387" s="58" t="b">
        <f>IF(COUNT(B387:C387)=2,IF(C387&gt;Data!$H$5,5,IF(C387&gt;Data!$H$6,4,IF(C387&gt;Data!$H$7,3,2))))</f>
        <v>0</v>
      </c>
      <c r="E387" s="115" t="str">
        <f t="shared" ref="E387:E450" si="77">IF(ISNUMBER(D387),IF(D387&gt;=4,1,0),"")</f>
        <v/>
      </c>
      <c r="F387" s="102" t="str">
        <f t="shared" si="76"/>
        <v>0,</v>
      </c>
      <c r="G387" s="102" t="str">
        <f t="shared" si="76"/>
        <v>0,</v>
      </c>
      <c r="H387" s="102" t="str">
        <f t="shared" si="76"/>
        <v>0,</v>
      </c>
      <c r="I387" s="102" t="str">
        <f t="shared" si="75"/>
        <v>0,</v>
      </c>
      <c r="J387" s="102" t="str">
        <f t="shared" si="75"/>
        <v>0,</v>
      </c>
      <c r="K387" s="102" t="str">
        <f t="shared" si="75"/>
        <v>0,</v>
      </c>
      <c r="L387" s="102" t="str">
        <f t="shared" si="75"/>
        <v>0,</v>
      </c>
      <c r="M387" s="102" t="str">
        <f t="shared" si="75"/>
        <v>0,</v>
      </c>
      <c r="N387" s="102" t="str">
        <f t="shared" si="75"/>
        <v>0,</v>
      </c>
      <c r="O387" s="102" t="str">
        <f t="shared" si="75"/>
        <v>0,</v>
      </c>
      <c r="P387" s="102" t="str">
        <f t="shared" si="75"/>
        <v>0,</v>
      </c>
      <c r="Q387" s="102" t="str">
        <f t="shared" si="75"/>
        <v>0,</v>
      </c>
      <c r="R387" s="102" t="str">
        <f t="shared" si="72"/>
        <v>0,</v>
      </c>
      <c r="S387" s="102" t="str">
        <f t="shared" si="72"/>
        <v>0,</v>
      </c>
      <c r="T387" s="102" t="str">
        <f t="shared" si="72"/>
        <v>0,</v>
      </c>
      <c r="U387" s="102" t="str">
        <f t="shared" si="72"/>
        <v>0,</v>
      </c>
      <c r="V387" s="102" t="str">
        <f t="shared" si="72"/>
        <v>0,</v>
      </c>
      <c r="W387" s="102" t="str">
        <f t="shared" si="72"/>
        <v>0,</v>
      </c>
      <c r="X387" s="102" t="str">
        <f t="shared" si="72"/>
        <v>0,</v>
      </c>
      <c r="Y387" s="102" t="str">
        <f t="shared" si="72"/>
        <v>0,</v>
      </c>
      <c r="Z387" s="102"/>
      <c r="AA387" s="102"/>
      <c r="AB387" s="102"/>
      <c r="AC387" s="102"/>
      <c r="AD387" s="102"/>
      <c r="AE387" s="102"/>
      <c r="AF387" s="102"/>
      <c r="AG387" s="102"/>
      <c r="AH387" s="102"/>
      <c r="AI387" s="102"/>
      <c r="AJ387" s="102"/>
      <c r="AK387" s="102"/>
      <c r="AL387" s="102"/>
      <c r="AM387" s="102"/>
      <c r="AN387" s="102"/>
      <c r="AO387" s="102"/>
      <c r="AP387" s="102"/>
      <c r="AQ387" s="102"/>
      <c r="AR387" s="102"/>
      <c r="AS387" s="102"/>
      <c r="AT387" s="102"/>
      <c r="AU387" s="102"/>
      <c r="AV387" s="102"/>
      <c r="AW387" s="102"/>
      <c r="AX387" s="102"/>
      <c r="AY387" s="102"/>
    </row>
    <row r="388" spans="1:51" x14ac:dyDescent="0.25">
      <c r="A388" s="116">
        <v>387</v>
      </c>
      <c r="B388" s="116" t="b">
        <f>IF(ISNUMBER(Data!D388),IF(AND($A388&lt;=Data!$H$3,$A390&gt;=Data!$H$2,Data!E389&lt;&gt;1),VLOOKUP($A388,Data!$A:$D,4,FALSE)))</f>
        <v>0</v>
      </c>
      <c r="C388" s="116" t="b">
        <f>IF(AND($A388&lt;=Data!$H$3,$A390&gt;=Data!$H$2,Data!E389&lt;&gt;1),VLOOKUP($A388,Data!$A:$D,3,FALSE))</f>
        <v>0</v>
      </c>
      <c r="D388" s="58" t="b">
        <f>IF(COUNT(B388:C388)=2,IF(C388&gt;Data!$H$5,5,IF(C388&gt;Data!$H$6,4,IF(C388&gt;Data!$H$7,3,2))))</f>
        <v>0</v>
      </c>
      <c r="E388" s="115" t="str">
        <f t="shared" si="77"/>
        <v/>
      </c>
      <c r="F388" s="102" t="str">
        <f t="shared" si="76"/>
        <v>0,</v>
      </c>
      <c r="G388" s="102" t="str">
        <f t="shared" si="76"/>
        <v>0,</v>
      </c>
      <c r="H388" s="102" t="str">
        <f t="shared" si="76"/>
        <v>0,</v>
      </c>
      <c r="I388" s="102" t="str">
        <f t="shared" si="75"/>
        <v>0,</v>
      </c>
      <c r="J388" s="102" t="str">
        <f t="shared" si="75"/>
        <v>0,</v>
      </c>
      <c r="K388" s="102" t="str">
        <f t="shared" si="75"/>
        <v>0,</v>
      </c>
      <c r="L388" s="102" t="str">
        <f t="shared" si="75"/>
        <v>0,</v>
      </c>
      <c r="M388" s="102" t="str">
        <f t="shared" si="75"/>
        <v>0,</v>
      </c>
      <c r="N388" s="102" t="str">
        <f t="shared" si="75"/>
        <v>0,</v>
      </c>
      <c r="O388" s="102" t="str">
        <f t="shared" si="75"/>
        <v>0,</v>
      </c>
      <c r="P388" s="102" t="str">
        <f t="shared" si="75"/>
        <v>0,</v>
      </c>
      <c r="Q388" s="102" t="str">
        <f t="shared" si="75"/>
        <v>0,</v>
      </c>
      <c r="R388" s="102" t="str">
        <f t="shared" si="72"/>
        <v>0,</v>
      </c>
      <c r="S388" s="102" t="str">
        <f t="shared" si="72"/>
        <v>0,</v>
      </c>
      <c r="T388" s="102" t="str">
        <f t="shared" si="72"/>
        <v>0,</v>
      </c>
      <c r="U388" s="102" t="str">
        <f t="shared" si="72"/>
        <v>0,</v>
      </c>
      <c r="V388" s="102" t="str">
        <f t="shared" si="72"/>
        <v>0,</v>
      </c>
      <c r="W388" s="102" t="str">
        <f t="shared" si="72"/>
        <v>0,</v>
      </c>
      <c r="X388" s="102" t="str">
        <f t="shared" si="72"/>
        <v>0,</v>
      </c>
      <c r="Y388" s="102" t="str">
        <f t="shared" si="72"/>
        <v>0,</v>
      </c>
      <c r="Z388" s="102"/>
      <c r="AA388" s="102"/>
      <c r="AB388" s="102"/>
      <c r="AC388" s="102"/>
      <c r="AD388" s="102"/>
      <c r="AE388" s="102"/>
      <c r="AF388" s="102"/>
      <c r="AG388" s="102"/>
      <c r="AH388" s="102"/>
      <c r="AI388" s="102"/>
      <c r="AJ388" s="102"/>
      <c r="AK388" s="102"/>
      <c r="AL388" s="102"/>
      <c r="AM388" s="102"/>
      <c r="AN388" s="102"/>
      <c r="AO388" s="102"/>
      <c r="AP388" s="102"/>
      <c r="AQ388" s="102"/>
      <c r="AR388" s="102"/>
      <c r="AS388" s="102"/>
      <c r="AT388" s="102"/>
      <c r="AU388" s="102"/>
      <c r="AV388" s="102"/>
      <c r="AW388" s="102"/>
      <c r="AX388" s="102"/>
      <c r="AY388" s="102"/>
    </row>
    <row r="389" spans="1:51" x14ac:dyDescent="0.25">
      <c r="A389" s="116">
        <v>388</v>
      </c>
      <c r="B389" s="116" t="b">
        <f>IF(ISNUMBER(Data!D389),IF(AND($A389&lt;=Data!$H$3,$A391&gt;=Data!$H$2,Data!E390&lt;&gt;1),VLOOKUP($A389,Data!$A:$D,4,FALSE)))</f>
        <v>0</v>
      </c>
      <c r="C389" s="116" t="b">
        <f>IF(AND($A389&lt;=Data!$H$3,$A391&gt;=Data!$H$2,Data!E390&lt;&gt;1),VLOOKUP($A389,Data!$A:$D,3,FALSE))</f>
        <v>0</v>
      </c>
      <c r="D389" s="58" t="b">
        <f>IF(COUNT(B389:C389)=2,IF(C389&gt;Data!$H$5,5,IF(C389&gt;Data!$H$6,4,IF(C389&gt;Data!$H$7,3,2))))</f>
        <v>0</v>
      </c>
      <c r="E389" s="115" t="str">
        <f t="shared" si="77"/>
        <v/>
      </c>
      <c r="F389" s="102" t="str">
        <f t="shared" si="76"/>
        <v>0,</v>
      </c>
      <c r="G389" s="102" t="str">
        <f t="shared" si="76"/>
        <v>0,</v>
      </c>
      <c r="H389" s="102" t="str">
        <f t="shared" si="76"/>
        <v>0,</v>
      </c>
      <c r="I389" s="102" t="str">
        <f t="shared" si="75"/>
        <v>0,</v>
      </c>
      <c r="J389" s="102" t="str">
        <f t="shared" si="75"/>
        <v>0,</v>
      </c>
      <c r="K389" s="102" t="str">
        <f t="shared" si="75"/>
        <v>0,</v>
      </c>
      <c r="L389" s="102" t="str">
        <f t="shared" si="75"/>
        <v>0,</v>
      </c>
      <c r="M389" s="102" t="str">
        <f t="shared" si="75"/>
        <v>0,</v>
      </c>
      <c r="N389" s="102" t="str">
        <f t="shared" si="75"/>
        <v>0,</v>
      </c>
      <c r="O389" s="102" t="str">
        <f t="shared" si="75"/>
        <v>0,</v>
      </c>
      <c r="P389" s="102" t="str">
        <f t="shared" si="75"/>
        <v>0,</v>
      </c>
      <c r="Q389" s="102" t="str">
        <f t="shared" si="75"/>
        <v>0,</v>
      </c>
      <c r="R389" s="102" t="str">
        <f t="shared" si="72"/>
        <v>0,</v>
      </c>
      <c r="S389" s="102" t="str">
        <f t="shared" si="72"/>
        <v>0,</v>
      </c>
      <c r="T389" s="102" t="str">
        <f t="shared" si="72"/>
        <v>0,</v>
      </c>
      <c r="U389" s="102" t="str">
        <f t="shared" si="72"/>
        <v>0,</v>
      </c>
      <c r="V389" s="102" t="str">
        <f t="shared" si="72"/>
        <v>0,</v>
      </c>
      <c r="W389" s="102" t="str">
        <f t="shared" si="72"/>
        <v>0,</v>
      </c>
      <c r="X389" s="102" t="str">
        <f t="shared" si="72"/>
        <v>0,</v>
      </c>
      <c r="Y389" s="102" t="str">
        <f t="shared" si="72"/>
        <v>0,</v>
      </c>
      <c r="Z389" s="102"/>
      <c r="AA389" s="102"/>
      <c r="AB389" s="102"/>
      <c r="AC389" s="102"/>
      <c r="AD389" s="102"/>
      <c r="AE389" s="102"/>
      <c r="AF389" s="102"/>
      <c r="AG389" s="102"/>
      <c r="AH389" s="102"/>
      <c r="AI389" s="102"/>
      <c r="AJ389" s="102"/>
      <c r="AK389" s="102"/>
      <c r="AL389" s="102"/>
      <c r="AM389" s="102"/>
      <c r="AN389" s="102"/>
      <c r="AO389" s="102"/>
      <c r="AP389" s="102"/>
      <c r="AQ389" s="102"/>
      <c r="AR389" s="102"/>
      <c r="AS389" s="102"/>
      <c r="AT389" s="102"/>
      <c r="AU389" s="102"/>
      <c r="AV389" s="102"/>
      <c r="AW389" s="102"/>
      <c r="AX389" s="102"/>
      <c r="AY389" s="102"/>
    </row>
    <row r="390" spans="1:51" x14ac:dyDescent="0.25">
      <c r="A390" s="116">
        <v>389</v>
      </c>
      <c r="B390" s="116" t="b">
        <f>IF(ISNUMBER(Data!D390),IF(AND($A390&lt;=Data!$H$3,$A392&gt;=Data!$H$2,Data!E391&lt;&gt;1),VLOOKUP($A390,Data!$A:$D,4,FALSE)))</f>
        <v>0</v>
      </c>
      <c r="C390" s="116" t="b">
        <f>IF(AND($A390&lt;=Data!$H$3,$A392&gt;=Data!$H$2,Data!E391&lt;&gt;1),VLOOKUP($A390,Data!$A:$D,3,FALSE))</f>
        <v>0</v>
      </c>
      <c r="D390" s="58" t="b">
        <f>IF(COUNT(B390:C390)=2,IF(C390&gt;Data!$H$5,5,IF(C390&gt;Data!$H$6,4,IF(C390&gt;Data!$H$7,3,2))))</f>
        <v>0</v>
      </c>
      <c r="E390" s="115" t="str">
        <f t="shared" si="77"/>
        <v/>
      </c>
      <c r="F390" s="102" t="str">
        <f t="shared" si="76"/>
        <v>0,</v>
      </c>
      <c r="G390" s="102" t="str">
        <f t="shared" si="76"/>
        <v>0,</v>
      </c>
      <c r="H390" s="102" t="str">
        <f t="shared" si="76"/>
        <v>0,</v>
      </c>
      <c r="I390" s="102" t="str">
        <f t="shared" si="75"/>
        <v>0,</v>
      </c>
      <c r="J390" s="102" t="str">
        <f t="shared" si="75"/>
        <v>0,</v>
      </c>
      <c r="K390" s="102" t="str">
        <f t="shared" si="75"/>
        <v>0,</v>
      </c>
      <c r="L390" s="102" t="str">
        <f t="shared" si="75"/>
        <v>0,</v>
      </c>
      <c r="M390" s="102" t="str">
        <f t="shared" si="75"/>
        <v>0,</v>
      </c>
      <c r="N390" s="102" t="str">
        <f t="shared" si="75"/>
        <v>0,</v>
      </c>
      <c r="O390" s="102" t="str">
        <f t="shared" si="75"/>
        <v>0,</v>
      </c>
      <c r="P390" s="102" t="str">
        <f t="shared" si="75"/>
        <v>0,</v>
      </c>
      <c r="Q390" s="102" t="str">
        <f t="shared" si="75"/>
        <v>0,</v>
      </c>
      <c r="R390" s="102" t="str">
        <f t="shared" si="72"/>
        <v>0,</v>
      </c>
      <c r="S390" s="102" t="str">
        <f t="shared" si="72"/>
        <v>0,</v>
      </c>
      <c r="T390" s="102" t="str">
        <f t="shared" si="72"/>
        <v>0,</v>
      </c>
      <c r="U390" s="102" t="str">
        <f t="shared" si="72"/>
        <v>0,</v>
      </c>
      <c r="V390" s="102" t="str">
        <f t="shared" si="72"/>
        <v>0,</v>
      </c>
      <c r="W390" s="102" t="str">
        <f t="shared" si="72"/>
        <v>0,</v>
      </c>
      <c r="X390" s="102" t="str">
        <f t="shared" si="72"/>
        <v>0,</v>
      </c>
      <c r="Y390" s="102" t="str">
        <f t="shared" si="72"/>
        <v>0,</v>
      </c>
      <c r="Z390" s="102"/>
      <c r="AA390" s="102"/>
      <c r="AB390" s="102"/>
      <c r="AC390" s="102"/>
      <c r="AD390" s="102"/>
      <c r="AE390" s="102"/>
      <c r="AF390" s="102"/>
      <c r="AG390" s="102"/>
      <c r="AH390" s="102"/>
      <c r="AI390" s="102"/>
      <c r="AJ390" s="102"/>
      <c r="AK390" s="102"/>
      <c r="AL390" s="102"/>
      <c r="AM390" s="102"/>
      <c r="AN390" s="102"/>
      <c r="AO390" s="102"/>
      <c r="AP390" s="102"/>
      <c r="AQ390" s="102"/>
      <c r="AR390" s="102"/>
      <c r="AS390" s="102"/>
      <c r="AT390" s="102"/>
      <c r="AU390" s="102"/>
      <c r="AV390" s="102"/>
      <c r="AW390" s="102"/>
      <c r="AX390" s="102"/>
      <c r="AY390" s="102"/>
    </row>
    <row r="391" spans="1:51" x14ac:dyDescent="0.25">
      <c r="A391" s="116">
        <v>390</v>
      </c>
      <c r="B391" s="116" t="b">
        <f>IF(ISNUMBER(Data!D391),IF(AND($A391&lt;=Data!$H$3,$A393&gt;=Data!$H$2,Data!E392&lt;&gt;1),VLOOKUP($A391,Data!$A:$D,4,FALSE)))</f>
        <v>0</v>
      </c>
      <c r="C391" s="116" t="b">
        <f>IF(AND($A391&lt;=Data!$H$3,$A393&gt;=Data!$H$2,Data!E392&lt;&gt;1),VLOOKUP($A391,Data!$A:$D,3,FALSE))</f>
        <v>0</v>
      </c>
      <c r="D391" s="58" t="b">
        <f>IF(COUNT(B391:C391)=2,IF(C391&gt;Data!$H$5,5,IF(C391&gt;Data!$H$6,4,IF(C391&gt;Data!$H$7,3,2))))</f>
        <v>0</v>
      </c>
      <c r="E391" s="115" t="str">
        <f t="shared" si="77"/>
        <v/>
      </c>
      <c r="F391" s="102" t="str">
        <f t="shared" si="76"/>
        <v>0,</v>
      </c>
      <c r="G391" s="102" t="str">
        <f t="shared" si="76"/>
        <v>0,</v>
      </c>
      <c r="H391" s="102" t="str">
        <f t="shared" si="76"/>
        <v>0,</v>
      </c>
      <c r="I391" s="102" t="str">
        <f t="shared" si="75"/>
        <v>0,</v>
      </c>
      <c r="J391" s="102" t="str">
        <f t="shared" si="75"/>
        <v>0,</v>
      </c>
      <c r="K391" s="102" t="str">
        <f t="shared" si="75"/>
        <v>0,</v>
      </c>
      <c r="L391" s="102" t="str">
        <f t="shared" si="75"/>
        <v>0,</v>
      </c>
      <c r="M391" s="102" t="str">
        <f t="shared" si="75"/>
        <v>0,</v>
      </c>
      <c r="N391" s="102" t="str">
        <f t="shared" si="75"/>
        <v>0,</v>
      </c>
      <c r="O391" s="102" t="str">
        <f t="shared" si="75"/>
        <v>0,</v>
      </c>
      <c r="P391" s="102" t="str">
        <f t="shared" si="75"/>
        <v>0,</v>
      </c>
      <c r="Q391" s="102" t="str">
        <f t="shared" si="75"/>
        <v>0,</v>
      </c>
      <c r="R391" s="102" t="str">
        <f t="shared" si="72"/>
        <v>0,</v>
      </c>
      <c r="S391" s="102" t="str">
        <f t="shared" si="72"/>
        <v>0,</v>
      </c>
      <c r="T391" s="102" t="str">
        <f t="shared" si="72"/>
        <v>0,</v>
      </c>
      <c r="U391" s="102" t="str">
        <f t="shared" si="72"/>
        <v>0,</v>
      </c>
      <c r="V391" s="102" t="str">
        <f t="shared" si="72"/>
        <v>0,</v>
      </c>
      <c r="W391" s="102" t="str">
        <f t="shared" si="72"/>
        <v>0,</v>
      </c>
      <c r="X391" s="102" t="str">
        <f t="shared" si="72"/>
        <v>0,</v>
      </c>
      <c r="Y391" s="102" t="str">
        <f t="shared" si="72"/>
        <v>0,</v>
      </c>
      <c r="Z391" s="102"/>
      <c r="AA391" s="102"/>
      <c r="AB391" s="102"/>
      <c r="AC391" s="102"/>
      <c r="AD391" s="102"/>
      <c r="AE391" s="102"/>
      <c r="AF391" s="102"/>
      <c r="AG391" s="102"/>
      <c r="AH391" s="102"/>
      <c r="AI391" s="102"/>
      <c r="AJ391" s="102"/>
      <c r="AK391" s="102"/>
      <c r="AL391" s="102"/>
      <c r="AM391" s="102"/>
      <c r="AN391" s="102"/>
      <c r="AO391" s="102"/>
      <c r="AP391" s="102"/>
      <c r="AQ391" s="102"/>
      <c r="AR391" s="102"/>
      <c r="AS391" s="102"/>
      <c r="AT391" s="102"/>
      <c r="AU391" s="102"/>
      <c r="AV391" s="102"/>
      <c r="AW391" s="102"/>
      <c r="AX391" s="102"/>
      <c r="AY391" s="102"/>
    </row>
    <row r="392" spans="1:51" x14ac:dyDescent="0.25">
      <c r="A392" s="116">
        <v>391</v>
      </c>
      <c r="B392" s="116" t="b">
        <f>IF(ISNUMBER(Data!D392),IF(AND($A392&lt;=Data!$H$3,$A394&gt;=Data!$H$2,Data!E393&lt;&gt;1),VLOOKUP($A392,Data!$A:$D,4,FALSE)))</f>
        <v>0</v>
      </c>
      <c r="C392" s="116" t="b">
        <f>IF(AND($A392&lt;=Data!$H$3,$A394&gt;=Data!$H$2,Data!E393&lt;&gt;1),VLOOKUP($A392,Data!$A:$D,3,FALSE))</f>
        <v>0</v>
      </c>
      <c r="D392" s="58" t="b">
        <f>IF(COUNT(B392:C392)=2,IF(C392&gt;Data!$H$5,5,IF(C392&gt;Data!$H$6,4,IF(C392&gt;Data!$H$7,3,2))))</f>
        <v>0</v>
      </c>
      <c r="E392" s="115" t="str">
        <f t="shared" si="77"/>
        <v/>
      </c>
      <c r="F392" s="102" t="str">
        <f t="shared" si="76"/>
        <v>0,</v>
      </c>
      <c r="G392" s="102" t="str">
        <f t="shared" si="76"/>
        <v>0,</v>
      </c>
      <c r="H392" s="102" t="str">
        <f t="shared" si="76"/>
        <v>0,</v>
      </c>
      <c r="I392" s="102" t="str">
        <f t="shared" si="76"/>
        <v>0,</v>
      </c>
      <c r="J392" s="102" t="str">
        <f t="shared" si="76"/>
        <v>0,</v>
      </c>
      <c r="K392" s="102" t="str">
        <f t="shared" si="76"/>
        <v>0,</v>
      </c>
      <c r="L392" s="102" t="str">
        <f t="shared" si="76"/>
        <v>0,</v>
      </c>
      <c r="M392" s="102" t="str">
        <f t="shared" si="76"/>
        <v>0,</v>
      </c>
      <c r="N392" s="102" t="str">
        <f t="shared" ref="N392:Q401" si="78">IF($B392&lt;N$1,1,0) &amp;","&amp;$E392</f>
        <v>0,</v>
      </c>
      <c r="O392" s="102" t="str">
        <f t="shared" si="78"/>
        <v>0,</v>
      </c>
      <c r="P392" s="102" t="str">
        <f t="shared" si="78"/>
        <v>0,</v>
      </c>
      <c r="Q392" s="102" t="str">
        <f t="shared" si="78"/>
        <v>0,</v>
      </c>
      <c r="R392" s="102" t="str">
        <f t="shared" ref="R392:X401" si="79">IF($B392&lt;R$1,1,0) &amp;","&amp;$E392</f>
        <v>0,</v>
      </c>
      <c r="S392" s="102" t="str">
        <f t="shared" si="79"/>
        <v>0,</v>
      </c>
      <c r="T392" s="102" t="str">
        <f t="shared" si="79"/>
        <v>0,</v>
      </c>
      <c r="U392" s="102" t="str">
        <f t="shared" si="79"/>
        <v>0,</v>
      </c>
      <c r="V392" s="102" t="str">
        <f t="shared" si="79"/>
        <v>0,</v>
      </c>
      <c r="W392" s="102" t="str">
        <f t="shared" si="79"/>
        <v>0,</v>
      </c>
      <c r="X392" s="102" t="str">
        <f t="shared" si="79"/>
        <v>0,</v>
      </c>
      <c r="Y392" s="102" t="str">
        <f t="shared" ref="Y392:Y455" si="80">IF($B392&lt;Y$1,1,0) &amp;","&amp;$E392</f>
        <v>0,</v>
      </c>
      <c r="Z392" s="102"/>
      <c r="AA392" s="102"/>
      <c r="AB392" s="102"/>
      <c r="AC392" s="102"/>
      <c r="AD392" s="102"/>
      <c r="AE392" s="102"/>
      <c r="AF392" s="102"/>
      <c r="AG392" s="102"/>
      <c r="AH392" s="102"/>
      <c r="AI392" s="102"/>
      <c r="AJ392" s="102"/>
      <c r="AK392" s="102"/>
      <c r="AL392" s="102"/>
      <c r="AM392" s="102"/>
      <c r="AN392" s="102"/>
      <c r="AO392" s="102"/>
      <c r="AP392" s="102"/>
      <c r="AQ392" s="102"/>
      <c r="AR392" s="102"/>
      <c r="AS392" s="102"/>
      <c r="AT392" s="102"/>
      <c r="AU392" s="102"/>
      <c r="AV392" s="102"/>
      <c r="AW392" s="102"/>
      <c r="AX392" s="102"/>
      <c r="AY392" s="102"/>
    </row>
    <row r="393" spans="1:51" x14ac:dyDescent="0.25">
      <c r="A393" s="116">
        <v>392</v>
      </c>
      <c r="B393" s="116" t="b">
        <f>IF(ISNUMBER(Data!D393),IF(AND($A393&lt;=Data!$H$3,$A395&gt;=Data!$H$2,Data!E394&lt;&gt;1),VLOOKUP($A393,Data!$A:$D,4,FALSE)))</f>
        <v>0</v>
      </c>
      <c r="C393" s="116" t="b">
        <f>IF(AND($A393&lt;=Data!$H$3,$A395&gt;=Data!$H$2,Data!E394&lt;&gt;1),VLOOKUP($A393,Data!$A:$D,3,FALSE))</f>
        <v>0</v>
      </c>
      <c r="D393" s="58" t="b">
        <f>IF(COUNT(B393:C393)=2,IF(C393&gt;Data!$H$5,5,IF(C393&gt;Data!$H$6,4,IF(C393&gt;Data!$H$7,3,2))))</f>
        <v>0</v>
      </c>
      <c r="E393" s="115" t="str">
        <f t="shared" si="77"/>
        <v/>
      </c>
      <c r="F393" s="102" t="str">
        <f t="shared" si="76"/>
        <v>0,</v>
      </c>
      <c r="G393" s="102" t="str">
        <f t="shared" si="76"/>
        <v>0,</v>
      </c>
      <c r="H393" s="102" t="str">
        <f t="shared" si="76"/>
        <v>0,</v>
      </c>
      <c r="I393" s="102" t="str">
        <f t="shared" si="76"/>
        <v>0,</v>
      </c>
      <c r="J393" s="102" t="str">
        <f t="shared" si="76"/>
        <v>0,</v>
      </c>
      <c r="K393" s="102" t="str">
        <f t="shared" si="76"/>
        <v>0,</v>
      </c>
      <c r="L393" s="102" t="str">
        <f t="shared" si="76"/>
        <v>0,</v>
      </c>
      <c r="M393" s="102" t="str">
        <f t="shared" si="76"/>
        <v>0,</v>
      </c>
      <c r="N393" s="102" t="str">
        <f t="shared" si="78"/>
        <v>0,</v>
      </c>
      <c r="O393" s="102" t="str">
        <f t="shared" si="78"/>
        <v>0,</v>
      </c>
      <c r="P393" s="102" t="str">
        <f t="shared" si="78"/>
        <v>0,</v>
      </c>
      <c r="Q393" s="102" t="str">
        <f t="shared" si="78"/>
        <v>0,</v>
      </c>
      <c r="R393" s="102" t="str">
        <f t="shared" si="79"/>
        <v>0,</v>
      </c>
      <c r="S393" s="102" t="str">
        <f t="shared" si="79"/>
        <v>0,</v>
      </c>
      <c r="T393" s="102" t="str">
        <f t="shared" si="79"/>
        <v>0,</v>
      </c>
      <c r="U393" s="102" t="str">
        <f t="shared" si="79"/>
        <v>0,</v>
      </c>
      <c r="V393" s="102" t="str">
        <f t="shared" si="79"/>
        <v>0,</v>
      </c>
      <c r="W393" s="102" t="str">
        <f t="shared" si="79"/>
        <v>0,</v>
      </c>
      <c r="X393" s="102" t="str">
        <f t="shared" si="79"/>
        <v>0,</v>
      </c>
      <c r="Y393" s="102" t="str">
        <f t="shared" si="80"/>
        <v>0,</v>
      </c>
      <c r="Z393" s="102"/>
      <c r="AA393" s="102"/>
      <c r="AB393" s="102"/>
      <c r="AC393" s="102"/>
      <c r="AD393" s="102"/>
      <c r="AE393" s="102"/>
      <c r="AF393" s="102"/>
      <c r="AG393" s="102"/>
      <c r="AH393" s="102"/>
      <c r="AI393" s="102"/>
      <c r="AJ393" s="102"/>
      <c r="AK393" s="102"/>
      <c r="AL393" s="102"/>
      <c r="AM393" s="102"/>
      <c r="AN393" s="102"/>
      <c r="AO393" s="102"/>
      <c r="AP393" s="102"/>
      <c r="AQ393" s="102"/>
      <c r="AR393" s="102"/>
      <c r="AS393" s="102"/>
      <c r="AT393" s="102"/>
      <c r="AU393" s="102"/>
      <c r="AV393" s="102"/>
      <c r="AW393" s="102"/>
      <c r="AX393" s="102"/>
      <c r="AY393" s="102"/>
    </row>
    <row r="394" spans="1:51" x14ac:dyDescent="0.25">
      <c r="A394" s="116">
        <v>393</v>
      </c>
      <c r="B394" s="116" t="b">
        <f>IF(ISNUMBER(Data!D394),IF(AND($A394&lt;=Data!$H$3,$A396&gt;=Data!$H$2,Data!E395&lt;&gt;1),VLOOKUP($A394,Data!$A:$D,4,FALSE)))</f>
        <v>0</v>
      </c>
      <c r="C394" s="116" t="b">
        <f>IF(AND($A394&lt;=Data!$H$3,$A396&gt;=Data!$H$2,Data!E395&lt;&gt;1),VLOOKUP($A394,Data!$A:$D,3,FALSE))</f>
        <v>0</v>
      </c>
      <c r="D394" s="58" t="b">
        <f>IF(COUNT(B394:C394)=2,IF(C394&gt;Data!$H$5,5,IF(C394&gt;Data!$H$6,4,IF(C394&gt;Data!$H$7,3,2))))</f>
        <v>0</v>
      </c>
      <c r="E394" s="115" t="str">
        <f t="shared" si="77"/>
        <v/>
      </c>
      <c r="F394" s="102" t="str">
        <f t="shared" si="76"/>
        <v>0,</v>
      </c>
      <c r="G394" s="102" t="str">
        <f t="shared" si="76"/>
        <v>0,</v>
      </c>
      <c r="H394" s="102" t="str">
        <f t="shared" si="76"/>
        <v>0,</v>
      </c>
      <c r="I394" s="102" t="str">
        <f t="shared" si="76"/>
        <v>0,</v>
      </c>
      <c r="J394" s="102" t="str">
        <f t="shared" si="76"/>
        <v>0,</v>
      </c>
      <c r="K394" s="102" t="str">
        <f t="shared" si="76"/>
        <v>0,</v>
      </c>
      <c r="L394" s="102" t="str">
        <f t="shared" si="76"/>
        <v>0,</v>
      </c>
      <c r="M394" s="102" t="str">
        <f t="shared" si="76"/>
        <v>0,</v>
      </c>
      <c r="N394" s="102" t="str">
        <f t="shared" si="78"/>
        <v>0,</v>
      </c>
      <c r="O394" s="102" t="str">
        <f t="shared" si="78"/>
        <v>0,</v>
      </c>
      <c r="P394" s="102" t="str">
        <f t="shared" si="78"/>
        <v>0,</v>
      </c>
      <c r="Q394" s="102" t="str">
        <f t="shared" si="78"/>
        <v>0,</v>
      </c>
      <c r="R394" s="102" t="str">
        <f t="shared" si="79"/>
        <v>0,</v>
      </c>
      <c r="S394" s="102" t="str">
        <f t="shared" si="79"/>
        <v>0,</v>
      </c>
      <c r="T394" s="102" t="str">
        <f t="shared" si="79"/>
        <v>0,</v>
      </c>
      <c r="U394" s="102" t="str">
        <f t="shared" si="79"/>
        <v>0,</v>
      </c>
      <c r="V394" s="102" t="str">
        <f t="shared" si="79"/>
        <v>0,</v>
      </c>
      <c r="W394" s="102" t="str">
        <f t="shared" si="79"/>
        <v>0,</v>
      </c>
      <c r="X394" s="102" t="str">
        <f t="shared" si="79"/>
        <v>0,</v>
      </c>
      <c r="Y394" s="102" t="str">
        <f t="shared" si="80"/>
        <v>0,</v>
      </c>
      <c r="Z394" s="102"/>
      <c r="AA394" s="102"/>
      <c r="AB394" s="102"/>
      <c r="AC394" s="102"/>
      <c r="AD394" s="102"/>
      <c r="AE394" s="102"/>
      <c r="AF394" s="102"/>
      <c r="AG394" s="102"/>
      <c r="AH394" s="102"/>
      <c r="AI394" s="102"/>
      <c r="AJ394" s="102"/>
      <c r="AK394" s="102"/>
      <c r="AL394" s="102"/>
      <c r="AM394" s="102"/>
      <c r="AN394" s="102"/>
      <c r="AO394" s="102"/>
      <c r="AP394" s="102"/>
      <c r="AQ394" s="102"/>
      <c r="AR394" s="102"/>
      <c r="AS394" s="102"/>
      <c r="AT394" s="102"/>
      <c r="AU394" s="102"/>
      <c r="AV394" s="102"/>
      <c r="AW394" s="102"/>
      <c r="AX394" s="102"/>
      <c r="AY394" s="102"/>
    </row>
    <row r="395" spans="1:51" x14ac:dyDescent="0.25">
      <c r="A395" s="116">
        <v>394</v>
      </c>
      <c r="B395" s="116" t="b">
        <f>IF(ISNUMBER(Data!D395),IF(AND($A395&lt;=Data!$H$3,$A397&gt;=Data!$H$2,Data!E396&lt;&gt;1),VLOOKUP($A395,Data!$A:$D,4,FALSE)))</f>
        <v>0</v>
      </c>
      <c r="C395" s="116" t="b">
        <f>IF(AND($A395&lt;=Data!$H$3,$A397&gt;=Data!$H$2,Data!E396&lt;&gt;1),VLOOKUP($A395,Data!$A:$D,3,FALSE))</f>
        <v>0</v>
      </c>
      <c r="D395" s="58" t="b">
        <f>IF(COUNT(B395:C395)=2,IF(C395&gt;Data!$H$5,5,IF(C395&gt;Data!$H$6,4,IF(C395&gt;Data!$H$7,3,2))))</f>
        <v>0</v>
      </c>
      <c r="E395" s="115" t="str">
        <f t="shared" si="77"/>
        <v/>
      </c>
      <c r="F395" s="102" t="str">
        <f t="shared" si="76"/>
        <v>0,</v>
      </c>
      <c r="G395" s="102" t="str">
        <f t="shared" si="76"/>
        <v>0,</v>
      </c>
      <c r="H395" s="102" t="str">
        <f t="shared" si="76"/>
        <v>0,</v>
      </c>
      <c r="I395" s="102" t="str">
        <f t="shared" si="76"/>
        <v>0,</v>
      </c>
      <c r="J395" s="102" t="str">
        <f t="shared" si="76"/>
        <v>0,</v>
      </c>
      <c r="K395" s="102" t="str">
        <f t="shared" si="76"/>
        <v>0,</v>
      </c>
      <c r="L395" s="102" t="str">
        <f t="shared" si="76"/>
        <v>0,</v>
      </c>
      <c r="M395" s="102" t="str">
        <f t="shared" si="76"/>
        <v>0,</v>
      </c>
      <c r="N395" s="102" t="str">
        <f t="shared" si="78"/>
        <v>0,</v>
      </c>
      <c r="O395" s="102" t="str">
        <f t="shared" si="78"/>
        <v>0,</v>
      </c>
      <c r="P395" s="102" t="str">
        <f t="shared" si="78"/>
        <v>0,</v>
      </c>
      <c r="Q395" s="102" t="str">
        <f t="shared" si="78"/>
        <v>0,</v>
      </c>
      <c r="R395" s="102" t="str">
        <f t="shared" si="79"/>
        <v>0,</v>
      </c>
      <c r="S395" s="102" t="str">
        <f t="shared" si="79"/>
        <v>0,</v>
      </c>
      <c r="T395" s="102" t="str">
        <f t="shared" si="79"/>
        <v>0,</v>
      </c>
      <c r="U395" s="102" t="str">
        <f t="shared" si="79"/>
        <v>0,</v>
      </c>
      <c r="V395" s="102" t="str">
        <f t="shared" si="79"/>
        <v>0,</v>
      </c>
      <c r="W395" s="102" t="str">
        <f t="shared" si="79"/>
        <v>0,</v>
      </c>
      <c r="X395" s="102" t="str">
        <f t="shared" si="79"/>
        <v>0,</v>
      </c>
      <c r="Y395" s="102" t="str">
        <f t="shared" si="80"/>
        <v>0,</v>
      </c>
      <c r="Z395" s="102"/>
      <c r="AA395" s="102"/>
      <c r="AB395" s="102"/>
      <c r="AC395" s="102"/>
      <c r="AD395" s="102"/>
      <c r="AE395" s="102"/>
      <c r="AF395" s="102"/>
      <c r="AG395" s="102"/>
      <c r="AH395" s="102"/>
      <c r="AI395" s="102"/>
      <c r="AJ395" s="102"/>
      <c r="AK395" s="102"/>
      <c r="AL395" s="102"/>
      <c r="AM395" s="102"/>
      <c r="AN395" s="102"/>
      <c r="AO395" s="102"/>
      <c r="AP395" s="102"/>
      <c r="AQ395" s="102"/>
      <c r="AR395" s="102"/>
      <c r="AS395" s="102"/>
      <c r="AT395" s="102"/>
      <c r="AU395" s="102"/>
      <c r="AV395" s="102"/>
      <c r="AW395" s="102"/>
      <c r="AX395" s="102"/>
      <c r="AY395" s="102"/>
    </row>
    <row r="396" spans="1:51" x14ac:dyDescent="0.25">
      <c r="A396" s="116">
        <v>395</v>
      </c>
      <c r="B396" s="116" t="b">
        <f>IF(ISNUMBER(Data!D396),IF(AND($A396&lt;=Data!$H$3,$A398&gt;=Data!$H$2,Data!E397&lt;&gt;1),VLOOKUP($A396,Data!$A:$D,4,FALSE)))</f>
        <v>0</v>
      </c>
      <c r="C396" s="116" t="b">
        <f>IF(AND($A396&lt;=Data!$H$3,$A398&gt;=Data!$H$2,Data!E397&lt;&gt;1),VLOOKUP($A396,Data!$A:$D,3,FALSE))</f>
        <v>0</v>
      </c>
      <c r="D396" s="58" t="b">
        <f>IF(COUNT(B396:C396)=2,IF(C396&gt;Data!$H$5,5,IF(C396&gt;Data!$H$6,4,IF(C396&gt;Data!$H$7,3,2))))</f>
        <v>0</v>
      </c>
      <c r="E396" s="115" t="str">
        <f t="shared" si="77"/>
        <v/>
      </c>
      <c r="F396" s="102" t="str">
        <f t="shared" si="76"/>
        <v>0,</v>
      </c>
      <c r="G396" s="102" t="str">
        <f t="shared" si="76"/>
        <v>0,</v>
      </c>
      <c r="H396" s="102" t="str">
        <f t="shared" si="76"/>
        <v>0,</v>
      </c>
      <c r="I396" s="102" t="str">
        <f t="shared" si="76"/>
        <v>0,</v>
      </c>
      <c r="J396" s="102" t="str">
        <f t="shared" si="76"/>
        <v>0,</v>
      </c>
      <c r="K396" s="102" t="str">
        <f t="shared" si="76"/>
        <v>0,</v>
      </c>
      <c r="L396" s="102" t="str">
        <f t="shared" si="76"/>
        <v>0,</v>
      </c>
      <c r="M396" s="102" t="str">
        <f t="shared" si="76"/>
        <v>0,</v>
      </c>
      <c r="N396" s="102" t="str">
        <f t="shared" si="78"/>
        <v>0,</v>
      </c>
      <c r="O396" s="102" t="str">
        <f t="shared" si="78"/>
        <v>0,</v>
      </c>
      <c r="P396" s="102" t="str">
        <f t="shared" si="78"/>
        <v>0,</v>
      </c>
      <c r="Q396" s="102" t="str">
        <f t="shared" si="78"/>
        <v>0,</v>
      </c>
      <c r="R396" s="102" t="str">
        <f t="shared" si="79"/>
        <v>0,</v>
      </c>
      <c r="S396" s="102" t="str">
        <f t="shared" si="79"/>
        <v>0,</v>
      </c>
      <c r="T396" s="102" t="str">
        <f t="shared" si="79"/>
        <v>0,</v>
      </c>
      <c r="U396" s="102" t="str">
        <f t="shared" si="79"/>
        <v>0,</v>
      </c>
      <c r="V396" s="102" t="str">
        <f t="shared" si="79"/>
        <v>0,</v>
      </c>
      <c r="W396" s="102" t="str">
        <f t="shared" si="79"/>
        <v>0,</v>
      </c>
      <c r="X396" s="102" t="str">
        <f t="shared" si="79"/>
        <v>0,</v>
      </c>
      <c r="Y396" s="102" t="str">
        <f t="shared" si="80"/>
        <v>0,</v>
      </c>
      <c r="Z396" s="102"/>
      <c r="AA396" s="102"/>
      <c r="AB396" s="102"/>
      <c r="AC396" s="102"/>
      <c r="AD396" s="102"/>
      <c r="AE396" s="102"/>
      <c r="AF396" s="102"/>
      <c r="AG396" s="102"/>
      <c r="AH396" s="102"/>
      <c r="AI396" s="102"/>
      <c r="AJ396" s="102"/>
      <c r="AK396" s="102"/>
      <c r="AL396" s="102"/>
      <c r="AM396" s="102"/>
      <c r="AN396" s="102"/>
      <c r="AO396" s="102"/>
      <c r="AP396" s="102"/>
      <c r="AQ396" s="102"/>
      <c r="AR396" s="102"/>
      <c r="AS396" s="102"/>
      <c r="AT396" s="102"/>
      <c r="AU396" s="102"/>
      <c r="AV396" s="102"/>
      <c r="AW396" s="102"/>
      <c r="AX396" s="102"/>
      <c r="AY396" s="102"/>
    </row>
    <row r="397" spans="1:51" x14ac:dyDescent="0.25">
      <c r="A397" s="116">
        <v>396</v>
      </c>
      <c r="B397" s="116" t="b">
        <f>IF(ISNUMBER(Data!D397),IF(AND($A397&lt;=Data!$H$3,$A399&gt;=Data!$H$2,Data!E398&lt;&gt;1),VLOOKUP($A397,Data!$A:$D,4,FALSE)))</f>
        <v>0</v>
      </c>
      <c r="C397" s="116" t="b">
        <f>IF(AND($A397&lt;=Data!$H$3,$A399&gt;=Data!$H$2,Data!E398&lt;&gt;1),VLOOKUP($A397,Data!$A:$D,3,FALSE))</f>
        <v>0</v>
      </c>
      <c r="D397" s="58" t="b">
        <f>IF(COUNT(B397:C397)=2,IF(C397&gt;Data!$H$5,5,IF(C397&gt;Data!$H$6,4,IF(C397&gt;Data!$H$7,3,2))))</f>
        <v>0</v>
      </c>
      <c r="E397" s="115" t="str">
        <f t="shared" si="77"/>
        <v/>
      </c>
      <c r="F397" s="102" t="str">
        <f t="shared" si="76"/>
        <v>0,</v>
      </c>
      <c r="G397" s="102" t="str">
        <f t="shared" si="76"/>
        <v>0,</v>
      </c>
      <c r="H397" s="102" t="str">
        <f t="shared" si="76"/>
        <v>0,</v>
      </c>
      <c r="I397" s="102" t="str">
        <f t="shared" si="76"/>
        <v>0,</v>
      </c>
      <c r="J397" s="102" t="str">
        <f t="shared" si="76"/>
        <v>0,</v>
      </c>
      <c r="K397" s="102" t="str">
        <f t="shared" si="76"/>
        <v>0,</v>
      </c>
      <c r="L397" s="102" t="str">
        <f t="shared" si="76"/>
        <v>0,</v>
      </c>
      <c r="M397" s="102" t="str">
        <f t="shared" si="76"/>
        <v>0,</v>
      </c>
      <c r="N397" s="102" t="str">
        <f t="shared" si="78"/>
        <v>0,</v>
      </c>
      <c r="O397" s="102" t="str">
        <f t="shared" si="78"/>
        <v>0,</v>
      </c>
      <c r="P397" s="102" t="str">
        <f t="shared" si="78"/>
        <v>0,</v>
      </c>
      <c r="Q397" s="102" t="str">
        <f t="shared" si="78"/>
        <v>0,</v>
      </c>
      <c r="R397" s="102" t="str">
        <f t="shared" si="79"/>
        <v>0,</v>
      </c>
      <c r="S397" s="102" t="str">
        <f t="shared" si="79"/>
        <v>0,</v>
      </c>
      <c r="T397" s="102" t="str">
        <f t="shared" si="79"/>
        <v>0,</v>
      </c>
      <c r="U397" s="102" t="str">
        <f t="shared" si="79"/>
        <v>0,</v>
      </c>
      <c r="V397" s="102" t="str">
        <f t="shared" si="79"/>
        <v>0,</v>
      </c>
      <c r="W397" s="102" t="str">
        <f t="shared" si="79"/>
        <v>0,</v>
      </c>
      <c r="X397" s="102" t="str">
        <f t="shared" si="79"/>
        <v>0,</v>
      </c>
      <c r="Y397" s="102" t="str">
        <f t="shared" si="80"/>
        <v>0,</v>
      </c>
      <c r="Z397" s="102"/>
      <c r="AA397" s="102"/>
      <c r="AB397" s="102"/>
      <c r="AC397" s="102"/>
      <c r="AD397" s="102"/>
      <c r="AE397" s="102"/>
      <c r="AF397" s="102"/>
      <c r="AG397" s="102"/>
      <c r="AH397" s="102"/>
      <c r="AI397" s="102"/>
      <c r="AJ397" s="102"/>
      <c r="AK397" s="102"/>
      <c r="AL397" s="102"/>
      <c r="AM397" s="102"/>
      <c r="AN397" s="102"/>
      <c r="AO397" s="102"/>
      <c r="AP397" s="102"/>
      <c r="AQ397" s="102"/>
      <c r="AR397" s="102"/>
      <c r="AS397" s="102"/>
      <c r="AT397" s="102"/>
      <c r="AU397" s="102"/>
      <c r="AV397" s="102"/>
      <c r="AW397" s="102"/>
      <c r="AX397" s="102"/>
      <c r="AY397" s="102"/>
    </row>
    <row r="398" spans="1:51" x14ac:dyDescent="0.25">
      <c r="A398" s="116">
        <v>397</v>
      </c>
      <c r="B398" s="116" t="b">
        <f>IF(ISNUMBER(Data!D398),IF(AND($A398&lt;=Data!$H$3,$A400&gt;=Data!$H$2,Data!E399&lt;&gt;1),VLOOKUP($A398,Data!$A:$D,4,FALSE)))</f>
        <v>0</v>
      </c>
      <c r="C398" s="116" t="b">
        <f>IF(AND($A398&lt;=Data!$H$3,$A400&gt;=Data!$H$2,Data!E399&lt;&gt;1),VLOOKUP($A398,Data!$A:$D,3,FALSE))</f>
        <v>0</v>
      </c>
      <c r="D398" s="58" t="b">
        <f>IF(COUNT(B398:C398)=2,IF(C398&gt;Data!$H$5,5,IF(C398&gt;Data!$H$6,4,IF(C398&gt;Data!$H$7,3,2))))</f>
        <v>0</v>
      </c>
      <c r="E398" s="115" t="str">
        <f t="shared" si="77"/>
        <v/>
      </c>
      <c r="F398" s="102" t="str">
        <f t="shared" si="76"/>
        <v>0,</v>
      </c>
      <c r="G398" s="102" t="str">
        <f t="shared" si="76"/>
        <v>0,</v>
      </c>
      <c r="H398" s="102" t="str">
        <f t="shared" si="76"/>
        <v>0,</v>
      </c>
      <c r="I398" s="102" t="str">
        <f t="shared" si="76"/>
        <v>0,</v>
      </c>
      <c r="J398" s="102" t="str">
        <f t="shared" si="76"/>
        <v>0,</v>
      </c>
      <c r="K398" s="102" t="str">
        <f t="shared" si="76"/>
        <v>0,</v>
      </c>
      <c r="L398" s="102" t="str">
        <f t="shared" si="76"/>
        <v>0,</v>
      </c>
      <c r="M398" s="102" t="str">
        <f t="shared" si="76"/>
        <v>0,</v>
      </c>
      <c r="N398" s="102" t="str">
        <f t="shared" si="78"/>
        <v>0,</v>
      </c>
      <c r="O398" s="102" t="str">
        <f t="shared" si="78"/>
        <v>0,</v>
      </c>
      <c r="P398" s="102" t="str">
        <f t="shared" si="78"/>
        <v>0,</v>
      </c>
      <c r="Q398" s="102" t="str">
        <f t="shared" si="78"/>
        <v>0,</v>
      </c>
      <c r="R398" s="102" t="str">
        <f t="shared" si="79"/>
        <v>0,</v>
      </c>
      <c r="S398" s="102" t="str">
        <f t="shared" si="79"/>
        <v>0,</v>
      </c>
      <c r="T398" s="102" t="str">
        <f t="shared" si="79"/>
        <v>0,</v>
      </c>
      <c r="U398" s="102" t="str">
        <f t="shared" si="79"/>
        <v>0,</v>
      </c>
      <c r="V398" s="102" t="str">
        <f t="shared" si="79"/>
        <v>0,</v>
      </c>
      <c r="W398" s="102" t="str">
        <f t="shared" si="79"/>
        <v>0,</v>
      </c>
      <c r="X398" s="102" t="str">
        <f t="shared" si="79"/>
        <v>0,</v>
      </c>
      <c r="Y398" s="102" t="str">
        <f t="shared" si="80"/>
        <v>0,</v>
      </c>
      <c r="Z398" s="102"/>
      <c r="AA398" s="102"/>
      <c r="AB398" s="102"/>
      <c r="AC398" s="102"/>
      <c r="AD398" s="102"/>
      <c r="AE398" s="102"/>
      <c r="AF398" s="102"/>
      <c r="AG398" s="102"/>
      <c r="AH398" s="102"/>
      <c r="AI398" s="102"/>
      <c r="AJ398" s="102"/>
      <c r="AK398" s="102"/>
      <c r="AL398" s="102"/>
      <c r="AM398" s="102"/>
      <c r="AN398" s="102"/>
      <c r="AO398" s="102"/>
      <c r="AP398" s="102"/>
      <c r="AQ398" s="102"/>
      <c r="AR398" s="102"/>
      <c r="AS398" s="102"/>
      <c r="AT398" s="102"/>
      <c r="AU398" s="102"/>
      <c r="AV398" s="102"/>
      <c r="AW398" s="102"/>
      <c r="AX398" s="102"/>
      <c r="AY398" s="102"/>
    </row>
    <row r="399" spans="1:51" x14ac:dyDescent="0.25">
      <c r="A399" s="116">
        <v>398</v>
      </c>
      <c r="B399" s="116" t="b">
        <f>IF(ISNUMBER(Data!D399),IF(AND($A399&lt;=Data!$H$3,$A401&gt;=Data!$H$2,Data!E400&lt;&gt;1),VLOOKUP($A399,Data!$A:$D,4,FALSE)))</f>
        <v>0</v>
      </c>
      <c r="C399" s="116" t="b">
        <f>IF(AND($A399&lt;=Data!$H$3,$A401&gt;=Data!$H$2,Data!E400&lt;&gt;1),VLOOKUP($A399,Data!$A:$D,3,FALSE))</f>
        <v>0</v>
      </c>
      <c r="D399" s="58" t="b">
        <f>IF(COUNT(B399:C399)=2,IF(C399&gt;Data!$H$5,5,IF(C399&gt;Data!$H$6,4,IF(C399&gt;Data!$H$7,3,2))))</f>
        <v>0</v>
      </c>
      <c r="E399" s="115" t="str">
        <f t="shared" si="77"/>
        <v/>
      </c>
      <c r="F399" s="102" t="str">
        <f t="shared" si="76"/>
        <v>0,</v>
      </c>
      <c r="G399" s="102" t="str">
        <f t="shared" si="76"/>
        <v>0,</v>
      </c>
      <c r="H399" s="102" t="str">
        <f t="shared" si="76"/>
        <v>0,</v>
      </c>
      <c r="I399" s="102" t="str">
        <f t="shared" si="76"/>
        <v>0,</v>
      </c>
      <c r="J399" s="102" t="str">
        <f t="shared" si="76"/>
        <v>0,</v>
      </c>
      <c r="K399" s="102" t="str">
        <f t="shared" si="76"/>
        <v>0,</v>
      </c>
      <c r="L399" s="102" t="str">
        <f t="shared" si="76"/>
        <v>0,</v>
      </c>
      <c r="M399" s="102" t="str">
        <f t="shared" si="76"/>
        <v>0,</v>
      </c>
      <c r="N399" s="102" t="str">
        <f t="shared" si="78"/>
        <v>0,</v>
      </c>
      <c r="O399" s="102" t="str">
        <f t="shared" si="78"/>
        <v>0,</v>
      </c>
      <c r="P399" s="102" t="str">
        <f t="shared" si="78"/>
        <v>0,</v>
      </c>
      <c r="Q399" s="102" t="str">
        <f t="shared" si="78"/>
        <v>0,</v>
      </c>
      <c r="R399" s="102" t="str">
        <f t="shared" si="79"/>
        <v>0,</v>
      </c>
      <c r="S399" s="102" t="str">
        <f t="shared" si="79"/>
        <v>0,</v>
      </c>
      <c r="T399" s="102" t="str">
        <f t="shared" si="79"/>
        <v>0,</v>
      </c>
      <c r="U399" s="102" t="str">
        <f t="shared" si="79"/>
        <v>0,</v>
      </c>
      <c r="V399" s="102" t="str">
        <f t="shared" si="79"/>
        <v>0,</v>
      </c>
      <c r="W399" s="102" t="str">
        <f t="shared" si="79"/>
        <v>0,</v>
      </c>
      <c r="X399" s="102" t="str">
        <f t="shared" si="79"/>
        <v>0,</v>
      </c>
      <c r="Y399" s="102" t="str">
        <f t="shared" si="80"/>
        <v>0,</v>
      </c>
      <c r="Z399" s="102"/>
      <c r="AA399" s="102"/>
      <c r="AB399" s="102"/>
      <c r="AC399" s="102"/>
      <c r="AD399" s="102"/>
      <c r="AE399" s="102"/>
      <c r="AF399" s="102"/>
      <c r="AG399" s="102"/>
      <c r="AH399" s="102"/>
      <c r="AI399" s="102"/>
      <c r="AJ399" s="102"/>
      <c r="AK399" s="102"/>
      <c r="AL399" s="102"/>
      <c r="AM399" s="102"/>
      <c r="AN399" s="102"/>
      <c r="AO399" s="102"/>
      <c r="AP399" s="102"/>
      <c r="AQ399" s="102"/>
      <c r="AR399" s="102"/>
      <c r="AS399" s="102"/>
      <c r="AT399" s="102"/>
      <c r="AU399" s="102"/>
      <c r="AV399" s="102"/>
      <c r="AW399" s="102"/>
      <c r="AX399" s="102"/>
      <c r="AY399" s="102"/>
    </row>
    <row r="400" spans="1:51" x14ac:dyDescent="0.25">
      <c r="A400" s="116">
        <v>399</v>
      </c>
      <c r="B400" s="116" t="b">
        <f>IF(ISNUMBER(Data!D400),IF(AND($A400&lt;=Data!$H$3,$A402&gt;=Data!$H$2,Data!E401&lt;&gt;1),VLOOKUP($A400,Data!$A:$D,4,FALSE)))</f>
        <v>0</v>
      </c>
      <c r="C400" s="116" t="b">
        <f>IF(AND($A400&lt;=Data!$H$3,$A402&gt;=Data!$H$2,Data!E401&lt;&gt;1),VLOOKUP($A400,Data!$A:$D,3,FALSE))</f>
        <v>0</v>
      </c>
      <c r="D400" s="58" t="b">
        <f>IF(COUNT(B400:C400)=2,IF(C400&gt;Data!$H$5,5,IF(C400&gt;Data!$H$6,4,IF(C400&gt;Data!$H$7,3,2))))</f>
        <v>0</v>
      </c>
      <c r="E400" s="115" t="str">
        <f t="shared" si="77"/>
        <v/>
      </c>
      <c r="F400" s="102" t="str">
        <f t="shared" si="76"/>
        <v>0,</v>
      </c>
      <c r="G400" s="102" t="str">
        <f t="shared" si="76"/>
        <v>0,</v>
      </c>
      <c r="H400" s="102" t="str">
        <f t="shared" si="76"/>
        <v>0,</v>
      </c>
      <c r="I400" s="102" t="str">
        <f t="shared" si="76"/>
        <v>0,</v>
      </c>
      <c r="J400" s="102" t="str">
        <f t="shared" si="76"/>
        <v>0,</v>
      </c>
      <c r="K400" s="102" t="str">
        <f t="shared" si="76"/>
        <v>0,</v>
      </c>
      <c r="L400" s="102" t="str">
        <f t="shared" si="76"/>
        <v>0,</v>
      </c>
      <c r="M400" s="102" t="str">
        <f t="shared" si="76"/>
        <v>0,</v>
      </c>
      <c r="N400" s="102" t="str">
        <f t="shared" si="78"/>
        <v>0,</v>
      </c>
      <c r="O400" s="102" t="str">
        <f t="shared" si="78"/>
        <v>0,</v>
      </c>
      <c r="P400" s="102" t="str">
        <f t="shared" si="78"/>
        <v>0,</v>
      </c>
      <c r="Q400" s="102" t="str">
        <f t="shared" si="78"/>
        <v>0,</v>
      </c>
      <c r="R400" s="102" t="str">
        <f t="shared" si="79"/>
        <v>0,</v>
      </c>
      <c r="S400" s="102" t="str">
        <f t="shared" si="79"/>
        <v>0,</v>
      </c>
      <c r="T400" s="102" t="str">
        <f t="shared" si="79"/>
        <v>0,</v>
      </c>
      <c r="U400" s="102" t="str">
        <f t="shared" si="79"/>
        <v>0,</v>
      </c>
      <c r="V400" s="102" t="str">
        <f t="shared" si="79"/>
        <v>0,</v>
      </c>
      <c r="W400" s="102" t="str">
        <f t="shared" si="79"/>
        <v>0,</v>
      </c>
      <c r="X400" s="102" t="str">
        <f t="shared" si="79"/>
        <v>0,</v>
      </c>
      <c r="Y400" s="102" t="str">
        <f t="shared" si="80"/>
        <v>0,</v>
      </c>
      <c r="Z400" s="102"/>
      <c r="AA400" s="102"/>
      <c r="AB400" s="102"/>
      <c r="AC400" s="102"/>
      <c r="AD400" s="102"/>
      <c r="AE400" s="102"/>
      <c r="AF400" s="102"/>
      <c r="AG400" s="102"/>
      <c r="AH400" s="102"/>
      <c r="AI400" s="102"/>
      <c r="AJ400" s="102"/>
      <c r="AK400" s="102"/>
      <c r="AL400" s="102"/>
      <c r="AM400" s="102"/>
      <c r="AN400" s="102"/>
      <c r="AO400" s="102"/>
      <c r="AP400" s="102"/>
      <c r="AQ400" s="102"/>
      <c r="AR400" s="102"/>
      <c r="AS400" s="102"/>
      <c r="AT400" s="102"/>
      <c r="AU400" s="102"/>
      <c r="AV400" s="102"/>
      <c r="AW400" s="102"/>
      <c r="AX400" s="102"/>
      <c r="AY400" s="102"/>
    </row>
    <row r="401" spans="1:51" x14ac:dyDescent="0.25">
      <c r="A401" s="116">
        <v>400</v>
      </c>
      <c r="B401" s="116" t="b">
        <f>IF(ISNUMBER(Data!D401),IF(AND($A401&lt;=Data!$H$3,$A403&gt;=Data!$H$2,Data!E402&lt;&gt;1),VLOOKUP($A401,Data!$A:$D,4,FALSE)))</f>
        <v>0</v>
      </c>
      <c r="C401" s="116" t="b">
        <f>IF(AND($A401&lt;=Data!$H$3,$A403&gt;=Data!$H$2,Data!E402&lt;&gt;1),VLOOKUP($A401,Data!$A:$D,3,FALSE))</f>
        <v>0</v>
      </c>
      <c r="D401" s="58" t="b">
        <f>IF(COUNT(B401:C401)=2,IF(C401&gt;Data!$H$5,5,IF(C401&gt;Data!$H$6,4,IF(C401&gt;Data!$H$7,3,2))))</f>
        <v>0</v>
      </c>
      <c r="E401" s="115" t="str">
        <f t="shared" si="77"/>
        <v/>
      </c>
      <c r="F401" s="102" t="str">
        <f t="shared" si="76"/>
        <v>0,</v>
      </c>
      <c r="G401" s="102" t="str">
        <f t="shared" si="76"/>
        <v>0,</v>
      </c>
      <c r="H401" s="102" t="str">
        <f t="shared" si="76"/>
        <v>0,</v>
      </c>
      <c r="I401" s="102" t="str">
        <f t="shared" si="76"/>
        <v>0,</v>
      </c>
      <c r="J401" s="102" t="str">
        <f t="shared" si="76"/>
        <v>0,</v>
      </c>
      <c r="K401" s="102" t="str">
        <f t="shared" si="76"/>
        <v>0,</v>
      </c>
      <c r="L401" s="102" t="str">
        <f t="shared" si="76"/>
        <v>0,</v>
      </c>
      <c r="M401" s="102" t="str">
        <f t="shared" si="76"/>
        <v>0,</v>
      </c>
      <c r="N401" s="102" t="str">
        <f t="shared" si="78"/>
        <v>0,</v>
      </c>
      <c r="O401" s="102" t="str">
        <f t="shared" si="78"/>
        <v>0,</v>
      </c>
      <c r="P401" s="102" t="str">
        <f t="shared" si="78"/>
        <v>0,</v>
      </c>
      <c r="Q401" s="102" t="str">
        <f t="shared" si="78"/>
        <v>0,</v>
      </c>
      <c r="R401" s="102" t="str">
        <f t="shared" si="79"/>
        <v>0,</v>
      </c>
      <c r="S401" s="102" t="str">
        <f t="shared" si="79"/>
        <v>0,</v>
      </c>
      <c r="T401" s="102" t="str">
        <f t="shared" si="79"/>
        <v>0,</v>
      </c>
      <c r="U401" s="102" t="str">
        <f t="shared" si="79"/>
        <v>0,</v>
      </c>
      <c r="V401" s="102" t="str">
        <f t="shared" si="79"/>
        <v>0,</v>
      </c>
      <c r="W401" s="102" t="str">
        <f t="shared" si="79"/>
        <v>0,</v>
      </c>
      <c r="X401" s="102" t="str">
        <f t="shared" si="79"/>
        <v>0,</v>
      </c>
      <c r="Y401" s="102" t="str">
        <f t="shared" si="80"/>
        <v>0,</v>
      </c>
      <c r="Z401" s="102"/>
      <c r="AA401" s="102"/>
      <c r="AB401" s="102"/>
      <c r="AC401" s="102"/>
      <c r="AD401" s="102"/>
      <c r="AE401" s="102"/>
      <c r="AF401" s="102"/>
      <c r="AG401" s="102"/>
      <c r="AH401" s="102"/>
      <c r="AI401" s="102"/>
      <c r="AJ401" s="102"/>
      <c r="AK401" s="102"/>
      <c r="AL401" s="102"/>
      <c r="AM401" s="102"/>
      <c r="AN401" s="102"/>
      <c r="AO401" s="102"/>
      <c r="AP401" s="102"/>
      <c r="AQ401" s="102"/>
      <c r="AR401" s="102"/>
      <c r="AS401" s="102"/>
      <c r="AT401" s="102"/>
      <c r="AU401" s="102"/>
      <c r="AV401" s="102"/>
      <c r="AW401" s="102"/>
      <c r="AX401" s="102"/>
      <c r="AY401" s="102"/>
    </row>
    <row r="402" spans="1:51" x14ac:dyDescent="0.25">
      <c r="A402" s="116">
        <v>401</v>
      </c>
      <c r="B402" s="116" t="b">
        <f>IF(ISNUMBER(Data!D402),IF(AND($A402&lt;=Data!$H$3,$A404&gt;=Data!$H$2,Data!E403&lt;&gt;1),VLOOKUP($A402,Data!$A:$D,4,FALSE)))</f>
        <v>0</v>
      </c>
      <c r="C402" s="116" t="b">
        <f>IF(AND($A402&lt;=Data!$H$3,$A404&gt;=Data!$H$2,Data!E403&lt;&gt;1),VLOOKUP($A402,Data!$A:$D,3,FALSE))</f>
        <v>0</v>
      </c>
      <c r="D402" s="58" t="b">
        <f>IF(COUNT(B402:C402)=2,IF(C402&gt;Data!$H$5,5,IF(C402&gt;Data!$H$6,4,IF(C402&gt;Data!$H$7,3,2))))</f>
        <v>0</v>
      </c>
      <c r="E402" s="115" t="str">
        <f t="shared" si="77"/>
        <v/>
      </c>
      <c r="F402" s="102" t="str">
        <f t="shared" si="76"/>
        <v>0,</v>
      </c>
      <c r="G402" s="102" t="str">
        <f t="shared" si="76"/>
        <v>0,</v>
      </c>
      <c r="H402" s="102" t="str">
        <f t="shared" si="76"/>
        <v>0,</v>
      </c>
      <c r="I402" s="102" t="str">
        <f>IF($B402&lt;I$1,1,0) &amp;","&amp;$E402</f>
        <v>0,</v>
      </c>
      <c r="J402" s="102" t="str">
        <f>IF($B402&lt;J$1,1,0) &amp;","&amp;$E402</f>
        <v>0,</v>
      </c>
      <c r="K402" s="102" t="str">
        <f>IF($B402&lt;K$1,1,0) &amp;","&amp;$E402</f>
        <v>0,</v>
      </c>
      <c r="L402" s="102" t="str">
        <f>IF($B402&lt;L$1,1,0) &amp;","&amp;$E402</f>
        <v>0,</v>
      </c>
      <c r="M402" s="102" t="str">
        <f>IF($B402&lt;M$1,1,0) &amp;","&amp;$E402</f>
        <v>0,</v>
      </c>
      <c r="N402" s="102" t="str">
        <f t="shared" ref="N402:X425" si="81">IF($B402&lt;N$1,1,0) &amp;","&amp;$E402</f>
        <v>0,</v>
      </c>
      <c r="O402" s="102" t="str">
        <f t="shared" si="81"/>
        <v>0,</v>
      </c>
      <c r="P402" s="102" t="str">
        <f t="shared" si="81"/>
        <v>0,</v>
      </c>
      <c r="Q402" s="102" t="str">
        <f t="shared" si="81"/>
        <v>0,</v>
      </c>
      <c r="R402" s="102" t="str">
        <f t="shared" si="81"/>
        <v>0,</v>
      </c>
      <c r="S402" s="102" t="str">
        <f t="shared" si="81"/>
        <v>0,</v>
      </c>
      <c r="T402" s="102" t="str">
        <f t="shared" si="81"/>
        <v>0,</v>
      </c>
      <c r="U402" s="102" t="str">
        <f t="shared" si="81"/>
        <v>0,</v>
      </c>
      <c r="V402" s="102" t="str">
        <f t="shared" si="81"/>
        <v>0,</v>
      </c>
      <c r="W402" s="102" t="str">
        <f t="shared" si="81"/>
        <v>0,</v>
      </c>
      <c r="X402" s="102" t="str">
        <f t="shared" si="81"/>
        <v>0,</v>
      </c>
      <c r="Y402" s="102" t="str">
        <f t="shared" si="80"/>
        <v>0,</v>
      </c>
      <c r="Z402" s="102"/>
      <c r="AA402" s="102"/>
      <c r="AB402" s="102"/>
      <c r="AC402" s="102"/>
      <c r="AD402" s="102"/>
      <c r="AE402" s="102"/>
      <c r="AF402" s="102"/>
      <c r="AG402" s="102"/>
      <c r="AH402" s="102"/>
      <c r="AI402" s="102"/>
      <c r="AJ402" s="102"/>
      <c r="AK402" s="102"/>
      <c r="AL402" s="102"/>
      <c r="AM402" s="102"/>
      <c r="AN402" s="102"/>
      <c r="AO402" s="102"/>
      <c r="AP402" s="102"/>
      <c r="AQ402" s="102"/>
      <c r="AR402" s="102"/>
      <c r="AS402" s="102"/>
      <c r="AT402" s="102"/>
      <c r="AU402" s="102"/>
      <c r="AV402" s="102"/>
      <c r="AW402" s="102"/>
      <c r="AX402" s="102"/>
      <c r="AY402" s="102"/>
    </row>
    <row r="403" spans="1:51" x14ac:dyDescent="0.25">
      <c r="A403" s="116">
        <v>402</v>
      </c>
      <c r="B403" s="116" t="b">
        <f>IF(ISNUMBER(Data!D403),IF(AND($A403&lt;=Data!$H$3,$A405&gt;=Data!$H$2,Data!E404&lt;&gt;1),VLOOKUP($A403,Data!$A:$D,4,FALSE)))</f>
        <v>0</v>
      </c>
      <c r="C403" s="116" t="b">
        <f>IF(AND($A403&lt;=Data!$H$3,$A405&gt;=Data!$H$2,Data!E404&lt;&gt;1),VLOOKUP($A403,Data!$A:$D,3,FALSE))</f>
        <v>0</v>
      </c>
      <c r="D403" s="58" t="b">
        <f>IF(COUNT(B403:C403)=2,IF(C403&gt;Data!$H$5,5,IF(C403&gt;Data!$H$6,4,IF(C403&gt;Data!$H$7,3,2))))</f>
        <v>0</v>
      </c>
      <c r="E403" s="115" t="str">
        <f t="shared" si="77"/>
        <v/>
      </c>
      <c r="F403" s="102" t="str">
        <f t="shared" si="76"/>
        <v>0,</v>
      </c>
      <c r="G403" s="102" t="str">
        <f t="shared" si="76"/>
        <v>0,</v>
      </c>
      <c r="H403" s="102" t="str">
        <f t="shared" si="76"/>
        <v>0,</v>
      </c>
      <c r="I403" s="102" t="str">
        <f t="shared" si="76"/>
        <v>0,</v>
      </c>
      <c r="J403" s="102" t="str">
        <f t="shared" si="76"/>
        <v>0,</v>
      </c>
      <c r="K403" s="102" t="str">
        <f t="shared" si="76"/>
        <v>0,</v>
      </c>
      <c r="L403" s="102" t="str">
        <f t="shared" si="76"/>
        <v>0,</v>
      </c>
      <c r="M403" s="102" t="str">
        <f t="shared" si="76"/>
        <v>0,</v>
      </c>
      <c r="N403" s="102" t="str">
        <f t="shared" si="81"/>
        <v>0,</v>
      </c>
      <c r="O403" s="102" t="str">
        <f t="shared" si="81"/>
        <v>0,</v>
      </c>
      <c r="P403" s="102" t="str">
        <f t="shared" si="81"/>
        <v>0,</v>
      </c>
      <c r="Q403" s="102" t="str">
        <f t="shared" si="81"/>
        <v>0,</v>
      </c>
      <c r="R403" s="102" t="str">
        <f t="shared" si="81"/>
        <v>0,</v>
      </c>
      <c r="S403" s="102" t="str">
        <f t="shared" si="81"/>
        <v>0,</v>
      </c>
      <c r="T403" s="102" t="str">
        <f t="shared" si="81"/>
        <v>0,</v>
      </c>
      <c r="U403" s="102" t="str">
        <f t="shared" si="81"/>
        <v>0,</v>
      </c>
      <c r="V403" s="102" t="str">
        <f t="shared" si="81"/>
        <v>0,</v>
      </c>
      <c r="W403" s="102" t="str">
        <f t="shared" si="81"/>
        <v>0,</v>
      </c>
      <c r="X403" s="102" t="str">
        <f t="shared" si="81"/>
        <v>0,</v>
      </c>
      <c r="Y403" s="102" t="str">
        <f t="shared" si="80"/>
        <v>0,</v>
      </c>
      <c r="Z403" s="102"/>
      <c r="AA403" s="102"/>
      <c r="AB403" s="102"/>
      <c r="AC403" s="102"/>
      <c r="AD403" s="102"/>
      <c r="AE403" s="102"/>
      <c r="AF403" s="102"/>
      <c r="AG403" s="102"/>
      <c r="AH403" s="102"/>
      <c r="AI403" s="102"/>
      <c r="AJ403" s="102"/>
      <c r="AK403" s="102"/>
      <c r="AL403" s="102"/>
      <c r="AM403" s="102"/>
      <c r="AN403" s="102"/>
      <c r="AO403" s="102"/>
      <c r="AP403" s="102"/>
      <c r="AQ403" s="102"/>
      <c r="AR403" s="102"/>
      <c r="AS403" s="102"/>
      <c r="AT403" s="102"/>
      <c r="AU403" s="102"/>
      <c r="AV403" s="102"/>
      <c r="AW403" s="102"/>
      <c r="AX403" s="102"/>
      <c r="AY403" s="102"/>
    </row>
    <row r="404" spans="1:51" x14ac:dyDescent="0.25">
      <c r="A404" s="116">
        <v>403</v>
      </c>
      <c r="B404" s="116" t="b">
        <f>IF(ISNUMBER(Data!D404),IF(AND($A404&lt;=Data!$H$3,$A406&gt;=Data!$H$2,Data!E405&lt;&gt;1),VLOOKUP($A404,Data!$A:$D,4,FALSE)))</f>
        <v>0</v>
      </c>
      <c r="C404" s="116" t="b">
        <f>IF(AND($A404&lt;=Data!$H$3,$A406&gt;=Data!$H$2,Data!E405&lt;&gt;1),VLOOKUP($A404,Data!$A:$D,3,FALSE))</f>
        <v>0</v>
      </c>
      <c r="D404" s="58" t="b">
        <f>IF(COUNT(B404:C404)=2,IF(C404&gt;Data!$H$5,5,IF(C404&gt;Data!$H$6,4,IF(C404&gt;Data!$H$7,3,2))))</f>
        <v>0</v>
      </c>
      <c r="E404" s="115" t="str">
        <f t="shared" si="77"/>
        <v/>
      </c>
      <c r="F404" s="102" t="str">
        <f t="shared" si="76"/>
        <v>0,</v>
      </c>
      <c r="G404" s="102" t="str">
        <f t="shared" si="76"/>
        <v>0,</v>
      </c>
      <c r="H404" s="102" t="str">
        <f t="shared" si="76"/>
        <v>0,</v>
      </c>
      <c r="I404" s="102" t="str">
        <f t="shared" si="76"/>
        <v>0,</v>
      </c>
      <c r="J404" s="102" t="str">
        <f t="shared" si="76"/>
        <v>0,</v>
      </c>
      <c r="K404" s="102" t="str">
        <f t="shared" si="76"/>
        <v>0,</v>
      </c>
      <c r="L404" s="102" t="str">
        <f t="shared" si="76"/>
        <v>0,</v>
      </c>
      <c r="M404" s="102" t="str">
        <f t="shared" si="76"/>
        <v>0,</v>
      </c>
      <c r="N404" s="102" t="str">
        <f t="shared" si="81"/>
        <v>0,</v>
      </c>
      <c r="O404" s="102" t="str">
        <f t="shared" si="81"/>
        <v>0,</v>
      </c>
      <c r="P404" s="102" t="str">
        <f t="shared" si="81"/>
        <v>0,</v>
      </c>
      <c r="Q404" s="102" t="str">
        <f t="shared" si="81"/>
        <v>0,</v>
      </c>
      <c r="R404" s="102" t="str">
        <f t="shared" si="81"/>
        <v>0,</v>
      </c>
      <c r="S404" s="102" t="str">
        <f t="shared" si="81"/>
        <v>0,</v>
      </c>
      <c r="T404" s="102" t="str">
        <f t="shared" si="81"/>
        <v>0,</v>
      </c>
      <c r="U404" s="102" t="str">
        <f t="shared" si="81"/>
        <v>0,</v>
      </c>
      <c r="V404" s="102" t="str">
        <f t="shared" si="81"/>
        <v>0,</v>
      </c>
      <c r="W404" s="102" t="str">
        <f t="shared" si="81"/>
        <v>0,</v>
      </c>
      <c r="X404" s="102" t="str">
        <f t="shared" si="81"/>
        <v>0,</v>
      </c>
      <c r="Y404" s="102" t="str">
        <f t="shared" si="80"/>
        <v>0,</v>
      </c>
      <c r="Z404" s="102"/>
      <c r="AA404" s="102"/>
      <c r="AB404" s="102"/>
      <c r="AC404" s="102"/>
      <c r="AD404" s="102"/>
      <c r="AE404" s="102"/>
      <c r="AF404" s="102"/>
      <c r="AG404" s="102"/>
      <c r="AH404" s="102"/>
      <c r="AI404" s="102"/>
      <c r="AJ404" s="102"/>
      <c r="AK404" s="102"/>
      <c r="AL404" s="102"/>
      <c r="AM404" s="102"/>
      <c r="AN404" s="102"/>
      <c r="AO404" s="102"/>
      <c r="AP404" s="102"/>
      <c r="AQ404" s="102"/>
      <c r="AR404" s="102"/>
      <c r="AS404" s="102"/>
      <c r="AT404" s="102"/>
      <c r="AU404" s="102"/>
      <c r="AV404" s="102"/>
      <c r="AW404" s="102"/>
      <c r="AX404" s="102"/>
      <c r="AY404" s="102"/>
    </row>
    <row r="405" spans="1:51" x14ac:dyDescent="0.25">
      <c r="A405" s="116">
        <v>404</v>
      </c>
      <c r="B405" s="116" t="b">
        <f>IF(ISNUMBER(Data!D405),IF(AND($A405&lt;=Data!$H$3,$A407&gt;=Data!$H$2,Data!E406&lt;&gt;1),VLOOKUP($A405,Data!$A:$D,4,FALSE)))</f>
        <v>0</v>
      </c>
      <c r="C405" s="116" t="b">
        <f>IF(AND($A405&lt;=Data!$H$3,$A407&gt;=Data!$H$2,Data!E406&lt;&gt;1),VLOOKUP($A405,Data!$A:$D,3,FALSE))</f>
        <v>0</v>
      </c>
      <c r="D405" s="58" t="b">
        <f>IF(COUNT(B405:C405)=2,IF(C405&gt;Data!$H$5,5,IF(C405&gt;Data!$H$6,4,IF(C405&gt;Data!$H$7,3,2))))</f>
        <v>0</v>
      </c>
      <c r="E405" s="115" t="str">
        <f t="shared" si="77"/>
        <v/>
      </c>
      <c r="F405" s="102" t="str">
        <f t="shared" si="76"/>
        <v>0,</v>
      </c>
      <c r="G405" s="102" t="str">
        <f t="shared" si="76"/>
        <v>0,</v>
      </c>
      <c r="H405" s="102" t="str">
        <f t="shared" si="76"/>
        <v>0,</v>
      </c>
      <c r="I405" s="102" t="str">
        <f t="shared" si="76"/>
        <v>0,</v>
      </c>
      <c r="J405" s="102" t="str">
        <f t="shared" si="76"/>
        <v>0,</v>
      </c>
      <c r="K405" s="102" t="str">
        <f t="shared" si="76"/>
        <v>0,</v>
      </c>
      <c r="L405" s="102" t="str">
        <f t="shared" si="76"/>
        <v>0,</v>
      </c>
      <c r="M405" s="102" t="str">
        <f t="shared" si="76"/>
        <v>0,</v>
      </c>
      <c r="N405" s="102" t="str">
        <f t="shared" si="81"/>
        <v>0,</v>
      </c>
      <c r="O405" s="102" t="str">
        <f t="shared" si="81"/>
        <v>0,</v>
      </c>
      <c r="P405" s="102" t="str">
        <f t="shared" si="81"/>
        <v>0,</v>
      </c>
      <c r="Q405" s="102" t="str">
        <f t="shared" si="81"/>
        <v>0,</v>
      </c>
      <c r="R405" s="102" t="str">
        <f t="shared" si="81"/>
        <v>0,</v>
      </c>
      <c r="S405" s="102" t="str">
        <f t="shared" si="81"/>
        <v>0,</v>
      </c>
      <c r="T405" s="102" t="str">
        <f t="shared" si="81"/>
        <v>0,</v>
      </c>
      <c r="U405" s="102" t="str">
        <f t="shared" si="81"/>
        <v>0,</v>
      </c>
      <c r="V405" s="102" t="str">
        <f t="shared" si="81"/>
        <v>0,</v>
      </c>
      <c r="W405" s="102" t="str">
        <f t="shared" si="81"/>
        <v>0,</v>
      </c>
      <c r="X405" s="102" t="str">
        <f t="shared" si="81"/>
        <v>0,</v>
      </c>
      <c r="Y405" s="102" t="str">
        <f t="shared" si="80"/>
        <v>0,</v>
      </c>
      <c r="Z405" s="102"/>
      <c r="AA405" s="102"/>
      <c r="AB405" s="102"/>
      <c r="AC405" s="102"/>
      <c r="AD405" s="102"/>
      <c r="AE405" s="102"/>
      <c r="AF405" s="102"/>
      <c r="AG405" s="102"/>
      <c r="AH405" s="102"/>
      <c r="AI405" s="102"/>
      <c r="AJ405" s="102"/>
      <c r="AK405" s="102"/>
      <c r="AL405" s="102"/>
      <c r="AM405" s="102"/>
      <c r="AN405" s="102"/>
      <c r="AO405" s="102"/>
      <c r="AP405" s="102"/>
      <c r="AQ405" s="102"/>
      <c r="AR405" s="102"/>
      <c r="AS405" s="102"/>
      <c r="AT405" s="102"/>
      <c r="AU405" s="102"/>
      <c r="AV405" s="102"/>
      <c r="AW405" s="102"/>
      <c r="AX405" s="102"/>
      <c r="AY405" s="102"/>
    </row>
    <row r="406" spans="1:51" x14ac:dyDescent="0.25">
      <c r="A406" s="116">
        <v>405</v>
      </c>
      <c r="B406" s="116" t="b">
        <f>IF(ISNUMBER(Data!D406),IF(AND($A406&lt;=Data!$H$3,$A408&gt;=Data!$H$2,Data!E407&lt;&gt;1),VLOOKUP($A406,Data!$A:$D,4,FALSE)))</f>
        <v>0</v>
      </c>
      <c r="C406" s="116" t="b">
        <f>IF(AND($A406&lt;=Data!$H$3,$A408&gt;=Data!$H$2,Data!E407&lt;&gt;1),VLOOKUP($A406,Data!$A:$D,3,FALSE))</f>
        <v>0</v>
      </c>
      <c r="D406" s="58" t="b">
        <f>IF(COUNT(B406:C406)=2,IF(C406&gt;Data!$H$5,5,IF(C406&gt;Data!$H$6,4,IF(C406&gt;Data!$H$7,3,2))))</f>
        <v>0</v>
      </c>
      <c r="E406" s="115" t="str">
        <f t="shared" si="77"/>
        <v/>
      </c>
      <c r="F406" s="102" t="str">
        <f t="shared" si="76"/>
        <v>0,</v>
      </c>
      <c r="G406" s="102" t="str">
        <f t="shared" si="76"/>
        <v>0,</v>
      </c>
      <c r="H406" s="102" t="str">
        <f t="shared" si="76"/>
        <v>0,</v>
      </c>
      <c r="I406" s="102" t="str">
        <f t="shared" si="76"/>
        <v>0,</v>
      </c>
      <c r="J406" s="102" t="str">
        <f t="shared" si="76"/>
        <v>0,</v>
      </c>
      <c r="K406" s="102" t="str">
        <f t="shared" si="76"/>
        <v>0,</v>
      </c>
      <c r="L406" s="102" t="str">
        <f t="shared" si="76"/>
        <v>0,</v>
      </c>
      <c r="M406" s="102" t="str">
        <f t="shared" si="76"/>
        <v>0,</v>
      </c>
      <c r="N406" s="102" t="str">
        <f t="shared" si="81"/>
        <v>0,</v>
      </c>
      <c r="O406" s="102" t="str">
        <f t="shared" si="81"/>
        <v>0,</v>
      </c>
      <c r="P406" s="102" t="str">
        <f t="shared" si="81"/>
        <v>0,</v>
      </c>
      <c r="Q406" s="102" t="str">
        <f t="shared" si="81"/>
        <v>0,</v>
      </c>
      <c r="R406" s="102" t="str">
        <f t="shared" si="81"/>
        <v>0,</v>
      </c>
      <c r="S406" s="102" t="str">
        <f t="shared" si="81"/>
        <v>0,</v>
      </c>
      <c r="T406" s="102" t="str">
        <f t="shared" si="81"/>
        <v>0,</v>
      </c>
      <c r="U406" s="102" t="str">
        <f t="shared" si="81"/>
        <v>0,</v>
      </c>
      <c r="V406" s="102" t="str">
        <f t="shared" si="81"/>
        <v>0,</v>
      </c>
      <c r="W406" s="102" t="str">
        <f t="shared" si="81"/>
        <v>0,</v>
      </c>
      <c r="X406" s="102" t="str">
        <f t="shared" si="81"/>
        <v>0,</v>
      </c>
      <c r="Y406" s="102" t="str">
        <f t="shared" si="80"/>
        <v>0,</v>
      </c>
      <c r="Z406" s="102"/>
      <c r="AA406" s="102"/>
      <c r="AB406" s="102"/>
      <c r="AC406" s="102"/>
      <c r="AD406" s="102"/>
      <c r="AE406" s="102"/>
      <c r="AF406" s="102"/>
      <c r="AG406" s="102"/>
      <c r="AH406" s="102"/>
      <c r="AI406" s="102"/>
      <c r="AJ406" s="102"/>
      <c r="AK406" s="102"/>
      <c r="AL406" s="102"/>
      <c r="AM406" s="102"/>
      <c r="AN406" s="102"/>
      <c r="AO406" s="102"/>
      <c r="AP406" s="102"/>
      <c r="AQ406" s="102"/>
      <c r="AR406" s="102"/>
      <c r="AS406" s="102"/>
      <c r="AT406" s="102"/>
      <c r="AU406" s="102"/>
      <c r="AV406" s="102"/>
      <c r="AW406" s="102"/>
      <c r="AX406" s="102"/>
      <c r="AY406" s="102"/>
    </row>
    <row r="407" spans="1:51" x14ac:dyDescent="0.25">
      <c r="A407" s="116">
        <v>406</v>
      </c>
      <c r="B407" s="116" t="b">
        <f>IF(ISNUMBER(Data!D407),IF(AND($A407&lt;=Data!$H$3,$A409&gt;=Data!$H$2,Data!E408&lt;&gt;1),VLOOKUP($A407,Data!$A:$D,4,FALSE)))</f>
        <v>0</v>
      </c>
      <c r="C407" s="116" t="b">
        <f>IF(AND($A407&lt;=Data!$H$3,$A409&gt;=Data!$H$2,Data!E408&lt;&gt;1),VLOOKUP($A407,Data!$A:$D,3,FALSE))</f>
        <v>0</v>
      </c>
      <c r="D407" s="58" t="b">
        <f>IF(COUNT(B407:C407)=2,IF(C407&gt;Data!$H$5,5,IF(C407&gt;Data!$H$6,4,IF(C407&gt;Data!$H$7,3,2))))</f>
        <v>0</v>
      </c>
      <c r="E407" s="115" t="str">
        <f t="shared" si="77"/>
        <v/>
      </c>
      <c r="F407" s="102" t="str">
        <f t="shared" si="76"/>
        <v>0,</v>
      </c>
      <c r="G407" s="102" t="str">
        <f t="shared" si="76"/>
        <v>0,</v>
      </c>
      <c r="H407" s="102" t="str">
        <f t="shared" si="76"/>
        <v>0,</v>
      </c>
      <c r="I407" s="102" t="str">
        <f t="shared" si="76"/>
        <v>0,</v>
      </c>
      <c r="J407" s="102" t="str">
        <f t="shared" si="76"/>
        <v>0,</v>
      </c>
      <c r="K407" s="102" t="str">
        <f t="shared" si="76"/>
        <v>0,</v>
      </c>
      <c r="L407" s="102" t="str">
        <f t="shared" si="76"/>
        <v>0,</v>
      </c>
      <c r="M407" s="102" t="str">
        <f t="shared" si="76"/>
        <v>0,</v>
      </c>
      <c r="N407" s="102" t="str">
        <f t="shared" si="81"/>
        <v>0,</v>
      </c>
      <c r="O407" s="102" t="str">
        <f t="shared" si="81"/>
        <v>0,</v>
      </c>
      <c r="P407" s="102" t="str">
        <f t="shared" si="81"/>
        <v>0,</v>
      </c>
      <c r="Q407" s="102" t="str">
        <f t="shared" si="81"/>
        <v>0,</v>
      </c>
      <c r="R407" s="102" t="str">
        <f t="shared" si="81"/>
        <v>0,</v>
      </c>
      <c r="S407" s="102" t="str">
        <f t="shared" si="81"/>
        <v>0,</v>
      </c>
      <c r="T407" s="102" t="str">
        <f t="shared" si="81"/>
        <v>0,</v>
      </c>
      <c r="U407" s="102" t="str">
        <f t="shared" si="81"/>
        <v>0,</v>
      </c>
      <c r="V407" s="102" t="str">
        <f t="shared" si="81"/>
        <v>0,</v>
      </c>
      <c r="W407" s="102" t="str">
        <f t="shared" si="81"/>
        <v>0,</v>
      </c>
      <c r="X407" s="102" t="str">
        <f t="shared" si="81"/>
        <v>0,</v>
      </c>
      <c r="Y407" s="102" t="str">
        <f t="shared" si="80"/>
        <v>0,</v>
      </c>
      <c r="Z407" s="102"/>
      <c r="AA407" s="102"/>
      <c r="AB407" s="102"/>
      <c r="AC407" s="102"/>
      <c r="AD407" s="102"/>
      <c r="AE407" s="102"/>
      <c r="AF407" s="102"/>
      <c r="AG407" s="102"/>
      <c r="AH407" s="102"/>
      <c r="AI407" s="102"/>
      <c r="AJ407" s="102"/>
      <c r="AK407" s="102"/>
      <c r="AL407" s="102"/>
      <c r="AM407" s="102"/>
      <c r="AN407" s="102"/>
      <c r="AO407" s="102"/>
      <c r="AP407" s="102"/>
      <c r="AQ407" s="102"/>
      <c r="AR407" s="102"/>
      <c r="AS407" s="102"/>
      <c r="AT407" s="102"/>
      <c r="AU407" s="102"/>
      <c r="AV407" s="102"/>
      <c r="AW407" s="102"/>
      <c r="AX407" s="102"/>
      <c r="AY407" s="102"/>
    </row>
    <row r="408" spans="1:51" x14ac:dyDescent="0.25">
      <c r="A408" s="116">
        <v>407</v>
      </c>
      <c r="B408" s="116" t="b">
        <f>IF(ISNUMBER(Data!D408),IF(AND($A408&lt;=Data!$H$3,$A410&gt;=Data!$H$2,Data!E409&lt;&gt;1),VLOOKUP($A408,Data!$A:$D,4,FALSE)))</f>
        <v>0</v>
      </c>
      <c r="C408" s="116" t="b">
        <f>IF(AND($A408&lt;=Data!$H$3,$A410&gt;=Data!$H$2,Data!E409&lt;&gt;1),VLOOKUP($A408,Data!$A:$D,3,FALSE))</f>
        <v>0</v>
      </c>
      <c r="D408" s="58" t="b">
        <f>IF(COUNT(B408:C408)=2,IF(C408&gt;Data!$H$5,5,IF(C408&gt;Data!$H$6,4,IF(C408&gt;Data!$H$7,3,2))))</f>
        <v>0</v>
      </c>
      <c r="E408" s="115" t="str">
        <f t="shared" si="77"/>
        <v/>
      </c>
      <c r="F408" s="102" t="str">
        <f t="shared" si="76"/>
        <v>0,</v>
      </c>
      <c r="G408" s="102" t="str">
        <f t="shared" si="76"/>
        <v>0,</v>
      </c>
      <c r="H408" s="102" t="str">
        <f t="shared" si="76"/>
        <v>0,</v>
      </c>
      <c r="I408" s="102" t="str">
        <f t="shared" si="76"/>
        <v>0,</v>
      </c>
      <c r="J408" s="102" t="str">
        <f t="shared" si="76"/>
        <v>0,</v>
      </c>
      <c r="K408" s="102" t="str">
        <f t="shared" si="76"/>
        <v>0,</v>
      </c>
      <c r="L408" s="102" t="str">
        <f t="shared" si="76"/>
        <v>0,</v>
      </c>
      <c r="M408" s="102" t="str">
        <f t="shared" si="76"/>
        <v>0,</v>
      </c>
      <c r="N408" s="102" t="str">
        <f t="shared" si="81"/>
        <v>0,</v>
      </c>
      <c r="O408" s="102" t="str">
        <f t="shared" si="81"/>
        <v>0,</v>
      </c>
      <c r="P408" s="102" t="str">
        <f t="shared" si="81"/>
        <v>0,</v>
      </c>
      <c r="Q408" s="102" t="str">
        <f t="shared" si="81"/>
        <v>0,</v>
      </c>
      <c r="R408" s="102" t="str">
        <f t="shared" si="81"/>
        <v>0,</v>
      </c>
      <c r="S408" s="102" t="str">
        <f t="shared" si="81"/>
        <v>0,</v>
      </c>
      <c r="T408" s="102" t="str">
        <f t="shared" si="81"/>
        <v>0,</v>
      </c>
      <c r="U408" s="102" t="str">
        <f t="shared" si="81"/>
        <v>0,</v>
      </c>
      <c r="V408" s="102" t="str">
        <f t="shared" si="81"/>
        <v>0,</v>
      </c>
      <c r="W408" s="102" t="str">
        <f t="shared" si="81"/>
        <v>0,</v>
      </c>
      <c r="X408" s="102" t="str">
        <f t="shared" si="81"/>
        <v>0,</v>
      </c>
      <c r="Y408" s="102" t="str">
        <f t="shared" si="80"/>
        <v>0,</v>
      </c>
      <c r="Z408" s="102"/>
      <c r="AA408" s="102"/>
      <c r="AB408" s="102"/>
      <c r="AC408" s="102"/>
      <c r="AD408" s="102"/>
      <c r="AE408" s="102"/>
      <c r="AF408" s="102"/>
      <c r="AG408" s="102"/>
      <c r="AH408" s="102"/>
      <c r="AI408" s="102"/>
      <c r="AJ408" s="102"/>
      <c r="AK408" s="102"/>
      <c r="AL408" s="102"/>
      <c r="AM408" s="102"/>
      <c r="AN408" s="102"/>
      <c r="AO408" s="102"/>
      <c r="AP408" s="102"/>
      <c r="AQ408" s="102"/>
      <c r="AR408" s="102"/>
      <c r="AS408" s="102"/>
      <c r="AT408" s="102"/>
      <c r="AU408" s="102"/>
      <c r="AV408" s="102"/>
      <c r="AW408" s="102"/>
      <c r="AX408" s="102"/>
      <c r="AY408" s="102"/>
    </row>
    <row r="409" spans="1:51" x14ac:dyDescent="0.25">
      <c r="A409" s="116">
        <v>408</v>
      </c>
      <c r="B409" s="116" t="b">
        <f>IF(ISNUMBER(Data!D409),IF(AND($A409&lt;=Data!$H$3,$A411&gt;=Data!$H$2,Data!E410&lt;&gt;1),VLOOKUP($A409,Data!$A:$D,4,FALSE)))</f>
        <v>0</v>
      </c>
      <c r="C409" s="116" t="b">
        <f>IF(AND($A409&lt;=Data!$H$3,$A411&gt;=Data!$H$2,Data!E410&lt;&gt;1),VLOOKUP($A409,Data!$A:$D,3,FALSE))</f>
        <v>0</v>
      </c>
      <c r="D409" s="58" t="b">
        <f>IF(COUNT(B409:C409)=2,IF(C409&gt;Data!$H$5,5,IF(C409&gt;Data!$H$6,4,IF(C409&gt;Data!$H$7,3,2))))</f>
        <v>0</v>
      </c>
      <c r="E409" s="115" t="str">
        <f t="shared" si="77"/>
        <v/>
      </c>
      <c r="F409" s="102" t="str">
        <f t="shared" si="76"/>
        <v>0,</v>
      </c>
      <c r="G409" s="102" t="str">
        <f t="shared" si="76"/>
        <v>0,</v>
      </c>
      <c r="H409" s="102" t="str">
        <f t="shared" si="76"/>
        <v>0,</v>
      </c>
      <c r="I409" s="102" t="str">
        <f t="shared" si="76"/>
        <v>0,</v>
      </c>
      <c r="J409" s="102" t="str">
        <f t="shared" si="76"/>
        <v>0,</v>
      </c>
      <c r="K409" s="102" t="str">
        <f t="shared" si="76"/>
        <v>0,</v>
      </c>
      <c r="L409" s="102" t="str">
        <f t="shared" si="76"/>
        <v>0,</v>
      </c>
      <c r="M409" s="102" t="str">
        <f t="shared" si="76"/>
        <v>0,</v>
      </c>
      <c r="N409" s="102" t="str">
        <f t="shared" si="81"/>
        <v>0,</v>
      </c>
      <c r="O409" s="102" t="str">
        <f t="shared" si="81"/>
        <v>0,</v>
      </c>
      <c r="P409" s="102" t="str">
        <f t="shared" si="81"/>
        <v>0,</v>
      </c>
      <c r="Q409" s="102" t="str">
        <f t="shared" si="81"/>
        <v>0,</v>
      </c>
      <c r="R409" s="102" t="str">
        <f t="shared" si="81"/>
        <v>0,</v>
      </c>
      <c r="S409" s="102" t="str">
        <f t="shared" si="81"/>
        <v>0,</v>
      </c>
      <c r="T409" s="102" t="str">
        <f t="shared" si="81"/>
        <v>0,</v>
      </c>
      <c r="U409" s="102" t="str">
        <f t="shared" si="81"/>
        <v>0,</v>
      </c>
      <c r="V409" s="102" t="str">
        <f t="shared" si="81"/>
        <v>0,</v>
      </c>
      <c r="W409" s="102" t="str">
        <f t="shared" si="81"/>
        <v>0,</v>
      </c>
      <c r="X409" s="102" t="str">
        <f t="shared" si="81"/>
        <v>0,</v>
      </c>
      <c r="Y409" s="102" t="str">
        <f t="shared" si="80"/>
        <v>0,</v>
      </c>
      <c r="Z409" s="102"/>
      <c r="AA409" s="102"/>
      <c r="AB409" s="102"/>
      <c r="AC409" s="102"/>
      <c r="AD409" s="102"/>
      <c r="AE409" s="102"/>
      <c r="AF409" s="102"/>
      <c r="AG409" s="102"/>
      <c r="AH409" s="102"/>
      <c r="AI409" s="102"/>
      <c r="AJ409" s="102"/>
      <c r="AK409" s="102"/>
      <c r="AL409" s="102"/>
      <c r="AM409" s="102"/>
      <c r="AN409" s="102"/>
      <c r="AO409" s="102"/>
      <c r="AP409" s="102"/>
      <c r="AQ409" s="102"/>
      <c r="AR409" s="102"/>
      <c r="AS409" s="102"/>
      <c r="AT409" s="102"/>
      <c r="AU409" s="102"/>
      <c r="AV409" s="102"/>
      <c r="AW409" s="102"/>
      <c r="AX409" s="102"/>
      <c r="AY409" s="102"/>
    </row>
    <row r="410" spans="1:51" x14ac:dyDescent="0.25">
      <c r="A410" s="116">
        <v>409</v>
      </c>
      <c r="B410" s="116" t="b">
        <f>IF(ISNUMBER(Data!D410),IF(AND($A410&lt;=Data!$H$3,$A412&gt;=Data!$H$2,Data!E411&lt;&gt;1),VLOOKUP($A410,Data!$A:$D,4,FALSE)))</f>
        <v>0</v>
      </c>
      <c r="C410" s="116" t="b">
        <f>IF(AND($A410&lt;=Data!$H$3,$A412&gt;=Data!$H$2,Data!E411&lt;&gt;1),VLOOKUP($A410,Data!$A:$D,3,FALSE))</f>
        <v>0</v>
      </c>
      <c r="D410" s="58" t="b">
        <f>IF(COUNT(B410:C410)=2,IF(C410&gt;Data!$H$5,5,IF(C410&gt;Data!$H$6,4,IF(C410&gt;Data!$H$7,3,2))))</f>
        <v>0</v>
      </c>
      <c r="E410" s="115" t="str">
        <f t="shared" si="77"/>
        <v/>
      </c>
      <c r="F410" s="102" t="str">
        <f t="shared" si="76"/>
        <v>0,</v>
      </c>
      <c r="G410" s="102" t="str">
        <f t="shared" si="76"/>
        <v>0,</v>
      </c>
      <c r="H410" s="102" t="str">
        <f t="shared" si="76"/>
        <v>0,</v>
      </c>
      <c r="I410" s="102" t="str">
        <f t="shared" si="76"/>
        <v>0,</v>
      </c>
      <c r="J410" s="102" t="str">
        <f t="shared" si="76"/>
        <v>0,</v>
      </c>
      <c r="K410" s="102" t="str">
        <f t="shared" si="76"/>
        <v>0,</v>
      </c>
      <c r="L410" s="102" t="str">
        <f t="shared" si="76"/>
        <v>0,</v>
      </c>
      <c r="M410" s="102" t="str">
        <f t="shared" si="76"/>
        <v>0,</v>
      </c>
      <c r="N410" s="102" t="str">
        <f t="shared" si="81"/>
        <v>0,</v>
      </c>
      <c r="O410" s="102" t="str">
        <f t="shared" si="81"/>
        <v>0,</v>
      </c>
      <c r="P410" s="102" t="str">
        <f t="shared" si="81"/>
        <v>0,</v>
      </c>
      <c r="Q410" s="102" t="str">
        <f t="shared" si="81"/>
        <v>0,</v>
      </c>
      <c r="R410" s="102" t="str">
        <f t="shared" si="81"/>
        <v>0,</v>
      </c>
      <c r="S410" s="102" t="str">
        <f t="shared" si="81"/>
        <v>0,</v>
      </c>
      <c r="T410" s="102" t="str">
        <f t="shared" si="81"/>
        <v>0,</v>
      </c>
      <c r="U410" s="102" t="str">
        <f t="shared" si="81"/>
        <v>0,</v>
      </c>
      <c r="V410" s="102" t="str">
        <f t="shared" si="81"/>
        <v>0,</v>
      </c>
      <c r="W410" s="102" t="str">
        <f t="shared" si="81"/>
        <v>0,</v>
      </c>
      <c r="X410" s="102" t="str">
        <f t="shared" si="81"/>
        <v>0,</v>
      </c>
      <c r="Y410" s="102" t="str">
        <f t="shared" si="80"/>
        <v>0,</v>
      </c>
      <c r="Z410" s="102"/>
      <c r="AA410" s="102"/>
      <c r="AB410" s="102"/>
      <c r="AC410" s="102"/>
      <c r="AD410" s="102"/>
      <c r="AE410" s="102"/>
      <c r="AF410" s="102"/>
      <c r="AG410" s="102"/>
      <c r="AH410" s="102"/>
      <c r="AI410" s="102"/>
      <c r="AJ410" s="102"/>
      <c r="AK410" s="102"/>
      <c r="AL410" s="102"/>
      <c r="AM410" s="102"/>
      <c r="AN410" s="102"/>
      <c r="AO410" s="102"/>
      <c r="AP410" s="102"/>
      <c r="AQ410" s="102"/>
      <c r="AR410" s="102"/>
      <c r="AS410" s="102"/>
      <c r="AT410" s="102"/>
      <c r="AU410" s="102"/>
      <c r="AV410" s="102"/>
      <c r="AW410" s="102"/>
      <c r="AX410" s="102"/>
      <c r="AY410" s="102"/>
    </row>
    <row r="411" spans="1:51" x14ac:dyDescent="0.25">
      <c r="A411" s="116">
        <v>410</v>
      </c>
      <c r="B411" s="116" t="b">
        <f>IF(ISNUMBER(Data!D411),IF(AND($A411&lt;=Data!$H$3,$A413&gt;=Data!$H$2,Data!E412&lt;&gt;1),VLOOKUP($A411,Data!$A:$D,4,FALSE)))</f>
        <v>0</v>
      </c>
      <c r="C411" s="116" t="b">
        <f>IF(AND($A411&lt;=Data!$H$3,$A413&gt;=Data!$H$2,Data!E412&lt;&gt;1),VLOOKUP($A411,Data!$A:$D,3,FALSE))</f>
        <v>0</v>
      </c>
      <c r="D411" s="58" t="b">
        <f>IF(COUNT(B411:C411)=2,IF(C411&gt;Data!$H$5,5,IF(C411&gt;Data!$H$6,4,IF(C411&gt;Data!$H$7,3,2))))</f>
        <v>0</v>
      </c>
      <c r="E411" s="115" t="str">
        <f t="shared" si="77"/>
        <v/>
      </c>
      <c r="F411" s="102" t="str">
        <f t="shared" si="76"/>
        <v>0,</v>
      </c>
      <c r="G411" s="102" t="str">
        <f t="shared" si="76"/>
        <v>0,</v>
      </c>
      <c r="H411" s="102" t="str">
        <f t="shared" si="76"/>
        <v>0,</v>
      </c>
      <c r="I411" s="102" t="str">
        <f t="shared" si="76"/>
        <v>0,</v>
      </c>
      <c r="J411" s="102" t="str">
        <f t="shared" si="76"/>
        <v>0,</v>
      </c>
      <c r="K411" s="102" t="str">
        <f t="shared" si="76"/>
        <v>0,</v>
      </c>
      <c r="L411" s="102" t="str">
        <f t="shared" si="76"/>
        <v>0,</v>
      </c>
      <c r="M411" s="102" t="str">
        <f t="shared" si="76"/>
        <v>0,</v>
      </c>
      <c r="N411" s="102" t="str">
        <f t="shared" si="81"/>
        <v>0,</v>
      </c>
      <c r="O411" s="102" t="str">
        <f t="shared" si="81"/>
        <v>0,</v>
      </c>
      <c r="P411" s="102" t="str">
        <f t="shared" si="81"/>
        <v>0,</v>
      </c>
      <c r="Q411" s="102" t="str">
        <f t="shared" si="81"/>
        <v>0,</v>
      </c>
      <c r="R411" s="102" t="str">
        <f t="shared" si="81"/>
        <v>0,</v>
      </c>
      <c r="S411" s="102" t="str">
        <f t="shared" si="81"/>
        <v>0,</v>
      </c>
      <c r="T411" s="102" t="str">
        <f t="shared" si="81"/>
        <v>0,</v>
      </c>
      <c r="U411" s="102" t="str">
        <f t="shared" si="81"/>
        <v>0,</v>
      </c>
      <c r="V411" s="102" t="str">
        <f t="shared" si="81"/>
        <v>0,</v>
      </c>
      <c r="W411" s="102" t="str">
        <f t="shared" si="81"/>
        <v>0,</v>
      </c>
      <c r="X411" s="102" t="str">
        <f t="shared" si="81"/>
        <v>0,</v>
      </c>
      <c r="Y411" s="102" t="str">
        <f t="shared" si="80"/>
        <v>0,</v>
      </c>
      <c r="Z411" s="102"/>
      <c r="AA411" s="102"/>
      <c r="AB411" s="102"/>
      <c r="AC411" s="102"/>
      <c r="AD411" s="102"/>
      <c r="AE411" s="102"/>
      <c r="AF411" s="102"/>
      <c r="AG411" s="102"/>
      <c r="AH411" s="102"/>
      <c r="AI411" s="102"/>
      <c r="AJ411" s="102"/>
      <c r="AK411" s="102"/>
      <c r="AL411" s="102"/>
      <c r="AM411" s="102"/>
      <c r="AN411" s="102"/>
      <c r="AO411" s="102"/>
      <c r="AP411" s="102"/>
      <c r="AQ411" s="102"/>
      <c r="AR411" s="102"/>
      <c r="AS411" s="102"/>
      <c r="AT411" s="102"/>
      <c r="AU411" s="102"/>
      <c r="AV411" s="102"/>
      <c r="AW411" s="102"/>
      <c r="AX411" s="102"/>
      <c r="AY411" s="102"/>
    </row>
    <row r="412" spans="1:51" x14ac:dyDescent="0.25">
      <c r="A412" s="116">
        <v>411</v>
      </c>
      <c r="B412" s="116" t="b">
        <f>IF(ISNUMBER(Data!D412),IF(AND($A412&lt;=Data!$H$3,$A414&gt;=Data!$H$2,Data!E413&lt;&gt;1),VLOOKUP($A412,Data!$A:$D,4,FALSE)))</f>
        <v>0</v>
      </c>
      <c r="C412" s="116" t="b">
        <f>IF(AND($A412&lt;=Data!$H$3,$A414&gt;=Data!$H$2,Data!E413&lt;&gt;1),VLOOKUP($A412,Data!$A:$D,3,FALSE))</f>
        <v>0</v>
      </c>
      <c r="D412" s="58" t="b">
        <f>IF(COUNT(B412:C412)=2,IF(C412&gt;Data!$H$5,5,IF(C412&gt;Data!$H$6,4,IF(C412&gt;Data!$H$7,3,2))))</f>
        <v>0</v>
      </c>
      <c r="E412" s="115" t="str">
        <f t="shared" si="77"/>
        <v/>
      </c>
      <c r="F412" s="102" t="str">
        <f t="shared" si="76"/>
        <v>0,</v>
      </c>
      <c r="G412" s="102" t="str">
        <f t="shared" si="76"/>
        <v>0,</v>
      </c>
      <c r="H412" s="102" t="str">
        <f t="shared" si="76"/>
        <v>0,</v>
      </c>
      <c r="I412" s="102" t="str">
        <f t="shared" si="76"/>
        <v>0,</v>
      </c>
      <c r="J412" s="102" t="str">
        <f t="shared" si="76"/>
        <v>0,</v>
      </c>
      <c r="K412" s="102" t="str">
        <f t="shared" si="76"/>
        <v>0,</v>
      </c>
      <c r="L412" s="102" t="str">
        <f t="shared" si="76"/>
        <v>0,</v>
      </c>
      <c r="M412" s="102" t="str">
        <f t="shared" si="76"/>
        <v>0,</v>
      </c>
      <c r="N412" s="102" t="str">
        <f t="shared" si="81"/>
        <v>0,</v>
      </c>
      <c r="O412" s="102" t="str">
        <f t="shared" si="81"/>
        <v>0,</v>
      </c>
      <c r="P412" s="102" t="str">
        <f t="shared" si="81"/>
        <v>0,</v>
      </c>
      <c r="Q412" s="102" t="str">
        <f t="shared" si="81"/>
        <v>0,</v>
      </c>
      <c r="R412" s="102" t="str">
        <f t="shared" si="81"/>
        <v>0,</v>
      </c>
      <c r="S412" s="102" t="str">
        <f t="shared" si="81"/>
        <v>0,</v>
      </c>
      <c r="T412" s="102" t="str">
        <f t="shared" si="81"/>
        <v>0,</v>
      </c>
      <c r="U412" s="102" t="str">
        <f t="shared" si="81"/>
        <v>0,</v>
      </c>
      <c r="V412" s="102" t="str">
        <f t="shared" si="81"/>
        <v>0,</v>
      </c>
      <c r="W412" s="102" t="str">
        <f t="shared" si="81"/>
        <v>0,</v>
      </c>
      <c r="X412" s="102" t="str">
        <f t="shared" si="81"/>
        <v>0,</v>
      </c>
      <c r="Y412" s="102" t="str">
        <f t="shared" si="80"/>
        <v>0,</v>
      </c>
      <c r="Z412" s="102"/>
      <c r="AA412" s="102"/>
      <c r="AB412" s="102"/>
      <c r="AC412" s="102"/>
      <c r="AD412" s="102"/>
      <c r="AE412" s="102"/>
      <c r="AF412" s="102"/>
      <c r="AG412" s="102"/>
      <c r="AH412" s="102"/>
      <c r="AI412" s="102"/>
      <c r="AJ412" s="102"/>
      <c r="AK412" s="102"/>
      <c r="AL412" s="102"/>
      <c r="AM412" s="102"/>
      <c r="AN412" s="102"/>
      <c r="AO412" s="102"/>
      <c r="AP412" s="102"/>
      <c r="AQ412" s="102"/>
      <c r="AR412" s="102"/>
      <c r="AS412" s="102"/>
      <c r="AT412" s="102"/>
      <c r="AU412" s="102"/>
      <c r="AV412" s="102"/>
      <c r="AW412" s="102"/>
      <c r="AX412" s="102"/>
      <c r="AY412" s="102"/>
    </row>
    <row r="413" spans="1:51" x14ac:dyDescent="0.25">
      <c r="A413" s="116">
        <v>412</v>
      </c>
      <c r="B413" s="116" t="b">
        <f>IF(ISNUMBER(Data!D413),IF(AND($A413&lt;=Data!$H$3,$A415&gt;=Data!$H$2,Data!E414&lt;&gt;1),VLOOKUP($A413,Data!$A:$D,4,FALSE)))</f>
        <v>0</v>
      </c>
      <c r="C413" s="116" t="b">
        <f>IF(AND($A413&lt;=Data!$H$3,$A415&gt;=Data!$H$2,Data!E414&lt;&gt;1),VLOOKUP($A413,Data!$A:$D,3,FALSE))</f>
        <v>0</v>
      </c>
      <c r="D413" s="58" t="b">
        <f>IF(COUNT(B413:C413)=2,IF(C413&gt;Data!$H$5,5,IF(C413&gt;Data!$H$6,4,IF(C413&gt;Data!$H$7,3,2))))</f>
        <v>0</v>
      </c>
      <c r="E413" s="115" t="str">
        <f t="shared" si="77"/>
        <v/>
      </c>
      <c r="F413" s="102" t="str">
        <f t="shared" si="76"/>
        <v>0,</v>
      </c>
      <c r="G413" s="102" t="str">
        <f t="shared" si="76"/>
        <v>0,</v>
      </c>
      <c r="H413" s="102" t="str">
        <f t="shared" si="76"/>
        <v>0,</v>
      </c>
      <c r="I413" s="102" t="str">
        <f t="shared" si="76"/>
        <v>0,</v>
      </c>
      <c r="J413" s="102" t="str">
        <f t="shared" si="76"/>
        <v>0,</v>
      </c>
      <c r="K413" s="102" t="str">
        <f t="shared" si="76"/>
        <v>0,</v>
      </c>
      <c r="L413" s="102" t="str">
        <f t="shared" si="76"/>
        <v>0,</v>
      </c>
      <c r="M413" s="102" t="str">
        <f t="shared" si="76"/>
        <v>0,</v>
      </c>
      <c r="N413" s="102" t="str">
        <f t="shared" si="81"/>
        <v>0,</v>
      </c>
      <c r="O413" s="102" t="str">
        <f t="shared" si="81"/>
        <v>0,</v>
      </c>
      <c r="P413" s="102" t="str">
        <f t="shared" si="81"/>
        <v>0,</v>
      </c>
      <c r="Q413" s="102" t="str">
        <f t="shared" si="81"/>
        <v>0,</v>
      </c>
      <c r="R413" s="102" t="str">
        <f t="shared" si="81"/>
        <v>0,</v>
      </c>
      <c r="S413" s="102" t="str">
        <f t="shared" si="81"/>
        <v>0,</v>
      </c>
      <c r="T413" s="102" t="str">
        <f t="shared" si="81"/>
        <v>0,</v>
      </c>
      <c r="U413" s="102" t="str">
        <f t="shared" si="81"/>
        <v>0,</v>
      </c>
      <c r="V413" s="102" t="str">
        <f t="shared" si="81"/>
        <v>0,</v>
      </c>
      <c r="W413" s="102" t="str">
        <f t="shared" si="81"/>
        <v>0,</v>
      </c>
      <c r="X413" s="102" t="str">
        <f t="shared" si="81"/>
        <v>0,</v>
      </c>
      <c r="Y413" s="102" t="str">
        <f t="shared" si="80"/>
        <v>0,</v>
      </c>
      <c r="Z413" s="102"/>
      <c r="AA413" s="102"/>
      <c r="AB413" s="102"/>
      <c r="AC413" s="102"/>
      <c r="AD413" s="102"/>
      <c r="AE413" s="102"/>
      <c r="AF413" s="102"/>
      <c r="AG413" s="102"/>
      <c r="AH413" s="102"/>
      <c r="AI413" s="102"/>
      <c r="AJ413" s="102"/>
      <c r="AK413" s="102"/>
      <c r="AL413" s="102"/>
      <c r="AM413" s="102"/>
      <c r="AN413" s="102"/>
      <c r="AO413" s="102"/>
      <c r="AP413" s="102"/>
      <c r="AQ413" s="102"/>
      <c r="AR413" s="102"/>
      <c r="AS413" s="102"/>
      <c r="AT413" s="102"/>
      <c r="AU413" s="102"/>
      <c r="AV413" s="102"/>
      <c r="AW413" s="102"/>
      <c r="AX413" s="102"/>
      <c r="AY413" s="102"/>
    </row>
    <row r="414" spans="1:51" x14ac:dyDescent="0.25">
      <c r="A414" s="116">
        <v>413</v>
      </c>
      <c r="B414" s="116" t="b">
        <f>IF(ISNUMBER(Data!D414),IF(AND($A414&lt;=Data!$H$3,$A416&gt;=Data!$H$2,Data!E415&lt;&gt;1),VLOOKUP($A414,Data!$A:$D,4,FALSE)))</f>
        <v>0</v>
      </c>
      <c r="C414" s="116" t="b">
        <f>IF(AND($A414&lt;=Data!$H$3,$A416&gt;=Data!$H$2,Data!E415&lt;&gt;1),VLOOKUP($A414,Data!$A:$D,3,FALSE))</f>
        <v>0</v>
      </c>
      <c r="D414" s="58" t="b">
        <f>IF(COUNT(B414:C414)=2,IF(C414&gt;Data!$H$5,5,IF(C414&gt;Data!$H$6,4,IF(C414&gt;Data!$H$7,3,2))))</f>
        <v>0</v>
      </c>
      <c r="E414" s="115" t="str">
        <f t="shared" si="77"/>
        <v/>
      </c>
      <c r="F414" s="102" t="str">
        <f t="shared" si="76"/>
        <v>0,</v>
      </c>
      <c r="G414" s="102" t="str">
        <f t="shared" si="76"/>
        <v>0,</v>
      </c>
      <c r="H414" s="102" t="str">
        <f t="shared" si="76"/>
        <v>0,</v>
      </c>
      <c r="I414" s="102" t="str">
        <f t="shared" si="76"/>
        <v>0,</v>
      </c>
      <c r="J414" s="102" t="str">
        <f t="shared" si="76"/>
        <v>0,</v>
      </c>
      <c r="K414" s="102" t="str">
        <f t="shared" si="76"/>
        <v>0,</v>
      </c>
      <c r="L414" s="102" t="str">
        <f t="shared" si="76"/>
        <v>0,</v>
      </c>
      <c r="M414" s="102" t="str">
        <f t="shared" si="76"/>
        <v>0,</v>
      </c>
      <c r="N414" s="102" t="str">
        <f t="shared" si="81"/>
        <v>0,</v>
      </c>
      <c r="O414" s="102" t="str">
        <f t="shared" si="81"/>
        <v>0,</v>
      </c>
      <c r="P414" s="102" t="str">
        <f t="shared" si="81"/>
        <v>0,</v>
      </c>
      <c r="Q414" s="102" t="str">
        <f t="shared" si="81"/>
        <v>0,</v>
      </c>
      <c r="R414" s="102" t="str">
        <f t="shared" si="81"/>
        <v>0,</v>
      </c>
      <c r="S414" s="102" t="str">
        <f t="shared" si="81"/>
        <v>0,</v>
      </c>
      <c r="T414" s="102" t="str">
        <f t="shared" si="81"/>
        <v>0,</v>
      </c>
      <c r="U414" s="102" t="str">
        <f t="shared" si="81"/>
        <v>0,</v>
      </c>
      <c r="V414" s="102" t="str">
        <f t="shared" si="81"/>
        <v>0,</v>
      </c>
      <c r="W414" s="102" t="str">
        <f t="shared" si="81"/>
        <v>0,</v>
      </c>
      <c r="X414" s="102" t="str">
        <f t="shared" si="81"/>
        <v>0,</v>
      </c>
      <c r="Y414" s="102" t="str">
        <f t="shared" si="80"/>
        <v>0,</v>
      </c>
      <c r="Z414" s="102"/>
      <c r="AA414" s="102"/>
      <c r="AB414" s="102"/>
      <c r="AC414" s="102"/>
      <c r="AD414" s="102"/>
      <c r="AE414" s="102"/>
      <c r="AF414" s="102"/>
      <c r="AG414" s="102"/>
      <c r="AH414" s="102"/>
      <c r="AI414" s="102"/>
      <c r="AJ414" s="102"/>
      <c r="AK414" s="102"/>
      <c r="AL414" s="102"/>
      <c r="AM414" s="102"/>
      <c r="AN414" s="102"/>
      <c r="AO414" s="102"/>
      <c r="AP414" s="102"/>
      <c r="AQ414" s="102"/>
      <c r="AR414" s="102"/>
      <c r="AS414" s="102"/>
      <c r="AT414" s="102"/>
      <c r="AU414" s="102"/>
      <c r="AV414" s="102"/>
      <c r="AW414" s="102"/>
      <c r="AX414" s="102"/>
      <c r="AY414" s="102"/>
    </row>
    <row r="415" spans="1:51" x14ac:dyDescent="0.25">
      <c r="A415" s="116">
        <v>414</v>
      </c>
      <c r="B415" s="116" t="b">
        <f>IF(ISNUMBER(Data!D415),IF(AND($A415&lt;=Data!$H$3,$A417&gt;=Data!$H$2,Data!E416&lt;&gt;1),VLOOKUP($A415,Data!$A:$D,4,FALSE)))</f>
        <v>0</v>
      </c>
      <c r="C415" s="116" t="b">
        <f>IF(AND($A415&lt;=Data!$H$3,$A417&gt;=Data!$H$2,Data!E416&lt;&gt;1),VLOOKUP($A415,Data!$A:$D,3,FALSE))</f>
        <v>0</v>
      </c>
      <c r="D415" s="58" t="b">
        <f>IF(COUNT(B415:C415)=2,IF(C415&gt;Data!$H$5,5,IF(C415&gt;Data!$H$6,4,IF(C415&gt;Data!$H$7,3,2))))</f>
        <v>0</v>
      </c>
      <c r="E415" s="115" t="str">
        <f t="shared" si="77"/>
        <v/>
      </c>
      <c r="F415" s="102" t="str">
        <f t="shared" ref="F415:O442" si="82">IF($B415&lt;F$1,1,0) &amp;","&amp;$E415</f>
        <v>0,</v>
      </c>
      <c r="G415" s="102" t="str">
        <f t="shared" si="82"/>
        <v>0,</v>
      </c>
      <c r="H415" s="102" t="str">
        <f t="shared" si="82"/>
        <v>0,</v>
      </c>
      <c r="I415" s="102" t="str">
        <f t="shared" si="82"/>
        <v>0,</v>
      </c>
      <c r="J415" s="102" t="str">
        <f t="shared" si="82"/>
        <v>0,</v>
      </c>
      <c r="K415" s="102" t="str">
        <f t="shared" si="82"/>
        <v>0,</v>
      </c>
      <c r="L415" s="102" t="str">
        <f t="shared" si="82"/>
        <v>0,</v>
      </c>
      <c r="M415" s="102" t="str">
        <f t="shared" si="82"/>
        <v>0,</v>
      </c>
      <c r="N415" s="102" t="str">
        <f t="shared" si="81"/>
        <v>0,</v>
      </c>
      <c r="O415" s="102" t="str">
        <f t="shared" si="81"/>
        <v>0,</v>
      </c>
      <c r="P415" s="102" t="str">
        <f t="shared" si="81"/>
        <v>0,</v>
      </c>
      <c r="Q415" s="102" t="str">
        <f t="shared" si="81"/>
        <v>0,</v>
      </c>
      <c r="R415" s="102" t="str">
        <f t="shared" si="81"/>
        <v>0,</v>
      </c>
      <c r="S415" s="102" t="str">
        <f t="shared" si="81"/>
        <v>0,</v>
      </c>
      <c r="T415" s="102" t="str">
        <f t="shared" si="81"/>
        <v>0,</v>
      </c>
      <c r="U415" s="102" t="str">
        <f t="shared" si="81"/>
        <v>0,</v>
      </c>
      <c r="V415" s="102" t="str">
        <f t="shared" si="81"/>
        <v>0,</v>
      </c>
      <c r="W415" s="102" t="str">
        <f t="shared" si="81"/>
        <v>0,</v>
      </c>
      <c r="X415" s="102" t="str">
        <f t="shared" si="81"/>
        <v>0,</v>
      </c>
      <c r="Y415" s="102" t="str">
        <f t="shared" si="80"/>
        <v>0,</v>
      </c>
      <c r="Z415" s="102"/>
      <c r="AA415" s="102"/>
      <c r="AB415" s="102"/>
      <c r="AC415" s="102"/>
      <c r="AD415" s="102"/>
      <c r="AE415" s="102"/>
      <c r="AF415" s="102"/>
      <c r="AG415" s="102"/>
      <c r="AH415" s="102"/>
      <c r="AI415" s="102"/>
      <c r="AJ415" s="102"/>
      <c r="AK415" s="102"/>
      <c r="AL415" s="102"/>
      <c r="AM415" s="102"/>
      <c r="AN415" s="102"/>
      <c r="AO415" s="102"/>
      <c r="AP415" s="102"/>
      <c r="AQ415" s="102"/>
      <c r="AR415" s="102"/>
      <c r="AS415" s="102"/>
      <c r="AT415" s="102"/>
      <c r="AU415" s="102"/>
      <c r="AV415" s="102"/>
      <c r="AW415" s="102"/>
      <c r="AX415" s="102"/>
      <c r="AY415" s="102"/>
    </row>
    <row r="416" spans="1:51" x14ac:dyDescent="0.25">
      <c r="A416" s="116">
        <v>415</v>
      </c>
      <c r="B416" s="116" t="b">
        <f>IF(ISNUMBER(Data!D416),IF(AND($A416&lt;=Data!$H$3,$A418&gt;=Data!$H$2,Data!E417&lt;&gt;1),VLOOKUP($A416,Data!$A:$D,4,FALSE)))</f>
        <v>0</v>
      </c>
      <c r="C416" s="116" t="b">
        <f>IF(AND($A416&lt;=Data!$H$3,$A418&gt;=Data!$H$2,Data!E417&lt;&gt;1),VLOOKUP($A416,Data!$A:$D,3,FALSE))</f>
        <v>0</v>
      </c>
      <c r="D416" s="58" t="b">
        <f>IF(COUNT(B416:C416)=2,IF(C416&gt;Data!$H$5,5,IF(C416&gt;Data!$H$6,4,IF(C416&gt;Data!$H$7,3,2))))</f>
        <v>0</v>
      </c>
      <c r="E416" s="115" t="str">
        <f t="shared" si="77"/>
        <v/>
      </c>
      <c r="F416" s="102" t="str">
        <f t="shared" si="82"/>
        <v>0,</v>
      </c>
      <c r="G416" s="102" t="str">
        <f t="shared" si="82"/>
        <v>0,</v>
      </c>
      <c r="H416" s="102" t="str">
        <f t="shared" si="82"/>
        <v>0,</v>
      </c>
      <c r="I416" s="102" t="str">
        <f t="shared" si="82"/>
        <v>0,</v>
      </c>
      <c r="J416" s="102" t="str">
        <f t="shared" si="82"/>
        <v>0,</v>
      </c>
      <c r="K416" s="102" t="str">
        <f t="shared" si="82"/>
        <v>0,</v>
      </c>
      <c r="L416" s="102" t="str">
        <f t="shared" si="82"/>
        <v>0,</v>
      </c>
      <c r="M416" s="102" t="str">
        <f t="shared" si="82"/>
        <v>0,</v>
      </c>
      <c r="N416" s="102" t="str">
        <f t="shared" si="81"/>
        <v>0,</v>
      </c>
      <c r="O416" s="102" t="str">
        <f t="shared" si="81"/>
        <v>0,</v>
      </c>
      <c r="P416" s="102" t="str">
        <f t="shared" si="81"/>
        <v>0,</v>
      </c>
      <c r="Q416" s="102" t="str">
        <f t="shared" si="81"/>
        <v>0,</v>
      </c>
      <c r="R416" s="102" t="str">
        <f t="shared" si="81"/>
        <v>0,</v>
      </c>
      <c r="S416" s="102" t="str">
        <f t="shared" si="81"/>
        <v>0,</v>
      </c>
      <c r="T416" s="102" t="str">
        <f t="shared" si="81"/>
        <v>0,</v>
      </c>
      <c r="U416" s="102" t="str">
        <f t="shared" si="81"/>
        <v>0,</v>
      </c>
      <c r="V416" s="102" t="str">
        <f t="shared" si="81"/>
        <v>0,</v>
      </c>
      <c r="W416" s="102" t="str">
        <f t="shared" si="81"/>
        <v>0,</v>
      </c>
      <c r="X416" s="102" t="str">
        <f t="shared" si="81"/>
        <v>0,</v>
      </c>
      <c r="Y416" s="102" t="str">
        <f t="shared" si="80"/>
        <v>0,</v>
      </c>
      <c r="Z416" s="102"/>
      <c r="AA416" s="102"/>
      <c r="AB416" s="102"/>
      <c r="AC416" s="102"/>
      <c r="AD416" s="102"/>
      <c r="AE416" s="102"/>
      <c r="AF416" s="102"/>
      <c r="AG416" s="102"/>
      <c r="AH416" s="102"/>
      <c r="AI416" s="102"/>
      <c r="AJ416" s="102"/>
      <c r="AK416" s="102"/>
      <c r="AL416" s="102"/>
      <c r="AM416" s="102"/>
      <c r="AN416" s="102"/>
      <c r="AO416" s="102"/>
      <c r="AP416" s="102"/>
      <c r="AQ416" s="102"/>
      <c r="AR416" s="102"/>
      <c r="AS416" s="102"/>
      <c r="AT416" s="102"/>
      <c r="AU416" s="102"/>
      <c r="AV416" s="102"/>
      <c r="AW416" s="102"/>
      <c r="AX416" s="102"/>
      <c r="AY416" s="102"/>
    </row>
    <row r="417" spans="1:51" x14ac:dyDescent="0.25">
      <c r="A417" s="116">
        <v>416</v>
      </c>
      <c r="B417" s="116" t="b">
        <f>IF(ISNUMBER(Data!D417),IF(AND($A417&lt;=Data!$H$3,$A419&gt;=Data!$H$2,Data!E418&lt;&gt;1),VLOOKUP($A417,Data!$A:$D,4,FALSE)))</f>
        <v>0</v>
      </c>
      <c r="C417" s="116" t="b">
        <f>IF(AND($A417&lt;=Data!$H$3,$A419&gt;=Data!$H$2,Data!E418&lt;&gt;1),VLOOKUP($A417,Data!$A:$D,3,FALSE))</f>
        <v>0</v>
      </c>
      <c r="D417" s="58" t="b">
        <f>IF(COUNT(B417:C417)=2,IF(C417&gt;Data!$H$5,5,IF(C417&gt;Data!$H$6,4,IF(C417&gt;Data!$H$7,3,2))))</f>
        <v>0</v>
      </c>
      <c r="E417" s="115" t="str">
        <f t="shared" si="77"/>
        <v/>
      </c>
      <c r="F417" s="102" t="str">
        <f t="shared" si="82"/>
        <v>0,</v>
      </c>
      <c r="G417" s="102" t="str">
        <f t="shared" si="82"/>
        <v>0,</v>
      </c>
      <c r="H417" s="102" t="str">
        <f t="shared" si="82"/>
        <v>0,</v>
      </c>
      <c r="I417" s="102" t="str">
        <f t="shared" si="82"/>
        <v>0,</v>
      </c>
      <c r="J417" s="102" t="str">
        <f t="shared" si="82"/>
        <v>0,</v>
      </c>
      <c r="K417" s="102" t="str">
        <f t="shared" si="82"/>
        <v>0,</v>
      </c>
      <c r="L417" s="102" t="str">
        <f t="shared" si="82"/>
        <v>0,</v>
      </c>
      <c r="M417" s="102" t="str">
        <f t="shared" si="82"/>
        <v>0,</v>
      </c>
      <c r="N417" s="102" t="str">
        <f t="shared" si="81"/>
        <v>0,</v>
      </c>
      <c r="O417" s="102" t="str">
        <f t="shared" si="81"/>
        <v>0,</v>
      </c>
      <c r="P417" s="102" t="str">
        <f t="shared" si="81"/>
        <v>0,</v>
      </c>
      <c r="Q417" s="102" t="str">
        <f t="shared" si="81"/>
        <v>0,</v>
      </c>
      <c r="R417" s="102" t="str">
        <f t="shared" si="81"/>
        <v>0,</v>
      </c>
      <c r="S417" s="102" t="str">
        <f t="shared" si="81"/>
        <v>0,</v>
      </c>
      <c r="T417" s="102" t="str">
        <f t="shared" si="81"/>
        <v>0,</v>
      </c>
      <c r="U417" s="102" t="str">
        <f t="shared" si="81"/>
        <v>0,</v>
      </c>
      <c r="V417" s="102" t="str">
        <f t="shared" si="81"/>
        <v>0,</v>
      </c>
      <c r="W417" s="102" t="str">
        <f t="shared" si="81"/>
        <v>0,</v>
      </c>
      <c r="X417" s="102" t="str">
        <f t="shared" si="81"/>
        <v>0,</v>
      </c>
      <c r="Y417" s="102" t="str">
        <f t="shared" si="80"/>
        <v>0,</v>
      </c>
      <c r="Z417" s="102"/>
      <c r="AA417" s="102"/>
      <c r="AB417" s="102"/>
      <c r="AC417" s="102"/>
      <c r="AD417" s="102"/>
      <c r="AE417" s="102"/>
      <c r="AF417" s="102"/>
      <c r="AG417" s="102"/>
      <c r="AH417" s="102"/>
      <c r="AI417" s="102"/>
      <c r="AJ417" s="102"/>
      <c r="AK417" s="102"/>
      <c r="AL417" s="102"/>
      <c r="AM417" s="102"/>
      <c r="AN417" s="102"/>
      <c r="AO417" s="102"/>
      <c r="AP417" s="102"/>
      <c r="AQ417" s="102"/>
      <c r="AR417" s="102"/>
      <c r="AS417" s="102"/>
      <c r="AT417" s="102"/>
      <c r="AU417" s="102"/>
      <c r="AV417" s="102"/>
      <c r="AW417" s="102"/>
      <c r="AX417" s="102"/>
      <c r="AY417" s="102"/>
    </row>
    <row r="418" spans="1:51" x14ac:dyDescent="0.25">
      <c r="A418" s="116">
        <v>417</v>
      </c>
      <c r="B418" s="116" t="b">
        <f>IF(ISNUMBER(Data!D418),IF(AND($A418&lt;=Data!$H$3,$A420&gt;=Data!$H$2,Data!E419&lt;&gt;1),VLOOKUP($A418,Data!$A:$D,4,FALSE)))</f>
        <v>0</v>
      </c>
      <c r="C418" s="116" t="b">
        <f>IF(AND($A418&lt;=Data!$H$3,$A420&gt;=Data!$H$2,Data!E419&lt;&gt;1),VLOOKUP($A418,Data!$A:$D,3,FALSE))</f>
        <v>0</v>
      </c>
      <c r="D418" s="58" t="b">
        <f>IF(COUNT(B418:C418)=2,IF(C418&gt;Data!$H$5,5,IF(C418&gt;Data!$H$6,4,IF(C418&gt;Data!$H$7,3,2))))</f>
        <v>0</v>
      </c>
      <c r="E418" s="115" t="str">
        <f t="shared" si="77"/>
        <v/>
      </c>
      <c r="F418" s="102" t="str">
        <f t="shared" si="82"/>
        <v>0,</v>
      </c>
      <c r="G418" s="102" t="str">
        <f t="shared" si="82"/>
        <v>0,</v>
      </c>
      <c r="H418" s="102" t="str">
        <f t="shared" si="82"/>
        <v>0,</v>
      </c>
      <c r="I418" s="102" t="str">
        <f t="shared" si="82"/>
        <v>0,</v>
      </c>
      <c r="J418" s="102" t="str">
        <f t="shared" si="82"/>
        <v>0,</v>
      </c>
      <c r="K418" s="102" t="str">
        <f t="shared" si="82"/>
        <v>0,</v>
      </c>
      <c r="L418" s="102" t="str">
        <f t="shared" si="82"/>
        <v>0,</v>
      </c>
      <c r="M418" s="102" t="str">
        <f t="shared" si="82"/>
        <v>0,</v>
      </c>
      <c r="N418" s="102" t="str">
        <f t="shared" si="81"/>
        <v>0,</v>
      </c>
      <c r="O418" s="102" t="str">
        <f t="shared" si="81"/>
        <v>0,</v>
      </c>
      <c r="P418" s="102" t="str">
        <f t="shared" si="81"/>
        <v>0,</v>
      </c>
      <c r="Q418" s="102" t="str">
        <f t="shared" si="81"/>
        <v>0,</v>
      </c>
      <c r="R418" s="102" t="str">
        <f t="shared" si="81"/>
        <v>0,</v>
      </c>
      <c r="S418" s="102" t="str">
        <f t="shared" si="81"/>
        <v>0,</v>
      </c>
      <c r="T418" s="102" t="str">
        <f t="shared" si="81"/>
        <v>0,</v>
      </c>
      <c r="U418" s="102" t="str">
        <f t="shared" si="81"/>
        <v>0,</v>
      </c>
      <c r="V418" s="102" t="str">
        <f t="shared" si="81"/>
        <v>0,</v>
      </c>
      <c r="W418" s="102" t="str">
        <f t="shared" si="81"/>
        <v>0,</v>
      </c>
      <c r="X418" s="102" t="str">
        <f t="shared" si="81"/>
        <v>0,</v>
      </c>
      <c r="Y418" s="102" t="str">
        <f t="shared" si="80"/>
        <v>0,</v>
      </c>
      <c r="Z418" s="102"/>
      <c r="AA418" s="102"/>
      <c r="AB418" s="102"/>
      <c r="AC418" s="102"/>
      <c r="AD418" s="102"/>
      <c r="AE418" s="102"/>
      <c r="AF418" s="102"/>
      <c r="AG418" s="102"/>
      <c r="AH418" s="102"/>
      <c r="AI418" s="102"/>
      <c r="AJ418" s="102"/>
      <c r="AK418" s="102"/>
      <c r="AL418" s="102"/>
      <c r="AM418" s="102"/>
      <c r="AN418" s="102"/>
      <c r="AO418" s="102"/>
      <c r="AP418" s="102"/>
      <c r="AQ418" s="102"/>
      <c r="AR418" s="102"/>
      <c r="AS418" s="102"/>
      <c r="AT418" s="102"/>
      <c r="AU418" s="102"/>
      <c r="AV418" s="102"/>
      <c r="AW418" s="102"/>
      <c r="AX418" s="102"/>
      <c r="AY418" s="102"/>
    </row>
    <row r="419" spans="1:51" x14ac:dyDescent="0.25">
      <c r="A419" s="116">
        <v>418</v>
      </c>
      <c r="B419" s="116" t="b">
        <f>IF(ISNUMBER(Data!D419),IF(AND($A419&lt;=Data!$H$3,$A421&gt;=Data!$H$2,Data!E420&lt;&gt;1),VLOOKUP($A419,Data!$A:$D,4,FALSE)))</f>
        <v>0</v>
      </c>
      <c r="C419" s="116" t="b">
        <f>IF(AND($A419&lt;=Data!$H$3,$A421&gt;=Data!$H$2,Data!E420&lt;&gt;1),VLOOKUP($A419,Data!$A:$D,3,FALSE))</f>
        <v>0</v>
      </c>
      <c r="D419" s="58" t="b">
        <f>IF(COUNT(B419:C419)=2,IF(C419&gt;Data!$H$5,5,IF(C419&gt;Data!$H$6,4,IF(C419&gt;Data!$H$7,3,2))))</f>
        <v>0</v>
      </c>
      <c r="E419" s="115" t="str">
        <f t="shared" si="77"/>
        <v/>
      </c>
      <c r="F419" s="102" t="str">
        <f t="shared" si="82"/>
        <v>0,</v>
      </c>
      <c r="G419" s="102" t="str">
        <f t="shared" si="82"/>
        <v>0,</v>
      </c>
      <c r="H419" s="102" t="str">
        <f t="shared" si="82"/>
        <v>0,</v>
      </c>
      <c r="I419" s="102" t="str">
        <f t="shared" si="82"/>
        <v>0,</v>
      </c>
      <c r="J419" s="102" t="str">
        <f t="shared" si="82"/>
        <v>0,</v>
      </c>
      <c r="K419" s="102" t="str">
        <f t="shared" si="82"/>
        <v>0,</v>
      </c>
      <c r="L419" s="102" t="str">
        <f t="shared" si="82"/>
        <v>0,</v>
      </c>
      <c r="M419" s="102" t="str">
        <f t="shared" si="82"/>
        <v>0,</v>
      </c>
      <c r="N419" s="102" t="str">
        <f t="shared" si="81"/>
        <v>0,</v>
      </c>
      <c r="O419" s="102" t="str">
        <f t="shared" si="81"/>
        <v>0,</v>
      </c>
      <c r="P419" s="102" t="str">
        <f t="shared" si="81"/>
        <v>0,</v>
      </c>
      <c r="Q419" s="102" t="str">
        <f t="shared" si="81"/>
        <v>0,</v>
      </c>
      <c r="R419" s="102" t="str">
        <f t="shared" si="81"/>
        <v>0,</v>
      </c>
      <c r="S419" s="102" t="str">
        <f t="shared" si="81"/>
        <v>0,</v>
      </c>
      <c r="T419" s="102" t="str">
        <f t="shared" si="81"/>
        <v>0,</v>
      </c>
      <c r="U419" s="102" t="str">
        <f t="shared" si="81"/>
        <v>0,</v>
      </c>
      <c r="V419" s="102" t="str">
        <f t="shared" si="81"/>
        <v>0,</v>
      </c>
      <c r="W419" s="102" t="str">
        <f t="shared" si="81"/>
        <v>0,</v>
      </c>
      <c r="X419" s="102" t="str">
        <f t="shared" si="81"/>
        <v>0,</v>
      </c>
      <c r="Y419" s="102" t="str">
        <f t="shared" si="80"/>
        <v>0,</v>
      </c>
      <c r="Z419" s="102"/>
      <c r="AA419" s="102"/>
      <c r="AB419" s="102"/>
      <c r="AC419" s="102"/>
      <c r="AD419" s="102"/>
      <c r="AE419" s="102"/>
      <c r="AF419" s="102"/>
      <c r="AG419" s="102"/>
      <c r="AH419" s="102"/>
      <c r="AI419" s="102"/>
      <c r="AJ419" s="102"/>
      <c r="AK419" s="102"/>
      <c r="AL419" s="102"/>
      <c r="AM419" s="102"/>
      <c r="AN419" s="102"/>
      <c r="AO419" s="102"/>
      <c r="AP419" s="102"/>
      <c r="AQ419" s="102"/>
      <c r="AR419" s="102"/>
      <c r="AS419" s="102"/>
      <c r="AT419" s="102"/>
      <c r="AU419" s="102"/>
      <c r="AV419" s="102"/>
      <c r="AW419" s="102"/>
      <c r="AX419" s="102"/>
      <c r="AY419" s="102"/>
    </row>
    <row r="420" spans="1:51" x14ac:dyDescent="0.25">
      <c r="A420" s="116">
        <v>419</v>
      </c>
      <c r="B420" s="116" t="b">
        <f>IF(ISNUMBER(Data!D420),IF(AND($A420&lt;=Data!$H$3,$A422&gt;=Data!$H$2,Data!E421&lt;&gt;1),VLOOKUP($A420,Data!$A:$D,4,FALSE)))</f>
        <v>0</v>
      </c>
      <c r="C420" s="116" t="b">
        <f>IF(AND($A420&lt;=Data!$H$3,$A422&gt;=Data!$H$2,Data!E421&lt;&gt;1),VLOOKUP($A420,Data!$A:$D,3,FALSE))</f>
        <v>0</v>
      </c>
      <c r="D420" s="58" t="b">
        <f>IF(COUNT(B420:C420)=2,IF(C420&gt;Data!$H$5,5,IF(C420&gt;Data!$H$6,4,IF(C420&gt;Data!$H$7,3,2))))</f>
        <v>0</v>
      </c>
      <c r="E420" s="115" t="str">
        <f t="shared" si="77"/>
        <v/>
      </c>
      <c r="F420" s="102" t="str">
        <f t="shared" si="82"/>
        <v>0,</v>
      </c>
      <c r="G420" s="102" t="str">
        <f t="shared" si="82"/>
        <v>0,</v>
      </c>
      <c r="H420" s="102" t="str">
        <f t="shared" si="82"/>
        <v>0,</v>
      </c>
      <c r="I420" s="102" t="str">
        <f t="shared" si="82"/>
        <v>0,</v>
      </c>
      <c r="J420" s="102" t="str">
        <f t="shared" si="82"/>
        <v>0,</v>
      </c>
      <c r="K420" s="102" t="str">
        <f t="shared" si="82"/>
        <v>0,</v>
      </c>
      <c r="L420" s="102" t="str">
        <f t="shared" si="82"/>
        <v>0,</v>
      </c>
      <c r="M420" s="102" t="str">
        <f t="shared" si="82"/>
        <v>0,</v>
      </c>
      <c r="N420" s="102" t="str">
        <f t="shared" si="81"/>
        <v>0,</v>
      </c>
      <c r="O420" s="102" t="str">
        <f t="shared" si="81"/>
        <v>0,</v>
      </c>
      <c r="P420" s="102" t="str">
        <f t="shared" si="81"/>
        <v>0,</v>
      </c>
      <c r="Q420" s="102" t="str">
        <f t="shared" si="81"/>
        <v>0,</v>
      </c>
      <c r="R420" s="102" t="str">
        <f t="shared" si="81"/>
        <v>0,</v>
      </c>
      <c r="S420" s="102" t="str">
        <f t="shared" si="81"/>
        <v>0,</v>
      </c>
      <c r="T420" s="102" t="str">
        <f t="shared" si="81"/>
        <v>0,</v>
      </c>
      <c r="U420" s="102" t="str">
        <f t="shared" si="81"/>
        <v>0,</v>
      </c>
      <c r="V420" s="102" t="str">
        <f t="shared" si="81"/>
        <v>0,</v>
      </c>
      <c r="W420" s="102" t="str">
        <f t="shared" si="81"/>
        <v>0,</v>
      </c>
      <c r="X420" s="102" t="str">
        <f t="shared" si="81"/>
        <v>0,</v>
      </c>
      <c r="Y420" s="102" t="str">
        <f t="shared" si="80"/>
        <v>0,</v>
      </c>
      <c r="Z420" s="102"/>
      <c r="AA420" s="102"/>
      <c r="AB420" s="102"/>
      <c r="AC420" s="102"/>
      <c r="AD420" s="102"/>
      <c r="AE420" s="102"/>
      <c r="AF420" s="102"/>
      <c r="AG420" s="102"/>
      <c r="AH420" s="102"/>
      <c r="AI420" s="102"/>
      <c r="AJ420" s="102"/>
      <c r="AK420" s="102"/>
      <c r="AL420" s="102"/>
      <c r="AM420" s="102"/>
      <c r="AN420" s="102"/>
      <c r="AO420" s="102"/>
      <c r="AP420" s="102"/>
      <c r="AQ420" s="102"/>
      <c r="AR420" s="102"/>
      <c r="AS420" s="102"/>
      <c r="AT420" s="102"/>
      <c r="AU420" s="102"/>
      <c r="AV420" s="102"/>
      <c r="AW420" s="102"/>
      <c r="AX420" s="102"/>
      <c r="AY420" s="102"/>
    </row>
    <row r="421" spans="1:51" x14ac:dyDescent="0.25">
      <c r="A421" s="116">
        <v>420</v>
      </c>
      <c r="B421" s="116" t="b">
        <f>IF(ISNUMBER(Data!D421),IF(AND($A421&lt;=Data!$H$3,$A423&gt;=Data!$H$2,Data!E422&lt;&gt;1),VLOOKUP($A421,Data!$A:$D,4,FALSE)))</f>
        <v>0</v>
      </c>
      <c r="C421" s="116" t="b">
        <f>IF(AND($A421&lt;=Data!$H$3,$A423&gt;=Data!$H$2,Data!E422&lt;&gt;1),VLOOKUP($A421,Data!$A:$D,3,FALSE))</f>
        <v>0</v>
      </c>
      <c r="D421" s="58" t="b">
        <f>IF(COUNT(B421:C421)=2,IF(C421&gt;Data!$H$5,5,IF(C421&gt;Data!$H$6,4,IF(C421&gt;Data!$H$7,3,2))))</f>
        <v>0</v>
      </c>
      <c r="E421" s="115" t="str">
        <f t="shared" si="77"/>
        <v/>
      </c>
      <c r="F421" s="102" t="str">
        <f t="shared" si="82"/>
        <v>0,</v>
      </c>
      <c r="G421" s="102" t="str">
        <f t="shared" si="82"/>
        <v>0,</v>
      </c>
      <c r="H421" s="102" t="str">
        <f t="shared" si="82"/>
        <v>0,</v>
      </c>
      <c r="I421" s="102" t="str">
        <f t="shared" si="82"/>
        <v>0,</v>
      </c>
      <c r="J421" s="102" t="str">
        <f t="shared" si="82"/>
        <v>0,</v>
      </c>
      <c r="K421" s="102" t="str">
        <f t="shared" si="82"/>
        <v>0,</v>
      </c>
      <c r="L421" s="102" t="str">
        <f t="shared" si="82"/>
        <v>0,</v>
      </c>
      <c r="M421" s="102" t="str">
        <f t="shared" si="82"/>
        <v>0,</v>
      </c>
      <c r="N421" s="102" t="str">
        <f t="shared" si="81"/>
        <v>0,</v>
      </c>
      <c r="O421" s="102" t="str">
        <f t="shared" si="81"/>
        <v>0,</v>
      </c>
      <c r="P421" s="102" t="str">
        <f t="shared" si="81"/>
        <v>0,</v>
      </c>
      <c r="Q421" s="102" t="str">
        <f t="shared" si="81"/>
        <v>0,</v>
      </c>
      <c r="R421" s="102" t="str">
        <f t="shared" si="81"/>
        <v>0,</v>
      </c>
      <c r="S421" s="102" t="str">
        <f t="shared" si="81"/>
        <v>0,</v>
      </c>
      <c r="T421" s="102" t="str">
        <f t="shared" si="81"/>
        <v>0,</v>
      </c>
      <c r="U421" s="102" t="str">
        <f t="shared" si="81"/>
        <v>0,</v>
      </c>
      <c r="V421" s="102" t="str">
        <f t="shared" si="81"/>
        <v>0,</v>
      </c>
      <c r="W421" s="102" t="str">
        <f t="shared" si="81"/>
        <v>0,</v>
      </c>
      <c r="X421" s="102" t="str">
        <f t="shared" si="81"/>
        <v>0,</v>
      </c>
      <c r="Y421" s="102" t="str">
        <f t="shared" si="80"/>
        <v>0,</v>
      </c>
      <c r="Z421" s="102"/>
      <c r="AA421" s="102"/>
      <c r="AB421" s="102"/>
      <c r="AC421" s="102"/>
      <c r="AD421" s="102"/>
      <c r="AE421" s="102"/>
      <c r="AF421" s="102"/>
      <c r="AG421" s="102"/>
      <c r="AH421" s="102"/>
      <c r="AI421" s="102"/>
      <c r="AJ421" s="102"/>
      <c r="AK421" s="102"/>
      <c r="AL421" s="102"/>
      <c r="AM421" s="102"/>
      <c r="AN421" s="102"/>
      <c r="AO421" s="102"/>
      <c r="AP421" s="102"/>
      <c r="AQ421" s="102"/>
      <c r="AR421" s="102"/>
      <c r="AS421" s="102"/>
      <c r="AT421" s="102"/>
      <c r="AU421" s="102"/>
      <c r="AV421" s="102"/>
      <c r="AW421" s="102"/>
      <c r="AX421" s="102"/>
      <c r="AY421" s="102"/>
    </row>
    <row r="422" spans="1:51" x14ac:dyDescent="0.25">
      <c r="A422" s="116">
        <v>421</v>
      </c>
      <c r="B422" s="116" t="b">
        <f>IF(ISNUMBER(Data!D422),IF(AND($A422&lt;=Data!$H$3,$A424&gt;=Data!$H$2,Data!E423&lt;&gt;1),VLOOKUP($A422,Data!$A:$D,4,FALSE)))</f>
        <v>0</v>
      </c>
      <c r="C422" s="116" t="b">
        <f>IF(AND($A422&lt;=Data!$H$3,$A424&gt;=Data!$H$2,Data!E423&lt;&gt;1),VLOOKUP($A422,Data!$A:$D,3,FALSE))</f>
        <v>0</v>
      </c>
      <c r="D422" s="58" t="b">
        <f>IF(COUNT(B422:C422)=2,IF(C422&gt;Data!$H$5,5,IF(C422&gt;Data!$H$6,4,IF(C422&gt;Data!$H$7,3,2))))</f>
        <v>0</v>
      </c>
      <c r="E422" s="115" t="str">
        <f t="shared" si="77"/>
        <v/>
      </c>
      <c r="F422" s="102" t="str">
        <f t="shared" si="82"/>
        <v>0,</v>
      </c>
      <c r="G422" s="102" t="str">
        <f t="shared" si="82"/>
        <v>0,</v>
      </c>
      <c r="H422" s="102" t="str">
        <f t="shared" si="82"/>
        <v>0,</v>
      </c>
      <c r="I422" s="102" t="str">
        <f t="shared" si="82"/>
        <v>0,</v>
      </c>
      <c r="J422" s="102" t="str">
        <f t="shared" si="82"/>
        <v>0,</v>
      </c>
      <c r="K422" s="102" t="str">
        <f t="shared" si="82"/>
        <v>0,</v>
      </c>
      <c r="L422" s="102" t="str">
        <f t="shared" si="82"/>
        <v>0,</v>
      </c>
      <c r="M422" s="102" t="str">
        <f t="shared" si="82"/>
        <v>0,</v>
      </c>
      <c r="N422" s="102" t="str">
        <f t="shared" si="81"/>
        <v>0,</v>
      </c>
      <c r="O422" s="102" t="str">
        <f t="shared" si="81"/>
        <v>0,</v>
      </c>
      <c r="P422" s="102" t="str">
        <f t="shared" si="81"/>
        <v>0,</v>
      </c>
      <c r="Q422" s="102" t="str">
        <f t="shared" si="81"/>
        <v>0,</v>
      </c>
      <c r="R422" s="102" t="str">
        <f t="shared" si="81"/>
        <v>0,</v>
      </c>
      <c r="S422" s="102" t="str">
        <f t="shared" si="81"/>
        <v>0,</v>
      </c>
      <c r="T422" s="102" t="str">
        <f t="shared" si="81"/>
        <v>0,</v>
      </c>
      <c r="U422" s="102" t="str">
        <f t="shared" si="81"/>
        <v>0,</v>
      </c>
      <c r="V422" s="102" t="str">
        <f t="shared" si="81"/>
        <v>0,</v>
      </c>
      <c r="W422" s="102" t="str">
        <f t="shared" si="81"/>
        <v>0,</v>
      </c>
      <c r="X422" s="102" t="str">
        <f t="shared" si="81"/>
        <v>0,</v>
      </c>
      <c r="Y422" s="102" t="str">
        <f t="shared" si="80"/>
        <v>0,</v>
      </c>
      <c r="Z422" s="102"/>
      <c r="AA422" s="102"/>
      <c r="AB422" s="102"/>
      <c r="AC422" s="102"/>
      <c r="AD422" s="102"/>
      <c r="AE422" s="102"/>
      <c r="AF422" s="102"/>
      <c r="AG422" s="102"/>
      <c r="AH422" s="102"/>
      <c r="AI422" s="102"/>
      <c r="AJ422" s="102"/>
      <c r="AK422" s="102"/>
      <c r="AL422" s="102"/>
      <c r="AM422" s="102"/>
      <c r="AN422" s="102"/>
      <c r="AO422" s="102"/>
      <c r="AP422" s="102"/>
      <c r="AQ422" s="102"/>
      <c r="AR422" s="102"/>
      <c r="AS422" s="102"/>
      <c r="AT422" s="102"/>
      <c r="AU422" s="102"/>
      <c r="AV422" s="102"/>
      <c r="AW422" s="102"/>
      <c r="AX422" s="102"/>
      <c r="AY422" s="102"/>
    </row>
    <row r="423" spans="1:51" x14ac:dyDescent="0.25">
      <c r="A423" s="116">
        <v>422</v>
      </c>
      <c r="B423" s="116" t="b">
        <f>IF(ISNUMBER(Data!D423),IF(AND($A423&lt;=Data!$H$3,$A425&gt;=Data!$H$2,Data!E424&lt;&gt;1),VLOOKUP($A423,Data!$A:$D,4,FALSE)))</f>
        <v>0</v>
      </c>
      <c r="C423" s="116" t="b">
        <f>IF(AND($A423&lt;=Data!$H$3,$A425&gt;=Data!$H$2,Data!E424&lt;&gt;1),VLOOKUP($A423,Data!$A:$D,3,FALSE))</f>
        <v>0</v>
      </c>
      <c r="D423" s="58" t="b">
        <f>IF(COUNT(B423:C423)=2,IF(C423&gt;Data!$H$5,5,IF(C423&gt;Data!$H$6,4,IF(C423&gt;Data!$H$7,3,2))))</f>
        <v>0</v>
      </c>
      <c r="E423" s="115" t="str">
        <f t="shared" si="77"/>
        <v/>
      </c>
      <c r="F423" s="102" t="str">
        <f t="shared" si="82"/>
        <v>0,</v>
      </c>
      <c r="G423" s="102" t="str">
        <f t="shared" si="82"/>
        <v>0,</v>
      </c>
      <c r="H423" s="102" t="str">
        <f t="shared" si="82"/>
        <v>0,</v>
      </c>
      <c r="I423" s="102" t="str">
        <f t="shared" si="82"/>
        <v>0,</v>
      </c>
      <c r="J423" s="102" t="str">
        <f t="shared" si="82"/>
        <v>0,</v>
      </c>
      <c r="K423" s="102" t="str">
        <f t="shared" si="82"/>
        <v>0,</v>
      </c>
      <c r="L423" s="102" t="str">
        <f t="shared" si="82"/>
        <v>0,</v>
      </c>
      <c r="M423" s="102" t="str">
        <f t="shared" si="82"/>
        <v>0,</v>
      </c>
      <c r="N423" s="102" t="str">
        <f t="shared" si="81"/>
        <v>0,</v>
      </c>
      <c r="O423" s="102" t="str">
        <f t="shared" si="81"/>
        <v>0,</v>
      </c>
      <c r="P423" s="102" t="str">
        <f t="shared" si="81"/>
        <v>0,</v>
      </c>
      <c r="Q423" s="102" t="str">
        <f t="shared" si="81"/>
        <v>0,</v>
      </c>
      <c r="R423" s="102" t="str">
        <f t="shared" si="81"/>
        <v>0,</v>
      </c>
      <c r="S423" s="102" t="str">
        <f t="shared" si="81"/>
        <v>0,</v>
      </c>
      <c r="T423" s="102" t="str">
        <f t="shared" si="81"/>
        <v>0,</v>
      </c>
      <c r="U423" s="102" t="str">
        <f t="shared" si="81"/>
        <v>0,</v>
      </c>
      <c r="V423" s="102" t="str">
        <f t="shared" si="81"/>
        <v>0,</v>
      </c>
      <c r="W423" s="102" t="str">
        <f t="shared" si="81"/>
        <v>0,</v>
      </c>
      <c r="X423" s="102" t="str">
        <f t="shared" si="81"/>
        <v>0,</v>
      </c>
      <c r="Y423" s="102" t="str">
        <f t="shared" si="80"/>
        <v>0,</v>
      </c>
      <c r="Z423" s="102"/>
      <c r="AA423" s="102"/>
      <c r="AB423" s="102"/>
      <c r="AC423" s="102"/>
      <c r="AD423" s="102"/>
      <c r="AE423" s="102"/>
      <c r="AF423" s="102"/>
      <c r="AG423" s="102"/>
      <c r="AH423" s="102"/>
      <c r="AI423" s="102"/>
      <c r="AJ423" s="102"/>
      <c r="AK423" s="102"/>
      <c r="AL423" s="102"/>
      <c r="AM423" s="102"/>
      <c r="AN423" s="102"/>
      <c r="AO423" s="102"/>
      <c r="AP423" s="102"/>
      <c r="AQ423" s="102"/>
      <c r="AR423" s="102"/>
      <c r="AS423" s="102"/>
      <c r="AT423" s="102"/>
      <c r="AU423" s="102"/>
      <c r="AV423" s="102"/>
      <c r="AW423" s="102"/>
      <c r="AX423" s="102"/>
      <c r="AY423" s="102"/>
    </row>
    <row r="424" spans="1:51" x14ac:dyDescent="0.25">
      <c r="A424" s="116">
        <v>423</v>
      </c>
      <c r="B424" s="116" t="b">
        <f>IF(ISNUMBER(Data!D424),IF(AND($A424&lt;=Data!$H$3,$A426&gt;=Data!$H$2,Data!E425&lt;&gt;1),VLOOKUP($A424,Data!$A:$D,4,FALSE)))</f>
        <v>0</v>
      </c>
      <c r="C424" s="116" t="b">
        <f>IF(AND($A424&lt;=Data!$H$3,$A426&gt;=Data!$H$2,Data!E425&lt;&gt;1),VLOOKUP($A424,Data!$A:$D,3,FALSE))</f>
        <v>0</v>
      </c>
      <c r="D424" s="58" t="b">
        <f>IF(COUNT(B424:C424)=2,IF(C424&gt;Data!$H$5,5,IF(C424&gt;Data!$H$6,4,IF(C424&gt;Data!$H$7,3,2))))</f>
        <v>0</v>
      </c>
      <c r="E424" s="115" t="str">
        <f t="shared" si="77"/>
        <v/>
      </c>
      <c r="F424" s="102" t="str">
        <f t="shared" si="82"/>
        <v>0,</v>
      </c>
      <c r="G424" s="102" t="str">
        <f t="shared" si="82"/>
        <v>0,</v>
      </c>
      <c r="H424" s="102" t="str">
        <f t="shared" si="82"/>
        <v>0,</v>
      </c>
      <c r="I424" s="102" t="str">
        <f t="shared" si="82"/>
        <v>0,</v>
      </c>
      <c r="J424" s="102" t="str">
        <f t="shared" si="82"/>
        <v>0,</v>
      </c>
      <c r="K424" s="102" t="str">
        <f t="shared" si="82"/>
        <v>0,</v>
      </c>
      <c r="L424" s="102" t="str">
        <f t="shared" si="82"/>
        <v>0,</v>
      </c>
      <c r="M424" s="102" t="str">
        <f t="shared" si="82"/>
        <v>0,</v>
      </c>
      <c r="N424" s="102" t="str">
        <f t="shared" si="81"/>
        <v>0,</v>
      </c>
      <c r="O424" s="102" t="str">
        <f t="shared" si="81"/>
        <v>0,</v>
      </c>
      <c r="P424" s="102" t="str">
        <f t="shared" si="81"/>
        <v>0,</v>
      </c>
      <c r="Q424" s="102" t="str">
        <f t="shared" si="81"/>
        <v>0,</v>
      </c>
      <c r="R424" s="102" t="str">
        <f t="shared" si="81"/>
        <v>0,</v>
      </c>
      <c r="S424" s="102" t="str">
        <f t="shared" si="81"/>
        <v>0,</v>
      </c>
      <c r="T424" s="102" t="str">
        <f t="shared" si="81"/>
        <v>0,</v>
      </c>
      <c r="U424" s="102" t="str">
        <f t="shared" si="81"/>
        <v>0,</v>
      </c>
      <c r="V424" s="102" t="str">
        <f t="shared" si="81"/>
        <v>0,</v>
      </c>
      <c r="W424" s="102" t="str">
        <f t="shared" si="81"/>
        <v>0,</v>
      </c>
      <c r="X424" s="102" t="str">
        <f t="shared" si="81"/>
        <v>0,</v>
      </c>
      <c r="Y424" s="102" t="str">
        <f t="shared" si="80"/>
        <v>0,</v>
      </c>
      <c r="Z424" s="102"/>
      <c r="AA424" s="102"/>
      <c r="AB424" s="102"/>
      <c r="AC424" s="102"/>
      <c r="AD424" s="102"/>
      <c r="AE424" s="102"/>
      <c r="AF424" s="102"/>
      <c r="AG424" s="102"/>
      <c r="AH424" s="102"/>
      <c r="AI424" s="102"/>
      <c r="AJ424" s="102"/>
      <c r="AK424" s="102"/>
      <c r="AL424" s="102"/>
      <c r="AM424" s="102"/>
      <c r="AN424" s="102"/>
      <c r="AO424" s="102"/>
      <c r="AP424" s="102"/>
      <c r="AQ424" s="102"/>
      <c r="AR424" s="102"/>
      <c r="AS424" s="102"/>
      <c r="AT424" s="102"/>
      <c r="AU424" s="102"/>
      <c r="AV424" s="102"/>
      <c r="AW424" s="102"/>
      <c r="AX424" s="102"/>
      <c r="AY424" s="102"/>
    </row>
    <row r="425" spans="1:51" x14ac:dyDescent="0.25">
      <c r="A425" s="116">
        <v>424</v>
      </c>
      <c r="B425" s="116" t="b">
        <f>IF(ISNUMBER(Data!D425),IF(AND($A425&lt;=Data!$H$3,$A427&gt;=Data!$H$2,Data!E426&lt;&gt;1),VLOOKUP($A425,Data!$A:$D,4,FALSE)))</f>
        <v>0</v>
      </c>
      <c r="C425" s="116" t="b">
        <f>IF(AND($A425&lt;=Data!$H$3,$A427&gt;=Data!$H$2,Data!E426&lt;&gt;1),VLOOKUP($A425,Data!$A:$D,3,FALSE))</f>
        <v>0</v>
      </c>
      <c r="D425" s="58" t="b">
        <f>IF(COUNT(B425:C425)=2,IF(C425&gt;Data!$H$5,5,IF(C425&gt;Data!$H$6,4,IF(C425&gt;Data!$H$7,3,2))))</f>
        <v>0</v>
      </c>
      <c r="E425" s="115" t="str">
        <f t="shared" si="77"/>
        <v/>
      </c>
      <c r="F425" s="102" t="str">
        <f t="shared" si="82"/>
        <v>0,</v>
      </c>
      <c r="G425" s="102" t="str">
        <f t="shared" si="82"/>
        <v>0,</v>
      </c>
      <c r="H425" s="102" t="str">
        <f t="shared" si="82"/>
        <v>0,</v>
      </c>
      <c r="I425" s="102" t="str">
        <f t="shared" si="82"/>
        <v>0,</v>
      </c>
      <c r="J425" s="102" t="str">
        <f t="shared" si="82"/>
        <v>0,</v>
      </c>
      <c r="K425" s="102" t="str">
        <f t="shared" si="82"/>
        <v>0,</v>
      </c>
      <c r="L425" s="102" t="str">
        <f t="shared" si="82"/>
        <v>0,</v>
      </c>
      <c r="M425" s="102" t="str">
        <f t="shared" si="82"/>
        <v>0,</v>
      </c>
      <c r="N425" s="102" t="str">
        <f t="shared" si="81"/>
        <v>0,</v>
      </c>
      <c r="O425" s="102" t="str">
        <f t="shared" si="81"/>
        <v>0,</v>
      </c>
      <c r="P425" s="102" t="str">
        <f t="shared" ref="P425:X453" si="83">IF($B425&lt;P$1,1,0) &amp;","&amp;$E425</f>
        <v>0,</v>
      </c>
      <c r="Q425" s="102" t="str">
        <f t="shared" si="83"/>
        <v>0,</v>
      </c>
      <c r="R425" s="102" t="str">
        <f t="shared" si="83"/>
        <v>0,</v>
      </c>
      <c r="S425" s="102" t="str">
        <f t="shared" si="83"/>
        <v>0,</v>
      </c>
      <c r="T425" s="102" t="str">
        <f t="shared" si="83"/>
        <v>0,</v>
      </c>
      <c r="U425" s="102" t="str">
        <f t="shared" si="83"/>
        <v>0,</v>
      </c>
      <c r="V425" s="102" t="str">
        <f t="shared" si="83"/>
        <v>0,</v>
      </c>
      <c r="W425" s="102" t="str">
        <f t="shared" si="83"/>
        <v>0,</v>
      </c>
      <c r="X425" s="102" t="str">
        <f t="shared" si="83"/>
        <v>0,</v>
      </c>
      <c r="Y425" s="102" t="str">
        <f t="shared" si="80"/>
        <v>0,</v>
      </c>
      <c r="Z425" s="102"/>
      <c r="AA425" s="102"/>
      <c r="AB425" s="102"/>
      <c r="AC425" s="102"/>
      <c r="AD425" s="102"/>
      <c r="AE425" s="102"/>
      <c r="AF425" s="102"/>
      <c r="AG425" s="102"/>
      <c r="AH425" s="102"/>
      <c r="AI425" s="102"/>
      <c r="AJ425" s="102"/>
      <c r="AK425" s="102"/>
      <c r="AL425" s="102"/>
      <c r="AM425" s="102"/>
      <c r="AN425" s="102"/>
      <c r="AO425" s="102"/>
      <c r="AP425" s="102"/>
      <c r="AQ425" s="102"/>
      <c r="AR425" s="102"/>
      <c r="AS425" s="102"/>
      <c r="AT425" s="102"/>
      <c r="AU425" s="102"/>
      <c r="AV425" s="102"/>
      <c r="AW425" s="102"/>
      <c r="AX425" s="102"/>
      <c r="AY425" s="102"/>
    </row>
    <row r="426" spans="1:51" x14ac:dyDescent="0.25">
      <c r="A426" s="116">
        <v>425</v>
      </c>
      <c r="B426" s="116" t="b">
        <f>IF(ISNUMBER(Data!D426),IF(AND($A426&lt;=Data!$H$3,$A428&gt;=Data!$H$2,Data!E427&lt;&gt;1),VLOOKUP($A426,Data!$A:$D,4,FALSE)))</f>
        <v>0</v>
      </c>
      <c r="C426" s="116" t="b">
        <f>IF(AND($A426&lt;=Data!$H$3,$A428&gt;=Data!$H$2,Data!E427&lt;&gt;1),VLOOKUP($A426,Data!$A:$D,3,FALSE))</f>
        <v>0</v>
      </c>
      <c r="D426" s="58" t="b">
        <f>IF(COUNT(B426:C426)=2,IF(C426&gt;Data!$H$5,5,IF(C426&gt;Data!$H$6,4,IF(C426&gt;Data!$H$7,3,2))))</f>
        <v>0</v>
      </c>
      <c r="E426" s="115" t="str">
        <f t="shared" si="77"/>
        <v/>
      </c>
      <c r="F426" s="102" t="str">
        <f t="shared" si="82"/>
        <v>0,</v>
      </c>
      <c r="G426" s="102" t="str">
        <f t="shared" si="82"/>
        <v>0,</v>
      </c>
      <c r="H426" s="102" t="str">
        <f t="shared" si="82"/>
        <v>0,</v>
      </c>
      <c r="I426" s="102" t="str">
        <f t="shared" si="82"/>
        <v>0,</v>
      </c>
      <c r="J426" s="102" t="str">
        <f t="shared" si="82"/>
        <v>0,</v>
      </c>
      <c r="K426" s="102" t="str">
        <f t="shared" si="82"/>
        <v>0,</v>
      </c>
      <c r="L426" s="102" t="str">
        <f t="shared" si="82"/>
        <v>0,</v>
      </c>
      <c r="M426" s="102" t="str">
        <f t="shared" si="82"/>
        <v>0,</v>
      </c>
      <c r="N426" s="102" t="str">
        <f t="shared" si="82"/>
        <v>0,</v>
      </c>
      <c r="O426" s="102" t="str">
        <f t="shared" si="82"/>
        <v>0,</v>
      </c>
      <c r="P426" s="102" t="str">
        <f t="shared" si="83"/>
        <v>0,</v>
      </c>
      <c r="Q426" s="102" t="str">
        <f t="shared" si="83"/>
        <v>0,</v>
      </c>
      <c r="R426" s="102" t="str">
        <f t="shared" si="83"/>
        <v>0,</v>
      </c>
      <c r="S426" s="102" t="str">
        <f t="shared" si="83"/>
        <v>0,</v>
      </c>
      <c r="T426" s="102" t="str">
        <f t="shared" si="83"/>
        <v>0,</v>
      </c>
      <c r="U426" s="102" t="str">
        <f t="shared" si="83"/>
        <v>0,</v>
      </c>
      <c r="V426" s="102" t="str">
        <f t="shared" si="83"/>
        <v>0,</v>
      </c>
      <c r="W426" s="102" t="str">
        <f t="shared" si="83"/>
        <v>0,</v>
      </c>
      <c r="X426" s="102" t="str">
        <f t="shared" si="83"/>
        <v>0,</v>
      </c>
      <c r="Y426" s="102" t="str">
        <f t="shared" si="80"/>
        <v>0,</v>
      </c>
      <c r="Z426" s="102"/>
      <c r="AA426" s="102"/>
      <c r="AB426" s="102"/>
      <c r="AC426" s="102"/>
      <c r="AD426" s="102"/>
      <c r="AE426" s="102"/>
      <c r="AF426" s="102"/>
      <c r="AG426" s="102"/>
      <c r="AH426" s="102"/>
      <c r="AI426" s="102"/>
      <c r="AJ426" s="102"/>
      <c r="AK426" s="102"/>
      <c r="AL426" s="102"/>
      <c r="AM426" s="102"/>
      <c r="AN426" s="102"/>
      <c r="AO426" s="102"/>
      <c r="AP426" s="102"/>
      <c r="AQ426" s="102"/>
      <c r="AR426" s="102"/>
      <c r="AS426" s="102"/>
      <c r="AT426" s="102"/>
      <c r="AU426" s="102"/>
      <c r="AV426" s="102"/>
      <c r="AW426" s="102"/>
      <c r="AX426" s="102"/>
      <c r="AY426" s="102"/>
    </row>
    <row r="427" spans="1:51" x14ac:dyDescent="0.25">
      <c r="A427" s="116">
        <v>426</v>
      </c>
      <c r="B427" s="116" t="b">
        <f>IF(ISNUMBER(Data!D427),IF(AND($A427&lt;=Data!$H$3,$A429&gt;=Data!$H$2,Data!E428&lt;&gt;1),VLOOKUP($A427,Data!$A:$D,4,FALSE)))</f>
        <v>0</v>
      </c>
      <c r="C427" s="116" t="b">
        <f>IF(AND($A427&lt;=Data!$H$3,$A429&gt;=Data!$H$2,Data!E428&lt;&gt;1),VLOOKUP($A427,Data!$A:$D,3,FALSE))</f>
        <v>0</v>
      </c>
      <c r="D427" s="58" t="b">
        <f>IF(COUNT(B427:C427)=2,IF(C427&gt;Data!$H$5,5,IF(C427&gt;Data!$H$6,4,IF(C427&gt;Data!$H$7,3,2))))</f>
        <v>0</v>
      </c>
      <c r="E427" s="115" t="str">
        <f t="shared" si="77"/>
        <v/>
      </c>
      <c r="F427" s="102" t="str">
        <f t="shared" si="82"/>
        <v>0,</v>
      </c>
      <c r="G427" s="102" t="str">
        <f t="shared" si="82"/>
        <v>0,</v>
      </c>
      <c r="H427" s="102" t="str">
        <f t="shared" si="82"/>
        <v>0,</v>
      </c>
      <c r="I427" s="102" t="str">
        <f t="shared" si="82"/>
        <v>0,</v>
      </c>
      <c r="J427" s="102" t="str">
        <f t="shared" si="82"/>
        <v>0,</v>
      </c>
      <c r="K427" s="102" t="str">
        <f t="shared" si="82"/>
        <v>0,</v>
      </c>
      <c r="L427" s="102" t="str">
        <f t="shared" si="82"/>
        <v>0,</v>
      </c>
      <c r="M427" s="102" t="str">
        <f t="shared" si="82"/>
        <v>0,</v>
      </c>
      <c r="N427" s="102" t="str">
        <f t="shared" si="82"/>
        <v>0,</v>
      </c>
      <c r="O427" s="102" t="str">
        <f t="shared" si="82"/>
        <v>0,</v>
      </c>
      <c r="P427" s="102" t="str">
        <f t="shared" si="83"/>
        <v>0,</v>
      </c>
      <c r="Q427" s="102" t="str">
        <f t="shared" si="83"/>
        <v>0,</v>
      </c>
      <c r="R427" s="102" t="str">
        <f t="shared" si="83"/>
        <v>0,</v>
      </c>
      <c r="S427" s="102" t="str">
        <f t="shared" si="83"/>
        <v>0,</v>
      </c>
      <c r="T427" s="102" t="str">
        <f t="shared" si="83"/>
        <v>0,</v>
      </c>
      <c r="U427" s="102" t="str">
        <f t="shared" si="83"/>
        <v>0,</v>
      </c>
      <c r="V427" s="102" t="str">
        <f t="shared" si="83"/>
        <v>0,</v>
      </c>
      <c r="W427" s="102" t="str">
        <f t="shared" si="83"/>
        <v>0,</v>
      </c>
      <c r="X427" s="102" t="str">
        <f t="shared" si="83"/>
        <v>0,</v>
      </c>
      <c r="Y427" s="102" t="str">
        <f t="shared" si="80"/>
        <v>0,</v>
      </c>
      <c r="Z427" s="102"/>
      <c r="AA427" s="102"/>
      <c r="AB427" s="102"/>
      <c r="AC427" s="102"/>
      <c r="AD427" s="102"/>
      <c r="AE427" s="102"/>
      <c r="AF427" s="102"/>
      <c r="AG427" s="102"/>
      <c r="AH427" s="102"/>
      <c r="AI427" s="102"/>
      <c r="AJ427" s="102"/>
      <c r="AK427" s="102"/>
      <c r="AL427" s="102"/>
      <c r="AM427" s="102"/>
      <c r="AN427" s="102"/>
      <c r="AO427" s="102"/>
      <c r="AP427" s="102"/>
      <c r="AQ427" s="102"/>
      <c r="AR427" s="102"/>
      <c r="AS427" s="102"/>
      <c r="AT427" s="102"/>
      <c r="AU427" s="102"/>
      <c r="AV427" s="102"/>
      <c r="AW427" s="102"/>
      <c r="AX427" s="102"/>
      <c r="AY427" s="102"/>
    </row>
    <row r="428" spans="1:51" x14ac:dyDescent="0.25">
      <c r="A428" s="116">
        <v>427</v>
      </c>
      <c r="B428" s="116" t="b">
        <f>IF(ISNUMBER(Data!D428),IF(AND($A428&lt;=Data!$H$3,$A430&gt;=Data!$H$2,Data!E429&lt;&gt;1),VLOOKUP($A428,Data!$A:$D,4,FALSE)))</f>
        <v>0</v>
      </c>
      <c r="C428" s="116" t="b">
        <f>IF(AND($A428&lt;=Data!$H$3,$A430&gt;=Data!$H$2,Data!E429&lt;&gt;1),VLOOKUP($A428,Data!$A:$D,3,FALSE))</f>
        <v>0</v>
      </c>
      <c r="D428" s="58" t="b">
        <f>IF(COUNT(B428:C428)=2,IF(C428&gt;Data!$H$5,5,IF(C428&gt;Data!$H$6,4,IF(C428&gt;Data!$H$7,3,2))))</f>
        <v>0</v>
      </c>
      <c r="E428" s="115" t="str">
        <f t="shared" si="77"/>
        <v/>
      </c>
      <c r="F428" s="102" t="str">
        <f t="shared" si="82"/>
        <v>0,</v>
      </c>
      <c r="G428" s="102" t="str">
        <f t="shared" si="82"/>
        <v>0,</v>
      </c>
      <c r="H428" s="102" t="str">
        <f t="shared" si="82"/>
        <v>0,</v>
      </c>
      <c r="I428" s="102" t="str">
        <f t="shared" si="82"/>
        <v>0,</v>
      </c>
      <c r="J428" s="102" t="str">
        <f t="shared" si="82"/>
        <v>0,</v>
      </c>
      <c r="K428" s="102" t="str">
        <f t="shared" si="82"/>
        <v>0,</v>
      </c>
      <c r="L428" s="102" t="str">
        <f t="shared" si="82"/>
        <v>0,</v>
      </c>
      <c r="M428" s="102" t="str">
        <f t="shared" si="82"/>
        <v>0,</v>
      </c>
      <c r="N428" s="102" t="str">
        <f t="shared" si="82"/>
        <v>0,</v>
      </c>
      <c r="O428" s="102" t="str">
        <f t="shared" si="82"/>
        <v>0,</v>
      </c>
      <c r="P428" s="102" t="str">
        <f t="shared" si="83"/>
        <v>0,</v>
      </c>
      <c r="Q428" s="102" t="str">
        <f t="shared" si="83"/>
        <v>0,</v>
      </c>
      <c r="R428" s="102" t="str">
        <f t="shared" si="83"/>
        <v>0,</v>
      </c>
      <c r="S428" s="102" t="str">
        <f t="shared" si="83"/>
        <v>0,</v>
      </c>
      <c r="T428" s="102" t="str">
        <f t="shared" si="83"/>
        <v>0,</v>
      </c>
      <c r="U428" s="102" t="str">
        <f t="shared" si="83"/>
        <v>0,</v>
      </c>
      <c r="V428" s="102" t="str">
        <f t="shared" si="83"/>
        <v>0,</v>
      </c>
      <c r="W428" s="102" t="str">
        <f t="shared" si="83"/>
        <v>0,</v>
      </c>
      <c r="X428" s="102" t="str">
        <f t="shared" si="83"/>
        <v>0,</v>
      </c>
      <c r="Y428" s="102" t="str">
        <f t="shared" si="80"/>
        <v>0,</v>
      </c>
      <c r="Z428" s="102"/>
      <c r="AA428" s="102"/>
      <c r="AB428" s="102"/>
      <c r="AC428" s="102"/>
      <c r="AD428" s="102"/>
      <c r="AE428" s="102"/>
      <c r="AF428" s="102"/>
      <c r="AG428" s="102"/>
      <c r="AH428" s="102"/>
      <c r="AI428" s="102"/>
      <c r="AJ428" s="102"/>
      <c r="AK428" s="102"/>
      <c r="AL428" s="102"/>
      <c r="AM428" s="102"/>
      <c r="AN428" s="102"/>
      <c r="AO428" s="102"/>
      <c r="AP428" s="102"/>
      <c r="AQ428" s="102"/>
      <c r="AR428" s="102"/>
      <c r="AS428" s="102"/>
      <c r="AT428" s="102"/>
      <c r="AU428" s="102"/>
      <c r="AV428" s="102"/>
      <c r="AW428" s="102"/>
      <c r="AX428" s="102"/>
      <c r="AY428" s="102"/>
    </row>
    <row r="429" spans="1:51" x14ac:dyDescent="0.25">
      <c r="A429" s="116">
        <v>428</v>
      </c>
      <c r="B429" s="116" t="b">
        <f>IF(ISNUMBER(Data!D429),IF(AND($A429&lt;=Data!$H$3,$A431&gt;=Data!$H$2,Data!E430&lt;&gt;1),VLOOKUP($A429,Data!$A:$D,4,FALSE)))</f>
        <v>0</v>
      </c>
      <c r="C429" s="116" t="b">
        <f>IF(AND($A429&lt;=Data!$H$3,$A431&gt;=Data!$H$2,Data!E430&lt;&gt;1),VLOOKUP($A429,Data!$A:$D,3,FALSE))</f>
        <v>0</v>
      </c>
      <c r="D429" s="58" t="b">
        <f>IF(COUNT(B429:C429)=2,IF(C429&gt;Data!$H$5,5,IF(C429&gt;Data!$H$6,4,IF(C429&gt;Data!$H$7,3,2))))</f>
        <v>0</v>
      </c>
      <c r="E429" s="115" t="str">
        <f t="shared" si="77"/>
        <v/>
      </c>
      <c r="F429" s="102" t="str">
        <f t="shared" si="82"/>
        <v>0,</v>
      </c>
      <c r="G429" s="102" t="str">
        <f t="shared" si="82"/>
        <v>0,</v>
      </c>
      <c r="H429" s="102" t="str">
        <f t="shared" si="82"/>
        <v>0,</v>
      </c>
      <c r="I429" s="102" t="str">
        <f t="shared" si="82"/>
        <v>0,</v>
      </c>
      <c r="J429" s="102" t="str">
        <f t="shared" si="82"/>
        <v>0,</v>
      </c>
      <c r="K429" s="102" t="str">
        <f t="shared" si="82"/>
        <v>0,</v>
      </c>
      <c r="L429" s="102" t="str">
        <f t="shared" si="82"/>
        <v>0,</v>
      </c>
      <c r="M429" s="102" t="str">
        <f t="shared" si="82"/>
        <v>0,</v>
      </c>
      <c r="N429" s="102" t="str">
        <f t="shared" si="82"/>
        <v>0,</v>
      </c>
      <c r="O429" s="102" t="str">
        <f t="shared" si="82"/>
        <v>0,</v>
      </c>
      <c r="P429" s="102" t="str">
        <f t="shared" si="83"/>
        <v>0,</v>
      </c>
      <c r="Q429" s="102" t="str">
        <f t="shared" si="83"/>
        <v>0,</v>
      </c>
      <c r="R429" s="102" t="str">
        <f t="shared" si="83"/>
        <v>0,</v>
      </c>
      <c r="S429" s="102" t="str">
        <f t="shared" si="83"/>
        <v>0,</v>
      </c>
      <c r="T429" s="102" t="str">
        <f t="shared" si="83"/>
        <v>0,</v>
      </c>
      <c r="U429" s="102" t="str">
        <f t="shared" si="83"/>
        <v>0,</v>
      </c>
      <c r="V429" s="102" t="str">
        <f t="shared" si="83"/>
        <v>0,</v>
      </c>
      <c r="W429" s="102" t="str">
        <f t="shared" si="83"/>
        <v>0,</v>
      </c>
      <c r="X429" s="102" t="str">
        <f t="shared" si="83"/>
        <v>0,</v>
      </c>
      <c r="Y429" s="102" t="str">
        <f t="shared" si="80"/>
        <v>0,</v>
      </c>
      <c r="Z429" s="102"/>
      <c r="AA429" s="102"/>
      <c r="AB429" s="102"/>
      <c r="AC429" s="102"/>
      <c r="AD429" s="102"/>
      <c r="AE429" s="102"/>
      <c r="AF429" s="102"/>
      <c r="AG429" s="102"/>
      <c r="AH429" s="102"/>
      <c r="AI429" s="102"/>
      <c r="AJ429" s="102"/>
      <c r="AK429" s="102"/>
      <c r="AL429" s="102"/>
      <c r="AM429" s="102"/>
      <c r="AN429" s="102"/>
      <c r="AO429" s="102"/>
      <c r="AP429" s="102"/>
      <c r="AQ429" s="102"/>
      <c r="AR429" s="102"/>
      <c r="AS429" s="102"/>
      <c r="AT429" s="102"/>
      <c r="AU429" s="102"/>
      <c r="AV429" s="102"/>
      <c r="AW429" s="102"/>
      <c r="AX429" s="102"/>
      <c r="AY429" s="102"/>
    </row>
    <row r="430" spans="1:51" x14ac:dyDescent="0.25">
      <c r="A430" s="116">
        <v>429</v>
      </c>
      <c r="B430" s="116" t="b">
        <f>IF(ISNUMBER(Data!D430),IF(AND($A430&lt;=Data!$H$3,$A432&gt;=Data!$H$2,Data!E431&lt;&gt;1),VLOOKUP($A430,Data!$A:$D,4,FALSE)))</f>
        <v>0</v>
      </c>
      <c r="C430" s="116" t="b">
        <f>IF(AND($A430&lt;=Data!$H$3,$A432&gt;=Data!$H$2,Data!E431&lt;&gt;1),VLOOKUP($A430,Data!$A:$D,3,FALSE))</f>
        <v>0</v>
      </c>
      <c r="D430" s="58" t="b">
        <f>IF(COUNT(B430:C430)=2,IF(C430&gt;Data!$H$5,5,IF(C430&gt;Data!$H$6,4,IF(C430&gt;Data!$H$7,3,2))))</f>
        <v>0</v>
      </c>
      <c r="E430" s="115" t="str">
        <f t="shared" si="77"/>
        <v/>
      </c>
      <c r="F430" s="102" t="str">
        <f t="shared" si="82"/>
        <v>0,</v>
      </c>
      <c r="G430" s="102" t="str">
        <f t="shared" si="82"/>
        <v>0,</v>
      </c>
      <c r="H430" s="102" t="str">
        <f t="shared" si="82"/>
        <v>0,</v>
      </c>
      <c r="I430" s="102" t="str">
        <f t="shared" si="82"/>
        <v>0,</v>
      </c>
      <c r="J430" s="102" t="str">
        <f t="shared" si="82"/>
        <v>0,</v>
      </c>
      <c r="K430" s="102" t="str">
        <f t="shared" si="82"/>
        <v>0,</v>
      </c>
      <c r="L430" s="102" t="str">
        <f t="shared" si="82"/>
        <v>0,</v>
      </c>
      <c r="M430" s="102" t="str">
        <f t="shared" si="82"/>
        <v>0,</v>
      </c>
      <c r="N430" s="102" t="str">
        <f t="shared" si="82"/>
        <v>0,</v>
      </c>
      <c r="O430" s="102" t="str">
        <f t="shared" si="82"/>
        <v>0,</v>
      </c>
      <c r="P430" s="102" t="str">
        <f t="shared" si="83"/>
        <v>0,</v>
      </c>
      <c r="Q430" s="102" t="str">
        <f t="shared" si="83"/>
        <v>0,</v>
      </c>
      <c r="R430" s="102" t="str">
        <f t="shared" si="83"/>
        <v>0,</v>
      </c>
      <c r="S430" s="102" t="str">
        <f t="shared" si="83"/>
        <v>0,</v>
      </c>
      <c r="T430" s="102" t="str">
        <f t="shared" si="83"/>
        <v>0,</v>
      </c>
      <c r="U430" s="102" t="str">
        <f t="shared" si="83"/>
        <v>0,</v>
      </c>
      <c r="V430" s="102" t="str">
        <f t="shared" si="83"/>
        <v>0,</v>
      </c>
      <c r="W430" s="102" t="str">
        <f t="shared" si="83"/>
        <v>0,</v>
      </c>
      <c r="X430" s="102" t="str">
        <f t="shared" si="83"/>
        <v>0,</v>
      </c>
      <c r="Y430" s="102" t="str">
        <f t="shared" si="80"/>
        <v>0,</v>
      </c>
      <c r="Z430" s="102"/>
      <c r="AA430" s="102"/>
      <c r="AB430" s="102"/>
      <c r="AC430" s="102"/>
      <c r="AD430" s="102"/>
      <c r="AE430" s="102"/>
      <c r="AF430" s="102"/>
      <c r="AG430" s="102"/>
      <c r="AH430" s="102"/>
      <c r="AI430" s="102"/>
      <c r="AJ430" s="102"/>
      <c r="AK430" s="102"/>
      <c r="AL430" s="102"/>
      <c r="AM430" s="102"/>
      <c r="AN430" s="102"/>
      <c r="AO430" s="102"/>
      <c r="AP430" s="102"/>
      <c r="AQ430" s="102"/>
      <c r="AR430" s="102"/>
      <c r="AS430" s="102"/>
      <c r="AT430" s="102"/>
      <c r="AU430" s="102"/>
      <c r="AV430" s="102"/>
      <c r="AW430" s="102"/>
      <c r="AX430" s="102"/>
      <c r="AY430" s="102"/>
    </row>
    <row r="431" spans="1:51" x14ac:dyDescent="0.25">
      <c r="A431" s="116">
        <v>430</v>
      </c>
      <c r="B431" s="116" t="b">
        <f>IF(ISNUMBER(Data!D431),IF(AND($A431&lt;=Data!$H$3,$A433&gt;=Data!$H$2,Data!E432&lt;&gt;1),VLOOKUP($A431,Data!$A:$D,4,FALSE)))</f>
        <v>0</v>
      </c>
      <c r="C431" s="116" t="b">
        <f>IF(AND($A431&lt;=Data!$H$3,$A433&gt;=Data!$H$2,Data!E432&lt;&gt;1),VLOOKUP($A431,Data!$A:$D,3,FALSE))</f>
        <v>0</v>
      </c>
      <c r="D431" s="58" t="b">
        <f>IF(COUNT(B431:C431)=2,IF(C431&gt;Data!$H$5,5,IF(C431&gt;Data!$H$6,4,IF(C431&gt;Data!$H$7,3,2))))</f>
        <v>0</v>
      </c>
      <c r="E431" s="115" t="str">
        <f t="shared" si="77"/>
        <v/>
      </c>
      <c r="F431" s="102" t="str">
        <f t="shared" si="82"/>
        <v>0,</v>
      </c>
      <c r="G431" s="102" t="str">
        <f t="shared" si="82"/>
        <v>0,</v>
      </c>
      <c r="H431" s="102" t="str">
        <f t="shared" si="82"/>
        <v>0,</v>
      </c>
      <c r="I431" s="102" t="str">
        <f t="shared" si="82"/>
        <v>0,</v>
      </c>
      <c r="J431" s="102" t="str">
        <f t="shared" si="82"/>
        <v>0,</v>
      </c>
      <c r="K431" s="102" t="str">
        <f t="shared" si="82"/>
        <v>0,</v>
      </c>
      <c r="L431" s="102" t="str">
        <f t="shared" si="82"/>
        <v>0,</v>
      </c>
      <c r="M431" s="102" t="str">
        <f t="shared" si="82"/>
        <v>0,</v>
      </c>
      <c r="N431" s="102" t="str">
        <f t="shared" si="82"/>
        <v>0,</v>
      </c>
      <c r="O431" s="102" t="str">
        <f t="shared" si="82"/>
        <v>0,</v>
      </c>
      <c r="P431" s="102" t="str">
        <f t="shared" si="83"/>
        <v>0,</v>
      </c>
      <c r="Q431" s="102" t="str">
        <f t="shared" si="83"/>
        <v>0,</v>
      </c>
      <c r="R431" s="102" t="str">
        <f t="shared" si="83"/>
        <v>0,</v>
      </c>
      <c r="S431" s="102" t="str">
        <f t="shared" si="83"/>
        <v>0,</v>
      </c>
      <c r="T431" s="102" t="str">
        <f t="shared" si="83"/>
        <v>0,</v>
      </c>
      <c r="U431" s="102" t="str">
        <f t="shared" si="83"/>
        <v>0,</v>
      </c>
      <c r="V431" s="102" t="str">
        <f t="shared" si="83"/>
        <v>0,</v>
      </c>
      <c r="W431" s="102" t="str">
        <f t="shared" si="83"/>
        <v>0,</v>
      </c>
      <c r="X431" s="102" t="str">
        <f t="shared" si="83"/>
        <v>0,</v>
      </c>
      <c r="Y431" s="102" t="str">
        <f t="shared" si="80"/>
        <v>0,</v>
      </c>
      <c r="Z431" s="102"/>
      <c r="AA431" s="102"/>
      <c r="AB431" s="102"/>
      <c r="AC431" s="102"/>
      <c r="AD431" s="102"/>
      <c r="AE431" s="102"/>
      <c r="AF431" s="102"/>
      <c r="AG431" s="102"/>
      <c r="AH431" s="102"/>
      <c r="AI431" s="102"/>
      <c r="AJ431" s="102"/>
      <c r="AK431" s="102"/>
      <c r="AL431" s="102"/>
      <c r="AM431" s="102"/>
      <c r="AN431" s="102"/>
      <c r="AO431" s="102"/>
      <c r="AP431" s="102"/>
      <c r="AQ431" s="102"/>
      <c r="AR431" s="102"/>
      <c r="AS431" s="102"/>
      <c r="AT431" s="102"/>
      <c r="AU431" s="102"/>
      <c r="AV431" s="102"/>
      <c r="AW431" s="102"/>
      <c r="AX431" s="102"/>
      <c r="AY431" s="102"/>
    </row>
    <row r="432" spans="1:51" x14ac:dyDescent="0.25">
      <c r="A432" s="116">
        <v>431</v>
      </c>
      <c r="B432" s="116" t="b">
        <f>IF(ISNUMBER(Data!D432),IF(AND($A432&lt;=Data!$H$3,$A434&gt;=Data!$H$2,Data!E433&lt;&gt;1),VLOOKUP($A432,Data!$A:$D,4,FALSE)))</f>
        <v>0</v>
      </c>
      <c r="C432" s="116" t="b">
        <f>IF(AND($A432&lt;=Data!$H$3,$A434&gt;=Data!$H$2,Data!E433&lt;&gt;1),VLOOKUP($A432,Data!$A:$D,3,FALSE))</f>
        <v>0</v>
      </c>
      <c r="D432" s="58" t="b">
        <f>IF(COUNT(B432:C432)=2,IF(C432&gt;Data!$H$5,5,IF(C432&gt;Data!$H$6,4,IF(C432&gt;Data!$H$7,3,2))))</f>
        <v>0</v>
      </c>
      <c r="E432" s="115" t="str">
        <f t="shared" si="77"/>
        <v/>
      </c>
      <c r="F432" s="102" t="str">
        <f t="shared" si="82"/>
        <v>0,</v>
      </c>
      <c r="G432" s="102" t="str">
        <f t="shared" si="82"/>
        <v>0,</v>
      </c>
      <c r="H432" s="102" t="str">
        <f t="shared" si="82"/>
        <v>0,</v>
      </c>
      <c r="I432" s="102" t="str">
        <f t="shared" si="82"/>
        <v>0,</v>
      </c>
      <c r="J432" s="102" t="str">
        <f t="shared" si="82"/>
        <v>0,</v>
      </c>
      <c r="K432" s="102" t="str">
        <f t="shared" si="82"/>
        <v>0,</v>
      </c>
      <c r="L432" s="102" t="str">
        <f t="shared" si="82"/>
        <v>0,</v>
      </c>
      <c r="M432" s="102" t="str">
        <f t="shared" si="82"/>
        <v>0,</v>
      </c>
      <c r="N432" s="102" t="str">
        <f t="shared" si="82"/>
        <v>0,</v>
      </c>
      <c r="O432" s="102" t="str">
        <f t="shared" si="82"/>
        <v>0,</v>
      </c>
      <c r="P432" s="102" t="str">
        <f t="shared" si="83"/>
        <v>0,</v>
      </c>
      <c r="Q432" s="102" t="str">
        <f t="shared" si="83"/>
        <v>0,</v>
      </c>
      <c r="R432" s="102" t="str">
        <f t="shared" si="83"/>
        <v>0,</v>
      </c>
      <c r="S432" s="102" t="str">
        <f t="shared" si="83"/>
        <v>0,</v>
      </c>
      <c r="T432" s="102" t="str">
        <f t="shared" si="83"/>
        <v>0,</v>
      </c>
      <c r="U432" s="102" t="str">
        <f t="shared" si="83"/>
        <v>0,</v>
      </c>
      <c r="V432" s="102" t="str">
        <f t="shared" si="83"/>
        <v>0,</v>
      </c>
      <c r="W432" s="102" t="str">
        <f t="shared" si="83"/>
        <v>0,</v>
      </c>
      <c r="X432" s="102" t="str">
        <f t="shared" si="83"/>
        <v>0,</v>
      </c>
      <c r="Y432" s="102" t="str">
        <f t="shared" si="80"/>
        <v>0,</v>
      </c>
      <c r="Z432" s="102"/>
      <c r="AA432" s="102"/>
      <c r="AB432" s="102"/>
      <c r="AC432" s="102"/>
      <c r="AD432" s="102"/>
      <c r="AE432" s="102"/>
      <c r="AF432" s="102"/>
      <c r="AG432" s="102"/>
      <c r="AH432" s="102"/>
      <c r="AI432" s="102"/>
      <c r="AJ432" s="102"/>
      <c r="AK432" s="102"/>
      <c r="AL432" s="102"/>
      <c r="AM432" s="102"/>
      <c r="AN432" s="102"/>
      <c r="AO432" s="102"/>
      <c r="AP432" s="102"/>
      <c r="AQ432" s="102"/>
      <c r="AR432" s="102"/>
      <c r="AS432" s="102"/>
      <c r="AT432" s="102"/>
      <c r="AU432" s="102"/>
      <c r="AV432" s="102"/>
      <c r="AW432" s="102"/>
      <c r="AX432" s="102"/>
      <c r="AY432" s="102"/>
    </row>
    <row r="433" spans="1:51" x14ac:dyDescent="0.25">
      <c r="A433" s="116">
        <v>432</v>
      </c>
      <c r="B433" s="116" t="b">
        <f>IF(ISNUMBER(Data!D433),IF(AND($A433&lt;=Data!$H$3,$A435&gt;=Data!$H$2,Data!E434&lt;&gt;1),VLOOKUP($A433,Data!$A:$D,4,FALSE)))</f>
        <v>0</v>
      </c>
      <c r="C433" s="116" t="b">
        <f>IF(AND($A433&lt;=Data!$H$3,$A435&gt;=Data!$H$2,Data!E434&lt;&gt;1),VLOOKUP($A433,Data!$A:$D,3,FALSE))</f>
        <v>0</v>
      </c>
      <c r="D433" s="58" t="b">
        <f>IF(COUNT(B433:C433)=2,IF(C433&gt;Data!$H$5,5,IF(C433&gt;Data!$H$6,4,IF(C433&gt;Data!$H$7,3,2))))</f>
        <v>0</v>
      </c>
      <c r="E433" s="115" t="str">
        <f t="shared" si="77"/>
        <v/>
      </c>
      <c r="F433" s="102" t="str">
        <f t="shared" si="82"/>
        <v>0,</v>
      </c>
      <c r="G433" s="102" t="str">
        <f t="shared" si="82"/>
        <v>0,</v>
      </c>
      <c r="H433" s="102" t="str">
        <f t="shared" si="82"/>
        <v>0,</v>
      </c>
      <c r="I433" s="102" t="str">
        <f t="shared" si="82"/>
        <v>0,</v>
      </c>
      <c r="J433" s="102" t="str">
        <f t="shared" si="82"/>
        <v>0,</v>
      </c>
      <c r="K433" s="102" t="str">
        <f t="shared" si="82"/>
        <v>0,</v>
      </c>
      <c r="L433" s="102" t="str">
        <f t="shared" si="82"/>
        <v>0,</v>
      </c>
      <c r="M433" s="102" t="str">
        <f t="shared" si="82"/>
        <v>0,</v>
      </c>
      <c r="N433" s="102" t="str">
        <f t="shared" si="82"/>
        <v>0,</v>
      </c>
      <c r="O433" s="102" t="str">
        <f t="shared" si="82"/>
        <v>0,</v>
      </c>
      <c r="P433" s="102" t="str">
        <f t="shared" si="83"/>
        <v>0,</v>
      </c>
      <c r="Q433" s="102" t="str">
        <f t="shared" si="83"/>
        <v>0,</v>
      </c>
      <c r="R433" s="102" t="str">
        <f t="shared" si="83"/>
        <v>0,</v>
      </c>
      <c r="S433" s="102" t="str">
        <f t="shared" si="83"/>
        <v>0,</v>
      </c>
      <c r="T433" s="102" t="str">
        <f t="shared" si="83"/>
        <v>0,</v>
      </c>
      <c r="U433" s="102" t="str">
        <f t="shared" si="83"/>
        <v>0,</v>
      </c>
      <c r="V433" s="102" t="str">
        <f t="shared" si="83"/>
        <v>0,</v>
      </c>
      <c r="W433" s="102" t="str">
        <f t="shared" si="83"/>
        <v>0,</v>
      </c>
      <c r="X433" s="102" t="str">
        <f t="shared" si="83"/>
        <v>0,</v>
      </c>
      <c r="Y433" s="102" t="str">
        <f t="shared" si="80"/>
        <v>0,</v>
      </c>
      <c r="Z433" s="102"/>
      <c r="AA433" s="102"/>
      <c r="AB433" s="102"/>
      <c r="AC433" s="102"/>
      <c r="AD433" s="102"/>
      <c r="AE433" s="102"/>
      <c r="AF433" s="102"/>
      <c r="AG433" s="102"/>
      <c r="AH433" s="102"/>
      <c r="AI433" s="102"/>
      <c r="AJ433" s="102"/>
      <c r="AK433" s="102"/>
      <c r="AL433" s="102"/>
      <c r="AM433" s="102"/>
      <c r="AN433" s="102"/>
      <c r="AO433" s="102"/>
      <c r="AP433" s="102"/>
      <c r="AQ433" s="102"/>
      <c r="AR433" s="102"/>
      <c r="AS433" s="102"/>
      <c r="AT433" s="102"/>
      <c r="AU433" s="102"/>
      <c r="AV433" s="102"/>
      <c r="AW433" s="102"/>
      <c r="AX433" s="102"/>
      <c r="AY433" s="102"/>
    </row>
    <row r="434" spans="1:51" x14ac:dyDescent="0.25">
      <c r="A434" s="116">
        <v>433</v>
      </c>
      <c r="B434" s="116" t="b">
        <f>IF(ISNUMBER(Data!D434),IF(AND($A434&lt;=Data!$H$3,$A436&gt;=Data!$H$2,Data!E435&lt;&gt;1),VLOOKUP($A434,Data!$A:$D,4,FALSE)))</f>
        <v>0</v>
      </c>
      <c r="C434" s="116" t="b">
        <f>IF(AND($A434&lt;=Data!$H$3,$A436&gt;=Data!$H$2,Data!E435&lt;&gt;1),VLOOKUP($A434,Data!$A:$D,3,FALSE))</f>
        <v>0</v>
      </c>
      <c r="D434" s="58" t="b">
        <f>IF(COUNT(B434:C434)=2,IF(C434&gt;Data!$H$5,5,IF(C434&gt;Data!$H$6,4,IF(C434&gt;Data!$H$7,3,2))))</f>
        <v>0</v>
      </c>
      <c r="E434" s="115" t="str">
        <f t="shared" si="77"/>
        <v/>
      </c>
      <c r="F434" s="102" t="str">
        <f t="shared" si="82"/>
        <v>0,</v>
      </c>
      <c r="G434" s="102" t="str">
        <f t="shared" si="82"/>
        <v>0,</v>
      </c>
      <c r="H434" s="102" t="str">
        <f t="shared" si="82"/>
        <v>0,</v>
      </c>
      <c r="I434" s="102" t="str">
        <f t="shared" si="82"/>
        <v>0,</v>
      </c>
      <c r="J434" s="102" t="str">
        <f t="shared" si="82"/>
        <v>0,</v>
      </c>
      <c r="K434" s="102" t="str">
        <f t="shared" si="82"/>
        <v>0,</v>
      </c>
      <c r="L434" s="102" t="str">
        <f t="shared" si="82"/>
        <v>0,</v>
      </c>
      <c r="M434" s="102" t="str">
        <f t="shared" si="82"/>
        <v>0,</v>
      </c>
      <c r="N434" s="102" t="str">
        <f t="shared" si="82"/>
        <v>0,</v>
      </c>
      <c r="O434" s="102" t="str">
        <f t="shared" si="82"/>
        <v>0,</v>
      </c>
      <c r="P434" s="102" t="str">
        <f t="shared" si="83"/>
        <v>0,</v>
      </c>
      <c r="Q434" s="102" t="str">
        <f t="shared" si="83"/>
        <v>0,</v>
      </c>
      <c r="R434" s="102" t="str">
        <f t="shared" si="83"/>
        <v>0,</v>
      </c>
      <c r="S434" s="102" t="str">
        <f t="shared" si="83"/>
        <v>0,</v>
      </c>
      <c r="T434" s="102" t="str">
        <f t="shared" si="83"/>
        <v>0,</v>
      </c>
      <c r="U434" s="102" t="str">
        <f t="shared" si="83"/>
        <v>0,</v>
      </c>
      <c r="V434" s="102" t="str">
        <f t="shared" si="83"/>
        <v>0,</v>
      </c>
      <c r="W434" s="102" t="str">
        <f t="shared" si="83"/>
        <v>0,</v>
      </c>
      <c r="X434" s="102" t="str">
        <f t="shared" si="83"/>
        <v>0,</v>
      </c>
      <c r="Y434" s="102" t="str">
        <f t="shared" si="80"/>
        <v>0,</v>
      </c>
      <c r="Z434" s="102"/>
      <c r="AA434" s="102"/>
      <c r="AB434" s="102"/>
      <c r="AC434" s="102"/>
      <c r="AD434" s="102"/>
      <c r="AE434" s="102"/>
      <c r="AF434" s="102"/>
      <c r="AG434" s="102"/>
      <c r="AH434" s="102"/>
      <c r="AI434" s="102"/>
      <c r="AJ434" s="102"/>
      <c r="AK434" s="102"/>
      <c r="AL434" s="102"/>
      <c r="AM434" s="102"/>
      <c r="AN434" s="102"/>
      <c r="AO434" s="102"/>
      <c r="AP434" s="102"/>
      <c r="AQ434" s="102"/>
      <c r="AR434" s="102"/>
      <c r="AS434" s="102"/>
      <c r="AT434" s="102"/>
      <c r="AU434" s="102"/>
      <c r="AV434" s="102"/>
      <c r="AW434" s="102"/>
      <c r="AX434" s="102"/>
      <c r="AY434" s="102"/>
    </row>
    <row r="435" spans="1:51" x14ac:dyDescent="0.25">
      <c r="A435" s="116">
        <v>434</v>
      </c>
      <c r="B435" s="116" t="b">
        <f>IF(ISNUMBER(Data!D435),IF(AND($A435&lt;=Data!$H$3,$A437&gt;=Data!$H$2,Data!E436&lt;&gt;1),VLOOKUP($A435,Data!$A:$D,4,FALSE)))</f>
        <v>0</v>
      </c>
      <c r="C435" s="116" t="b">
        <f>IF(AND($A435&lt;=Data!$H$3,$A437&gt;=Data!$H$2,Data!E436&lt;&gt;1),VLOOKUP($A435,Data!$A:$D,3,FALSE))</f>
        <v>0</v>
      </c>
      <c r="D435" s="58" t="b">
        <f>IF(COUNT(B435:C435)=2,IF(C435&gt;Data!$H$5,5,IF(C435&gt;Data!$H$6,4,IF(C435&gt;Data!$H$7,3,2))))</f>
        <v>0</v>
      </c>
      <c r="E435" s="115" t="str">
        <f t="shared" si="77"/>
        <v/>
      </c>
      <c r="F435" s="102" t="str">
        <f t="shared" si="82"/>
        <v>0,</v>
      </c>
      <c r="G435" s="102" t="str">
        <f t="shared" si="82"/>
        <v>0,</v>
      </c>
      <c r="H435" s="102" t="str">
        <f t="shared" si="82"/>
        <v>0,</v>
      </c>
      <c r="I435" s="102" t="str">
        <f t="shared" si="82"/>
        <v>0,</v>
      </c>
      <c r="J435" s="102" t="str">
        <f t="shared" si="82"/>
        <v>0,</v>
      </c>
      <c r="K435" s="102" t="str">
        <f t="shared" si="82"/>
        <v>0,</v>
      </c>
      <c r="L435" s="102" t="str">
        <f t="shared" si="82"/>
        <v>0,</v>
      </c>
      <c r="M435" s="102" t="str">
        <f t="shared" si="82"/>
        <v>0,</v>
      </c>
      <c r="N435" s="102" t="str">
        <f t="shared" si="82"/>
        <v>0,</v>
      </c>
      <c r="O435" s="102" t="str">
        <f t="shared" si="82"/>
        <v>0,</v>
      </c>
      <c r="P435" s="102" t="str">
        <f t="shared" si="83"/>
        <v>0,</v>
      </c>
      <c r="Q435" s="102" t="str">
        <f t="shared" si="83"/>
        <v>0,</v>
      </c>
      <c r="R435" s="102" t="str">
        <f t="shared" si="83"/>
        <v>0,</v>
      </c>
      <c r="S435" s="102" t="str">
        <f t="shared" si="83"/>
        <v>0,</v>
      </c>
      <c r="T435" s="102" t="str">
        <f t="shared" si="83"/>
        <v>0,</v>
      </c>
      <c r="U435" s="102" t="str">
        <f t="shared" si="83"/>
        <v>0,</v>
      </c>
      <c r="V435" s="102" t="str">
        <f t="shared" si="83"/>
        <v>0,</v>
      </c>
      <c r="W435" s="102" t="str">
        <f t="shared" si="83"/>
        <v>0,</v>
      </c>
      <c r="X435" s="102" t="str">
        <f t="shared" si="83"/>
        <v>0,</v>
      </c>
      <c r="Y435" s="102" t="str">
        <f t="shared" si="80"/>
        <v>0,</v>
      </c>
      <c r="Z435" s="102"/>
      <c r="AA435" s="102"/>
      <c r="AB435" s="102"/>
      <c r="AC435" s="102"/>
      <c r="AD435" s="102"/>
      <c r="AE435" s="102"/>
      <c r="AF435" s="102"/>
      <c r="AG435" s="102"/>
      <c r="AH435" s="102"/>
      <c r="AI435" s="102"/>
      <c r="AJ435" s="102"/>
      <c r="AK435" s="102"/>
      <c r="AL435" s="102"/>
      <c r="AM435" s="102"/>
      <c r="AN435" s="102"/>
      <c r="AO435" s="102"/>
      <c r="AP435" s="102"/>
      <c r="AQ435" s="102"/>
      <c r="AR435" s="102"/>
      <c r="AS435" s="102"/>
      <c r="AT435" s="102"/>
      <c r="AU435" s="102"/>
      <c r="AV435" s="102"/>
      <c r="AW435" s="102"/>
      <c r="AX435" s="102"/>
      <c r="AY435" s="102"/>
    </row>
    <row r="436" spans="1:51" x14ac:dyDescent="0.25">
      <c r="A436" s="116">
        <v>435</v>
      </c>
      <c r="B436" s="116" t="b">
        <f>IF(ISNUMBER(Data!D436),IF(AND($A436&lt;=Data!$H$3,$A438&gt;=Data!$H$2,Data!E437&lt;&gt;1),VLOOKUP($A436,Data!$A:$D,4,FALSE)))</f>
        <v>0</v>
      </c>
      <c r="C436" s="116" t="b">
        <f>IF(AND($A436&lt;=Data!$H$3,$A438&gt;=Data!$H$2,Data!E437&lt;&gt;1),VLOOKUP($A436,Data!$A:$D,3,FALSE))</f>
        <v>0</v>
      </c>
      <c r="D436" s="58" t="b">
        <f>IF(COUNT(B436:C436)=2,IF(C436&gt;Data!$H$5,5,IF(C436&gt;Data!$H$6,4,IF(C436&gt;Data!$H$7,3,2))))</f>
        <v>0</v>
      </c>
      <c r="E436" s="115" t="str">
        <f t="shared" si="77"/>
        <v/>
      </c>
      <c r="F436" s="102" t="str">
        <f t="shared" si="82"/>
        <v>0,</v>
      </c>
      <c r="G436" s="102" t="str">
        <f t="shared" si="82"/>
        <v>0,</v>
      </c>
      <c r="H436" s="102" t="str">
        <f t="shared" si="82"/>
        <v>0,</v>
      </c>
      <c r="I436" s="102" t="str">
        <f t="shared" si="82"/>
        <v>0,</v>
      </c>
      <c r="J436" s="102" t="str">
        <f t="shared" si="82"/>
        <v>0,</v>
      </c>
      <c r="K436" s="102" t="str">
        <f t="shared" si="82"/>
        <v>0,</v>
      </c>
      <c r="L436" s="102" t="str">
        <f t="shared" si="82"/>
        <v>0,</v>
      </c>
      <c r="M436" s="102" t="str">
        <f t="shared" si="82"/>
        <v>0,</v>
      </c>
      <c r="N436" s="102" t="str">
        <f t="shared" si="82"/>
        <v>0,</v>
      </c>
      <c r="O436" s="102" t="str">
        <f t="shared" si="82"/>
        <v>0,</v>
      </c>
      <c r="P436" s="102" t="str">
        <f t="shared" si="83"/>
        <v>0,</v>
      </c>
      <c r="Q436" s="102" t="str">
        <f t="shared" si="83"/>
        <v>0,</v>
      </c>
      <c r="R436" s="102" t="str">
        <f t="shared" si="83"/>
        <v>0,</v>
      </c>
      <c r="S436" s="102" t="str">
        <f t="shared" si="83"/>
        <v>0,</v>
      </c>
      <c r="T436" s="102" t="str">
        <f t="shared" si="83"/>
        <v>0,</v>
      </c>
      <c r="U436" s="102" t="str">
        <f t="shared" si="83"/>
        <v>0,</v>
      </c>
      <c r="V436" s="102" t="str">
        <f t="shared" si="83"/>
        <v>0,</v>
      </c>
      <c r="W436" s="102" t="str">
        <f t="shared" si="83"/>
        <v>0,</v>
      </c>
      <c r="X436" s="102" t="str">
        <f t="shared" si="83"/>
        <v>0,</v>
      </c>
      <c r="Y436" s="102" t="str">
        <f t="shared" si="80"/>
        <v>0,</v>
      </c>
      <c r="Z436" s="102"/>
      <c r="AA436" s="102"/>
      <c r="AB436" s="102"/>
      <c r="AC436" s="102"/>
      <c r="AD436" s="102"/>
      <c r="AE436" s="102"/>
      <c r="AF436" s="102"/>
      <c r="AG436" s="102"/>
      <c r="AH436" s="102"/>
      <c r="AI436" s="102"/>
      <c r="AJ436" s="102"/>
      <c r="AK436" s="102"/>
      <c r="AL436" s="102"/>
      <c r="AM436" s="102"/>
      <c r="AN436" s="102"/>
      <c r="AO436" s="102"/>
      <c r="AP436" s="102"/>
      <c r="AQ436" s="102"/>
      <c r="AR436" s="102"/>
      <c r="AS436" s="102"/>
      <c r="AT436" s="102"/>
      <c r="AU436" s="102"/>
      <c r="AV436" s="102"/>
      <c r="AW436" s="102"/>
      <c r="AX436" s="102"/>
      <c r="AY436" s="102"/>
    </row>
    <row r="437" spans="1:51" x14ac:dyDescent="0.25">
      <c r="A437" s="116">
        <v>436</v>
      </c>
      <c r="B437" s="116" t="b">
        <f>IF(ISNUMBER(Data!D437),IF(AND($A437&lt;=Data!$H$3,$A439&gt;=Data!$H$2,Data!E438&lt;&gt;1),VLOOKUP($A437,Data!$A:$D,4,FALSE)))</f>
        <v>0</v>
      </c>
      <c r="C437" s="116" t="b">
        <f>IF(AND($A437&lt;=Data!$H$3,$A439&gt;=Data!$H$2,Data!E438&lt;&gt;1),VLOOKUP($A437,Data!$A:$D,3,FALSE))</f>
        <v>0</v>
      </c>
      <c r="D437" s="58" t="b">
        <f>IF(COUNT(B437:C437)=2,IF(C437&gt;Data!$H$5,5,IF(C437&gt;Data!$H$6,4,IF(C437&gt;Data!$H$7,3,2))))</f>
        <v>0</v>
      </c>
      <c r="E437" s="115" t="str">
        <f t="shared" si="77"/>
        <v/>
      </c>
      <c r="F437" s="102" t="str">
        <f t="shared" si="82"/>
        <v>0,</v>
      </c>
      <c r="G437" s="102" t="str">
        <f t="shared" si="82"/>
        <v>0,</v>
      </c>
      <c r="H437" s="102" t="str">
        <f t="shared" si="82"/>
        <v>0,</v>
      </c>
      <c r="I437" s="102" t="str">
        <f t="shared" si="82"/>
        <v>0,</v>
      </c>
      <c r="J437" s="102" t="str">
        <f t="shared" si="82"/>
        <v>0,</v>
      </c>
      <c r="K437" s="102" t="str">
        <f t="shared" si="82"/>
        <v>0,</v>
      </c>
      <c r="L437" s="102" t="str">
        <f t="shared" si="82"/>
        <v>0,</v>
      </c>
      <c r="M437" s="102" t="str">
        <f t="shared" si="82"/>
        <v>0,</v>
      </c>
      <c r="N437" s="102" t="str">
        <f t="shared" si="82"/>
        <v>0,</v>
      </c>
      <c r="O437" s="102" t="str">
        <f t="shared" si="82"/>
        <v>0,</v>
      </c>
      <c r="P437" s="102" t="str">
        <f t="shared" si="83"/>
        <v>0,</v>
      </c>
      <c r="Q437" s="102" t="str">
        <f t="shared" si="83"/>
        <v>0,</v>
      </c>
      <c r="R437" s="102" t="str">
        <f t="shared" si="83"/>
        <v>0,</v>
      </c>
      <c r="S437" s="102" t="str">
        <f t="shared" si="83"/>
        <v>0,</v>
      </c>
      <c r="T437" s="102" t="str">
        <f t="shared" si="83"/>
        <v>0,</v>
      </c>
      <c r="U437" s="102" t="str">
        <f t="shared" si="83"/>
        <v>0,</v>
      </c>
      <c r="V437" s="102" t="str">
        <f t="shared" si="83"/>
        <v>0,</v>
      </c>
      <c r="W437" s="102" t="str">
        <f t="shared" si="83"/>
        <v>0,</v>
      </c>
      <c r="X437" s="102" t="str">
        <f t="shared" si="83"/>
        <v>0,</v>
      </c>
      <c r="Y437" s="102" t="str">
        <f t="shared" si="80"/>
        <v>0,</v>
      </c>
      <c r="Z437" s="102"/>
      <c r="AA437" s="102"/>
      <c r="AB437" s="102"/>
      <c r="AC437" s="102"/>
      <c r="AD437" s="102"/>
      <c r="AE437" s="102"/>
      <c r="AF437" s="102"/>
      <c r="AG437" s="102"/>
      <c r="AH437" s="102"/>
      <c r="AI437" s="102"/>
      <c r="AJ437" s="102"/>
      <c r="AK437" s="102"/>
      <c r="AL437" s="102"/>
      <c r="AM437" s="102"/>
      <c r="AN437" s="102"/>
      <c r="AO437" s="102"/>
      <c r="AP437" s="102"/>
      <c r="AQ437" s="102"/>
      <c r="AR437" s="102"/>
      <c r="AS437" s="102"/>
      <c r="AT437" s="102"/>
      <c r="AU437" s="102"/>
      <c r="AV437" s="102"/>
      <c r="AW437" s="102"/>
      <c r="AX437" s="102"/>
      <c r="AY437" s="102"/>
    </row>
    <row r="438" spans="1:51" x14ac:dyDescent="0.25">
      <c r="A438" s="116">
        <v>437</v>
      </c>
      <c r="B438" s="116" t="b">
        <f>IF(ISNUMBER(Data!D438),IF(AND($A438&lt;=Data!$H$3,$A440&gt;=Data!$H$2,Data!E439&lt;&gt;1),VLOOKUP($A438,Data!$A:$D,4,FALSE)))</f>
        <v>0</v>
      </c>
      <c r="C438" s="116" t="b">
        <f>IF(AND($A438&lt;=Data!$H$3,$A440&gt;=Data!$H$2,Data!E439&lt;&gt;1),VLOOKUP($A438,Data!$A:$D,3,FALSE))</f>
        <v>0</v>
      </c>
      <c r="D438" s="58" t="b">
        <f>IF(COUNT(B438:C438)=2,IF(C438&gt;Data!$H$5,5,IF(C438&gt;Data!$H$6,4,IF(C438&gt;Data!$H$7,3,2))))</f>
        <v>0</v>
      </c>
      <c r="E438" s="115" t="str">
        <f t="shared" si="77"/>
        <v/>
      </c>
      <c r="F438" s="102" t="str">
        <f t="shared" si="82"/>
        <v>0,</v>
      </c>
      <c r="G438" s="102" t="str">
        <f t="shared" si="82"/>
        <v>0,</v>
      </c>
      <c r="H438" s="102" t="str">
        <f t="shared" si="82"/>
        <v>0,</v>
      </c>
      <c r="I438" s="102" t="str">
        <f t="shared" si="82"/>
        <v>0,</v>
      </c>
      <c r="J438" s="102" t="str">
        <f t="shared" si="82"/>
        <v>0,</v>
      </c>
      <c r="K438" s="102" t="str">
        <f t="shared" si="82"/>
        <v>0,</v>
      </c>
      <c r="L438" s="102" t="str">
        <f t="shared" si="82"/>
        <v>0,</v>
      </c>
      <c r="M438" s="102" t="str">
        <f t="shared" si="82"/>
        <v>0,</v>
      </c>
      <c r="N438" s="102" t="str">
        <f t="shared" si="82"/>
        <v>0,</v>
      </c>
      <c r="O438" s="102" t="str">
        <f t="shared" si="82"/>
        <v>0,</v>
      </c>
      <c r="P438" s="102" t="str">
        <f t="shared" si="83"/>
        <v>0,</v>
      </c>
      <c r="Q438" s="102" t="str">
        <f t="shared" si="83"/>
        <v>0,</v>
      </c>
      <c r="R438" s="102" t="str">
        <f t="shared" si="83"/>
        <v>0,</v>
      </c>
      <c r="S438" s="102" t="str">
        <f t="shared" si="83"/>
        <v>0,</v>
      </c>
      <c r="T438" s="102" t="str">
        <f t="shared" si="83"/>
        <v>0,</v>
      </c>
      <c r="U438" s="102" t="str">
        <f t="shared" si="83"/>
        <v>0,</v>
      </c>
      <c r="V438" s="102" t="str">
        <f t="shared" si="83"/>
        <v>0,</v>
      </c>
      <c r="W438" s="102" t="str">
        <f t="shared" si="83"/>
        <v>0,</v>
      </c>
      <c r="X438" s="102" t="str">
        <f t="shared" si="83"/>
        <v>0,</v>
      </c>
      <c r="Y438" s="102" t="str">
        <f t="shared" si="80"/>
        <v>0,</v>
      </c>
      <c r="Z438" s="102"/>
      <c r="AA438" s="102"/>
      <c r="AB438" s="102"/>
      <c r="AC438" s="102"/>
      <c r="AD438" s="102"/>
      <c r="AE438" s="102"/>
      <c r="AF438" s="102"/>
      <c r="AG438" s="102"/>
      <c r="AH438" s="102"/>
      <c r="AI438" s="102"/>
      <c r="AJ438" s="102"/>
      <c r="AK438" s="102"/>
      <c r="AL438" s="102"/>
      <c r="AM438" s="102"/>
      <c r="AN438" s="102"/>
      <c r="AO438" s="102"/>
      <c r="AP438" s="102"/>
      <c r="AQ438" s="102"/>
      <c r="AR438" s="102"/>
      <c r="AS438" s="102"/>
      <c r="AT438" s="102"/>
      <c r="AU438" s="102"/>
      <c r="AV438" s="102"/>
      <c r="AW438" s="102"/>
      <c r="AX438" s="102"/>
      <c r="AY438" s="102"/>
    </row>
    <row r="439" spans="1:51" x14ac:dyDescent="0.25">
      <c r="A439" s="116">
        <v>438</v>
      </c>
      <c r="B439" s="116" t="b">
        <f>IF(ISNUMBER(Data!D439),IF(AND($A439&lt;=Data!$H$3,$A441&gt;=Data!$H$2,Data!E440&lt;&gt;1),VLOOKUP($A439,Data!$A:$D,4,FALSE)))</f>
        <v>0</v>
      </c>
      <c r="C439" s="116" t="b">
        <f>IF(AND($A439&lt;=Data!$H$3,$A441&gt;=Data!$H$2,Data!E440&lt;&gt;1),VLOOKUP($A439,Data!$A:$D,3,FALSE))</f>
        <v>0</v>
      </c>
      <c r="D439" s="58" t="b">
        <f>IF(COUNT(B439:C439)=2,IF(C439&gt;Data!$H$5,5,IF(C439&gt;Data!$H$6,4,IF(C439&gt;Data!$H$7,3,2))))</f>
        <v>0</v>
      </c>
      <c r="E439" s="115" t="str">
        <f t="shared" si="77"/>
        <v/>
      </c>
      <c r="F439" s="102" t="str">
        <f t="shared" si="82"/>
        <v>0,</v>
      </c>
      <c r="G439" s="102" t="str">
        <f t="shared" si="82"/>
        <v>0,</v>
      </c>
      <c r="H439" s="102" t="str">
        <f t="shared" si="82"/>
        <v>0,</v>
      </c>
      <c r="I439" s="102" t="str">
        <f t="shared" si="82"/>
        <v>0,</v>
      </c>
      <c r="J439" s="102" t="str">
        <f t="shared" si="82"/>
        <v>0,</v>
      </c>
      <c r="K439" s="102" t="str">
        <f t="shared" si="82"/>
        <v>0,</v>
      </c>
      <c r="L439" s="102" t="str">
        <f t="shared" si="82"/>
        <v>0,</v>
      </c>
      <c r="M439" s="102" t="str">
        <f t="shared" si="82"/>
        <v>0,</v>
      </c>
      <c r="N439" s="102" t="str">
        <f t="shared" si="82"/>
        <v>0,</v>
      </c>
      <c r="O439" s="102" t="str">
        <f t="shared" si="82"/>
        <v>0,</v>
      </c>
      <c r="P439" s="102" t="str">
        <f t="shared" si="83"/>
        <v>0,</v>
      </c>
      <c r="Q439" s="102" t="str">
        <f t="shared" si="83"/>
        <v>0,</v>
      </c>
      <c r="R439" s="102" t="str">
        <f t="shared" si="83"/>
        <v>0,</v>
      </c>
      <c r="S439" s="102" t="str">
        <f t="shared" si="83"/>
        <v>0,</v>
      </c>
      <c r="T439" s="102" t="str">
        <f t="shared" si="83"/>
        <v>0,</v>
      </c>
      <c r="U439" s="102" t="str">
        <f t="shared" si="83"/>
        <v>0,</v>
      </c>
      <c r="V439" s="102" t="str">
        <f t="shared" si="83"/>
        <v>0,</v>
      </c>
      <c r="W439" s="102" t="str">
        <f t="shared" si="83"/>
        <v>0,</v>
      </c>
      <c r="X439" s="102" t="str">
        <f t="shared" si="83"/>
        <v>0,</v>
      </c>
      <c r="Y439" s="102" t="str">
        <f t="shared" si="80"/>
        <v>0,</v>
      </c>
      <c r="Z439" s="102"/>
      <c r="AA439" s="102"/>
      <c r="AB439" s="102"/>
      <c r="AC439" s="102"/>
      <c r="AD439" s="102"/>
      <c r="AE439" s="102"/>
      <c r="AF439" s="102"/>
      <c r="AG439" s="102"/>
      <c r="AH439" s="102"/>
      <c r="AI439" s="102"/>
      <c r="AJ439" s="102"/>
      <c r="AK439" s="102"/>
      <c r="AL439" s="102"/>
      <c r="AM439" s="102"/>
      <c r="AN439" s="102"/>
      <c r="AO439" s="102"/>
      <c r="AP439" s="102"/>
      <c r="AQ439" s="102"/>
      <c r="AR439" s="102"/>
      <c r="AS439" s="102"/>
      <c r="AT439" s="102"/>
      <c r="AU439" s="102"/>
      <c r="AV439" s="102"/>
      <c r="AW439" s="102"/>
      <c r="AX439" s="102"/>
      <c r="AY439" s="102"/>
    </row>
    <row r="440" spans="1:51" x14ac:dyDescent="0.25">
      <c r="A440" s="116">
        <v>439</v>
      </c>
      <c r="B440" s="116" t="b">
        <f>IF(ISNUMBER(Data!D440),IF(AND($A440&lt;=Data!$H$3,$A442&gt;=Data!$H$2,Data!E441&lt;&gt;1),VLOOKUP($A440,Data!$A:$D,4,FALSE)))</f>
        <v>0</v>
      </c>
      <c r="C440" s="116" t="b">
        <f>IF(AND($A440&lt;=Data!$H$3,$A442&gt;=Data!$H$2,Data!E441&lt;&gt;1),VLOOKUP($A440,Data!$A:$D,3,FALSE))</f>
        <v>0</v>
      </c>
      <c r="D440" s="58" t="b">
        <f>IF(COUNT(B440:C440)=2,IF(C440&gt;Data!$H$5,5,IF(C440&gt;Data!$H$6,4,IF(C440&gt;Data!$H$7,3,2))))</f>
        <v>0</v>
      </c>
      <c r="E440" s="115" t="str">
        <f t="shared" si="77"/>
        <v/>
      </c>
      <c r="F440" s="102" t="str">
        <f t="shared" si="82"/>
        <v>0,</v>
      </c>
      <c r="G440" s="102" t="str">
        <f t="shared" si="82"/>
        <v>0,</v>
      </c>
      <c r="H440" s="102" t="str">
        <f t="shared" si="82"/>
        <v>0,</v>
      </c>
      <c r="I440" s="102" t="str">
        <f t="shared" si="82"/>
        <v>0,</v>
      </c>
      <c r="J440" s="102" t="str">
        <f t="shared" si="82"/>
        <v>0,</v>
      </c>
      <c r="K440" s="102" t="str">
        <f t="shared" si="82"/>
        <v>0,</v>
      </c>
      <c r="L440" s="102" t="str">
        <f t="shared" si="82"/>
        <v>0,</v>
      </c>
      <c r="M440" s="102" t="str">
        <f t="shared" si="82"/>
        <v>0,</v>
      </c>
      <c r="N440" s="102" t="str">
        <f t="shared" si="82"/>
        <v>0,</v>
      </c>
      <c r="O440" s="102" t="str">
        <f t="shared" si="82"/>
        <v>0,</v>
      </c>
      <c r="P440" s="102" t="str">
        <f t="shared" si="83"/>
        <v>0,</v>
      </c>
      <c r="Q440" s="102" t="str">
        <f t="shared" si="83"/>
        <v>0,</v>
      </c>
      <c r="R440" s="102" t="str">
        <f t="shared" si="83"/>
        <v>0,</v>
      </c>
      <c r="S440" s="102" t="str">
        <f t="shared" si="83"/>
        <v>0,</v>
      </c>
      <c r="T440" s="102" t="str">
        <f t="shared" si="83"/>
        <v>0,</v>
      </c>
      <c r="U440" s="102" t="str">
        <f t="shared" si="83"/>
        <v>0,</v>
      </c>
      <c r="V440" s="102" t="str">
        <f t="shared" si="83"/>
        <v>0,</v>
      </c>
      <c r="W440" s="102" t="str">
        <f t="shared" si="83"/>
        <v>0,</v>
      </c>
      <c r="X440" s="102" t="str">
        <f t="shared" si="83"/>
        <v>0,</v>
      </c>
      <c r="Y440" s="102" t="str">
        <f t="shared" si="80"/>
        <v>0,</v>
      </c>
      <c r="Z440" s="102"/>
      <c r="AA440" s="102"/>
      <c r="AB440" s="102"/>
      <c r="AC440" s="102"/>
      <c r="AD440" s="102"/>
      <c r="AE440" s="102"/>
      <c r="AF440" s="102"/>
      <c r="AG440" s="102"/>
      <c r="AH440" s="102"/>
      <c r="AI440" s="102"/>
      <c r="AJ440" s="102"/>
      <c r="AK440" s="102"/>
      <c r="AL440" s="102"/>
      <c r="AM440" s="102"/>
      <c r="AN440" s="102"/>
      <c r="AO440" s="102"/>
      <c r="AP440" s="102"/>
      <c r="AQ440" s="102"/>
      <c r="AR440" s="102"/>
      <c r="AS440" s="102"/>
      <c r="AT440" s="102"/>
      <c r="AU440" s="102"/>
      <c r="AV440" s="102"/>
      <c r="AW440" s="102"/>
      <c r="AX440" s="102"/>
      <c r="AY440" s="102"/>
    </row>
    <row r="441" spans="1:51" x14ac:dyDescent="0.25">
      <c r="A441" s="116">
        <v>440</v>
      </c>
      <c r="B441" s="116" t="b">
        <f>IF(ISNUMBER(Data!D441),IF(AND($A441&lt;=Data!$H$3,$A443&gt;=Data!$H$2,Data!E442&lt;&gt;1),VLOOKUP($A441,Data!$A:$D,4,FALSE)))</f>
        <v>0</v>
      </c>
      <c r="C441" s="116" t="b">
        <f>IF(AND($A441&lt;=Data!$H$3,$A443&gt;=Data!$H$2,Data!E442&lt;&gt;1),VLOOKUP($A441,Data!$A:$D,3,FALSE))</f>
        <v>0</v>
      </c>
      <c r="D441" s="58" t="b">
        <f>IF(COUNT(B441:C441)=2,IF(C441&gt;Data!$H$5,5,IF(C441&gt;Data!$H$6,4,IF(C441&gt;Data!$H$7,3,2))))</f>
        <v>0</v>
      </c>
      <c r="E441" s="115" t="str">
        <f t="shared" si="77"/>
        <v/>
      </c>
      <c r="F441" s="102" t="str">
        <f t="shared" si="82"/>
        <v>0,</v>
      </c>
      <c r="G441" s="102" t="str">
        <f t="shared" si="82"/>
        <v>0,</v>
      </c>
      <c r="H441" s="102" t="str">
        <f t="shared" si="82"/>
        <v>0,</v>
      </c>
      <c r="I441" s="102" t="str">
        <f t="shared" si="82"/>
        <v>0,</v>
      </c>
      <c r="J441" s="102" t="str">
        <f t="shared" si="82"/>
        <v>0,</v>
      </c>
      <c r="K441" s="102" t="str">
        <f t="shared" si="82"/>
        <v>0,</v>
      </c>
      <c r="L441" s="102" t="str">
        <f t="shared" si="82"/>
        <v>0,</v>
      </c>
      <c r="M441" s="102" t="str">
        <f t="shared" si="82"/>
        <v>0,</v>
      </c>
      <c r="N441" s="102" t="str">
        <f t="shared" si="82"/>
        <v>0,</v>
      </c>
      <c r="O441" s="102" t="str">
        <f t="shared" si="82"/>
        <v>0,</v>
      </c>
      <c r="P441" s="102" t="str">
        <f t="shared" si="83"/>
        <v>0,</v>
      </c>
      <c r="Q441" s="102" t="str">
        <f t="shared" si="83"/>
        <v>0,</v>
      </c>
      <c r="R441" s="102" t="str">
        <f t="shared" si="83"/>
        <v>0,</v>
      </c>
      <c r="S441" s="102" t="str">
        <f t="shared" si="83"/>
        <v>0,</v>
      </c>
      <c r="T441" s="102" t="str">
        <f t="shared" si="83"/>
        <v>0,</v>
      </c>
      <c r="U441" s="102" t="str">
        <f t="shared" si="83"/>
        <v>0,</v>
      </c>
      <c r="V441" s="102" t="str">
        <f t="shared" si="83"/>
        <v>0,</v>
      </c>
      <c r="W441" s="102" t="str">
        <f t="shared" si="83"/>
        <v>0,</v>
      </c>
      <c r="X441" s="102" t="str">
        <f t="shared" si="83"/>
        <v>0,</v>
      </c>
      <c r="Y441" s="102" t="str">
        <f t="shared" si="80"/>
        <v>0,</v>
      </c>
      <c r="Z441" s="102"/>
      <c r="AA441" s="102"/>
      <c r="AB441" s="102"/>
      <c r="AC441" s="102"/>
      <c r="AD441" s="102"/>
      <c r="AE441" s="102"/>
      <c r="AF441" s="102"/>
      <c r="AG441" s="102"/>
      <c r="AH441" s="102"/>
      <c r="AI441" s="102"/>
      <c r="AJ441" s="102"/>
      <c r="AK441" s="102"/>
      <c r="AL441" s="102"/>
      <c r="AM441" s="102"/>
      <c r="AN441" s="102"/>
      <c r="AO441" s="102"/>
      <c r="AP441" s="102"/>
      <c r="AQ441" s="102"/>
      <c r="AR441" s="102"/>
      <c r="AS441" s="102"/>
      <c r="AT441" s="102"/>
      <c r="AU441" s="102"/>
      <c r="AV441" s="102"/>
      <c r="AW441" s="102"/>
      <c r="AX441" s="102"/>
      <c r="AY441" s="102"/>
    </row>
    <row r="442" spans="1:51" x14ac:dyDescent="0.25">
      <c r="A442" s="116">
        <v>441</v>
      </c>
      <c r="B442" s="116" t="b">
        <f>IF(ISNUMBER(Data!D442),IF(AND($A442&lt;=Data!$H$3,$A444&gt;=Data!$H$2,Data!E443&lt;&gt;1),VLOOKUP($A442,Data!$A:$D,4,FALSE)))</f>
        <v>0</v>
      </c>
      <c r="C442" s="116" t="b">
        <f>IF(AND($A442&lt;=Data!$H$3,$A444&gt;=Data!$H$2,Data!E443&lt;&gt;1),VLOOKUP($A442,Data!$A:$D,3,FALSE))</f>
        <v>0</v>
      </c>
      <c r="D442" s="58" t="b">
        <f>IF(COUNT(B442:C442)=2,IF(C442&gt;Data!$H$5,5,IF(C442&gt;Data!$H$6,4,IF(C442&gt;Data!$H$7,3,2))))</f>
        <v>0</v>
      </c>
      <c r="E442" s="115" t="str">
        <f t="shared" si="77"/>
        <v/>
      </c>
      <c r="F442" s="102" t="str">
        <f t="shared" si="82"/>
        <v>0,</v>
      </c>
      <c r="G442" s="102" t="str">
        <f t="shared" si="82"/>
        <v>0,</v>
      </c>
      <c r="H442" s="102" t="str">
        <f t="shared" si="82"/>
        <v>0,</v>
      </c>
      <c r="I442" s="102" t="str">
        <f t="shared" si="82"/>
        <v>0,</v>
      </c>
      <c r="J442" s="102" t="str">
        <f t="shared" si="82"/>
        <v>0,</v>
      </c>
      <c r="K442" s="102" t="str">
        <f t="shared" si="82"/>
        <v>0,</v>
      </c>
      <c r="L442" s="102" t="str">
        <f t="shared" si="82"/>
        <v>0,</v>
      </c>
      <c r="M442" s="102" t="str">
        <f t="shared" ref="M442:R473" si="84">IF($B442&lt;M$1,1,0) &amp;","&amp;$E442</f>
        <v>0,</v>
      </c>
      <c r="N442" s="102" t="str">
        <f t="shared" si="84"/>
        <v>0,</v>
      </c>
      <c r="O442" s="102" t="str">
        <f t="shared" si="84"/>
        <v>0,</v>
      </c>
      <c r="P442" s="102" t="str">
        <f t="shared" si="83"/>
        <v>0,</v>
      </c>
      <c r="Q442" s="102" t="str">
        <f t="shared" si="83"/>
        <v>0,</v>
      </c>
      <c r="R442" s="102" t="str">
        <f t="shared" si="83"/>
        <v>0,</v>
      </c>
      <c r="S442" s="102" t="str">
        <f t="shared" si="83"/>
        <v>0,</v>
      </c>
      <c r="T442" s="102" t="str">
        <f t="shared" si="83"/>
        <v>0,</v>
      </c>
      <c r="U442" s="102" t="str">
        <f t="shared" si="83"/>
        <v>0,</v>
      </c>
      <c r="V442" s="102" t="str">
        <f t="shared" si="83"/>
        <v>0,</v>
      </c>
      <c r="W442" s="102" t="str">
        <f t="shared" si="83"/>
        <v>0,</v>
      </c>
      <c r="X442" s="102" t="str">
        <f t="shared" si="83"/>
        <v>0,</v>
      </c>
      <c r="Y442" s="102" t="str">
        <f t="shared" si="80"/>
        <v>0,</v>
      </c>
      <c r="Z442" s="102"/>
      <c r="AA442" s="102"/>
      <c r="AB442" s="102"/>
      <c r="AC442" s="102"/>
      <c r="AD442" s="102"/>
      <c r="AE442" s="102"/>
      <c r="AF442" s="102"/>
      <c r="AG442" s="102"/>
      <c r="AH442" s="102"/>
      <c r="AI442" s="102"/>
      <c r="AJ442" s="102"/>
      <c r="AK442" s="102"/>
      <c r="AL442" s="102"/>
      <c r="AM442" s="102"/>
      <c r="AN442" s="102"/>
      <c r="AO442" s="102"/>
      <c r="AP442" s="102"/>
      <c r="AQ442" s="102"/>
      <c r="AR442" s="102"/>
      <c r="AS442" s="102"/>
      <c r="AT442" s="102"/>
      <c r="AU442" s="102"/>
      <c r="AV442" s="102"/>
      <c r="AW442" s="102"/>
      <c r="AX442" s="102"/>
      <c r="AY442" s="102"/>
    </row>
    <row r="443" spans="1:51" x14ac:dyDescent="0.25">
      <c r="A443" s="116">
        <v>442</v>
      </c>
      <c r="B443" s="116" t="b">
        <f>IF(ISNUMBER(Data!D443),IF(AND($A443&lt;=Data!$H$3,$A445&gt;=Data!$H$2,Data!E444&lt;&gt;1),VLOOKUP($A443,Data!$A:$D,4,FALSE)))</f>
        <v>0</v>
      </c>
      <c r="C443" s="116" t="b">
        <f>IF(AND($A443&lt;=Data!$H$3,$A445&gt;=Data!$H$2,Data!E444&lt;&gt;1),VLOOKUP($A443,Data!$A:$D,3,FALSE))</f>
        <v>0</v>
      </c>
      <c r="D443" s="58" t="b">
        <f>IF(COUNT(B443:C443)=2,IF(C443&gt;Data!$H$5,5,IF(C443&gt;Data!$H$6,4,IF(C443&gt;Data!$H$7,3,2))))</f>
        <v>0</v>
      </c>
      <c r="E443" s="115" t="str">
        <f t="shared" si="77"/>
        <v/>
      </c>
      <c r="F443" s="102" t="str">
        <f t="shared" ref="F443:R474" si="85">IF($B443&lt;F$1,1,0) &amp;","&amp;$E443</f>
        <v>0,</v>
      </c>
      <c r="G443" s="102" t="str">
        <f t="shared" si="85"/>
        <v>0,</v>
      </c>
      <c r="H443" s="102" t="str">
        <f t="shared" si="85"/>
        <v>0,</v>
      </c>
      <c r="I443" s="102" t="str">
        <f t="shared" si="85"/>
        <v>0,</v>
      </c>
      <c r="J443" s="102" t="str">
        <f t="shared" si="85"/>
        <v>0,</v>
      </c>
      <c r="K443" s="102" t="str">
        <f t="shared" si="85"/>
        <v>0,</v>
      </c>
      <c r="L443" s="102" t="str">
        <f t="shared" si="85"/>
        <v>0,</v>
      </c>
      <c r="M443" s="102" t="str">
        <f t="shared" si="84"/>
        <v>0,</v>
      </c>
      <c r="N443" s="102" t="str">
        <f t="shared" si="84"/>
        <v>0,</v>
      </c>
      <c r="O443" s="102" t="str">
        <f t="shared" si="84"/>
        <v>0,</v>
      </c>
      <c r="P443" s="102" t="str">
        <f t="shared" si="83"/>
        <v>0,</v>
      </c>
      <c r="Q443" s="102" t="str">
        <f t="shared" si="83"/>
        <v>0,</v>
      </c>
      <c r="R443" s="102" t="str">
        <f t="shared" si="83"/>
        <v>0,</v>
      </c>
      <c r="S443" s="102" t="str">
        <f t="shared" si="83"/>
        <v>0,</v>
      </c>
      <c r="T443" s="102" t="str">
        <f t="shared" si="83"/>
        <v>0,</v>
      </c>
      <c r="U443" s="102" t="str">
        <f t="shared" si="83"/>
        <v>0,</v>
      </c>
      <c r="V443" s="102" t="str">
        <f t="shared" si="83"/>
        <v>0,</v>
      </c>
      <c r="W443" s="102" t="str">
        <f t="shared" si="83"/>
        <v>0,</v>
      </c>
      <c r="X443" s="102" t="str">
        <f t="shared" si="83"/>
        <v>0,</v>
      </c>
      <c r="Y443" s="102" t="str">
        <f t="shared" si="80"/>
        <v>0,</v>
      </c>
      <c r="Z443" s="102"/>
      <c r="AA443" s="102"/>
      <c r="AB443" s="102"/>
      <c r="AC443" s="102"/>
      <c r="AD443" s="102"/>
      <c r="AE443" s="102"/>
      <c r="AF443" s="102"/>
      <c r="AG443" s="102"/>
      <c r="AH443" s="102"/>
      <c r="AI443" s="102"/>
      <c r="AJ443" s="102"/>
      <c r="AK443" s="102"/>
      <c r="AL443" s="102"/>
      <c r="AM443" s="102"/>
      <c r="AN443" s="102"/>
      <c r="AO443" s="102"/>
      <c r="AP443" s="102"/>
      <c r="AQ443" s="102"/>
      <c r="AR443" s="102"/>
      <c r="AS443" s="102"/>
      <c r="AT443" s="102"/>
      <c r="AU443" s="102"/>
      <c r="AV443" s="102"/>
      <c r="AW443" s="102"/>
      <c r="AX443" s="102"/>
      <c r="AY443" s="102"/>
    </row>
    <row r="444" spans="1:51" x14ac:dyDescent="0.25">
      <c r="A444" s="116">
        <v>443</v>
      </c>
      <c r="B444" s="116" t="b">
        <f>IF(ISNUMBER(Data!D444),IF(AND($A444&lt;=Data!$H$3,$A446&gt;=Data!$H$2,Data!E445&lt;&gt;1),VLOOKUP($A444,Data!$A:$D,4,FALSE)))</f>
        <v>0</v>
      </c>
      <c r="C444" s="116" t="b">
        <f>IF(AND($A444&lt;=Data!$H$3,$A446&gt;=Data!$H$2,Data!E445&lt;&gt;1),VLOOKUP($A444,Data!$A:$D,3,FALSE))</f>
        <v>0</v>
      </c>
      <c r="D444" s="58" t="b">
        <f>IF(COUNT(B444:C444)=2,IF(C444&gt;Data!$H$5,5,IF(C444&gt;Data!$H$6,4,IF(C444&gt;Data!$H$7,3,2))))</f>
        <v>0</v>
      </c>
      <c r="E444" s="115" t="str">
        <f t="shared" si="77"/>
        <v/>
      </c>
      <c r="F444" s="102" t="str">
        <f t="shared" si="85"/>
        <v>0,</v>
      </c>
      <c r="G444" s="102" t="str">
        <f t="shared" si="85"/>
        <v>0,</v>
      </c>
      <c r="H444" s="102" t="str">
        <f t="shared" si="85"/>
        <v>0,</v>
      </c>
      <c r="I444" s="102" t="str">
        <f t="shared" si="85"/>
        <v>0,</v>
      </c>
      <c r="J444" s="102" t="str">
        <f t="shared" si="85"/>
        <v>0,</v>
      </c>
      <c r="K444" s="102" t="str">
        <f t="shared" si="85"/>
        <v>0,</v>
      </c>
      <c r="L444" s="102" t="str">
        <f t="shared" si="85"/>
        <v>0,</v>
      </c>
      <c r="M444" s="102" t="str">
        <f t="shared" si="84"/>
        <v>0,</v>
      </c>
      <c r="N444" s="102" t="str">
        <f t="shared" si="84"/>
        <v>0,</v>
      </c>
      <c r="O444" s="102" t="str">
        <f t="shared" si="84"/>
        <v>0,</v>
      </c>
      <c r="P444" s="102" t="str">
        <f t="shared" si="83"/>
        <v>0,</v>
      </c>
      <c r="Q444" s="102" t="str">
        <f t="shared" si="83"/>
        <v>0,</v>
      </c>
      <c r="R444" s="102" t="str">
        <f t="shared" si="83"/>
        <v>0,</v>
      </c>
      <c r="S444" s="102" t="str">
        <f t="shared" si="83"/>
        <v>0,</v>
      </c>
      <c r="T444" s="102" t="str">
        <f t="shared" si="83"/>
        <v>0,</v>
      </c>
      <c r="U444" s="102" t="str">
        <f t="shared" si="83"/>
        <v>0,</v>
      </c>
      <c r="V444" s="102" t="str">
        <f t="shared" si="83"/>
        <v>0,</v>
      </c>
      <c r="W444" s="102" t="str">
        <f t="shared" si="83"/>
        <v>0,</v>
      </c>
      <c r="X444" s="102" t="str">
        <f t="shared" si="83"/>
        <v>0,</v>
      </c>
      <c r="Y444" s="102" t="str">
        <f t="shared" si="80"/>
        <v>0,</v>
      </c>
      <c r="Z444" s="102"/>
      <c r="AA444" s="102"/>
      <c r="AB444" s="102"/>
      <c r="AC444" s="102"/>
      <c r="AD444" s="102"/>
      <c r="AE444" s="102"/>
      <c r="AF444" s="102"/>
      <c r="AG444" s="102"/>
      <c r="AH444" s="102"/>
      <c r="AI444" s="102"/>
      <c r="AJ444" s="102"/>
      <c r="AK444" s="102"/>
      <c r="AL444" s="102"/>
      <c r="AM444" s="102"/>
      <c r="AN444" s="102"/>
      <c r="AO444" s="102"/>
      <c r="AP444" s="102"/>
      <c r="AQ444" s="102"/>
      <c r="AR444" s="102"/>
      <c r="AS444" s="102"/>
      <c r="AT444" s="102"/>
      <c r="AU444" s="102"/>
      <c r="AV444" s="102"/>
      <c r="AW444" s="102"/>
      <c r="AX444" s="102"/>
      <c r="AY444" s="102"/>
    </row>
    <row r="445" spans="1:51" x14ac:dyDescent="0.25">
      <c r="A445" s="116">
        <v>444</v>
      </c>
      <c r="B445" s="116" t="b">
        <f>IF(ISNUMBER(Data!D445),IF(AND($A445&lt;=Data!$H$3,$A447&gt;=Data!$H$2,Data!E446&lt;&gt;1),VLOOKUP($A445,Data!$A:$D,4,FALSE)))</f>
        <v>0</v>
      </c>
      <c r="C445" s="116" t="b">
        <f>IF(AND($A445&lt;=Data!$H$3,$A447&gt;=Data!$H$2,Data!E446&lt;&gt;1),VLOOKUP($A445,Data!$A:$D,3,FALSE))</f>
        <v>0</v>
      </c>
      <c r="D445" s="58" t="b">
        <f>IF(COUNT(B445:C445)=2,IF(C445&gt;Data!$H$5,5,IF(C445&gt;Data!$H$6,4,IF(C445&gt;Data!$H$7,3,2))))</f>
        <v>0</v>
      </c>
      <c r="E445" s="115" t="str">
        <f t="shared" si="77"/>
        <v/>
      </c>
      <c r="F445" s="102" t="str">
        <f t="shared" si="85"/>
        <v>0,</v>
      </c>
      <c r="G445" s="102" t="str">
        <f t="shared" si="85"/>
        <v>0,</v>
      </c>
      <c r="H445" s="102" t="str">
        <f t="shared" si="85"/>
        <v>0,</v>
      </c>
      <c r="I445" s="102" t="str">
        <f t="shared" si="85"/>
        <v>0,</v>
      </c>
      <c r="J445" s="102" t="str">
        <f t="shared" si="85"/>
        <v>0,</v>
      </c>
      <c r="K445" s="102" t="str">
        <f t="shared" si="85"/>
        <v>0,</v>
      </c>
      <c r="L445" s="102" t="str">
        <f t="shared" si="85"/>
        <v>0,</v>
      </c>
      <c r="M445" s="102" t="str">
        <f t="shared" si="84"/>
        <v>0,</v>
      </c>
      <c r="N445" s="102" t="str">
        <f t="shared" si="84"/>
        <v>0,</v>
      </c>
      <c r="O445" s="102" t="str">
        <f t="shared" si="84"/>
        <v>0,</v>
      </c>
      <c r="P445" s="102" t="str">
        <f t="shared" si="83"/>
        <v>0,</v>
      </c>
      <c r="Q445" s="102" t="str">
        <f t="shared" si="83"/>
        <v>0,</v>
      </c>
      <c r="R445" s="102" t="str">
        <f t="shared" si="83"/>
        <v>0,</v>
      </c>
      <c r="S445" s="102" t="str">
        <f t="shared" si="83"/>
        <v>0,</v>
      </c>
      <c r="T445" s="102" t="str">
        <f t="shared" si="83"/>
        <v>0,</v>
      </c>
      <c r="U445" s="102" t="str">
        <f t="shared" si="83"/>
        <v>0,</v>
      </c>
      <c r="V445" s="102" t="str">
        <f t="shared" si="83"/>
        <v>0,</v>
      </c>
      <c r="W445" s="102" t="str">
        <f t="shared" si="83"/>
        <v>0,</v>
      </c>
      <c r="X445" s="102" t="str">
        <f t="shared" si="83"/>
        <v>0,</v>
      </c>
      <c r="Y445" s="102" t="str">
        <f t="shared" si="80"/>
        <v>0,</v>
      </c>
      <c r="Z445" s="102"/>
      <c r="AA445" s="102"/>
      <c r="AB445" s="102"/>
      <c r="AC445" s="102"/>
      <c r="AD445" s="102"/>
      <c r="AE445" s="102"/>
      <c r="AF445" s="102"/>
      <c r="AG445" s="102"/>
      <c r="AH445" s="102"/>
      <c r="AI445" s="102"/>
      <c r="AJ445" s="102"/>
      <c r="AK445" s="102"/>
      <c r="AL445" s="102"/>
      <c r="AM445" s="102"/>
      <c r="AN445" s="102"/>
      <c r="AO445" s="102"/>
      <c r="AP445" s="102"/>
      <c r="AQ445" s="102"/>
      <c r="AR445" s="102"/>
      <c r="AS445" s="102"/>
      <c r="AT445" s="102"/>
      <c r="AU445" s="102"/>
      <c r="AV445" s="102"/>
      <c r="AW445" s="102"/>
      <c r="AX445" s="102"/>
      <c r="AY445" s="102"/>
    </row>
    <row r="446" spans="1:51" x14ac:dyDescent="0.25">
      <c r="A446" s="116">
        <v>445</v>
      </c>
      <c r="B446" s="116" t="b">
        <f>IF(ISNUMBER(Data!D446),IF(AND($A446&lt;=Data!$H$3,$A448&gt;=Data!$H$2,Data!E447&lt;&gt;1),VLOOKUP($A446,Data!$A:$D,4,FALSE)))</f>
        <v>0</v>
      </c>
      <c r="C446" s="116" t="b">
        <f>IF(AND($A446&lt;=Data!$H$3,$A448&gt;=Data!$H$2,Data!E447&lt;&gt;1),VLOOKUP($A446,Data!$A:$D,3,FALSE))</f>
        <v>0</v>
      </c>
      <c r="D446" s="58" t="b">
        <f>IF(COUNT(B446:C446)=2,IF(C446&gt;Data!$H$5,5,IF(C446&gt;Data!$H$6,4,IF(C446&gt;Data!$H$7,3,2))))</f>
        <v>0</v>
      </c>
      <c r="E446" s="115" t="str">
        <f t="shared" si="77"/>
        <v/>
      </c>
      <c r="F446" s="102" t="str">
        <f t="shared" si="85"/>
        <v>0,</v>
      </c>
      <c r="G446" s="102" t="str">
        <f t="shared" si="85"/>
        <v>0,</v>
      </c>
      <c r="H446" s="102" t="str">
        <f t="shared" si="85"/>
        <v>0,</v>
      </c>
      <c r="I446" s="102" t="str">
        <f t="shared" si="85"/>
        <v>0,</v>
      </c>
      <c r="J446" s="102" t="str">
        <f t="shared" si="85"/>
        <v>0,</v>
      </c>
      <c r="K446" s="102" t="str">
        <f t="shared" si="85"/>
        <v>0,</v>
      </c>
      <c r="L446" s="102" t="str">
        <f t="shared" si="85"/>
        <v>0,</v>
      </c>
      <c r="M446" s="102" t="str">
        <f t="shared" si="84"/>
        <v>0,</v>
      </c>
      <c r="N446" s="102" t="str">
        <f t="shared" si="84"/>
        <v>0,</v>
      </c>
      <c r="O446" s="102" t="str">
        <f t="shared" si="84"/>
        <v>0,</v>
      </c>
      <c r="P446" s="102" t="str">
        <f t="shared" si="83"/>
        <v>0,</v>
      </c>
      <c r="Q446" s="102" t="str">
        <f t="shared" si="83"/>
        <v>0,</v>
      </c>
      <c r="R446" s="102" t="str">
        <f t="shared" si="83"/>
        <v>0,</v>
      </c>
      <c r="S446" s="102" t="str">
        <f t="shared" si="83"/>
        <v>0,</v>
      </c>
      <c r="T446" s="102" t="str">
        <f t="shared" si="83"/>
        <v>0,</v>
      </c>
      <c r="U446" s="102" t="str">
        <f t="shared" si="83"/>
        <v>0,</v>
      </c>
      <c r="V446" s="102" t="str">
        <f t="shared" si="83"/>
        <v>0,</v>
      </c>
      <c r="W446" s="102" t="str">
        <f t="shared" si="83"/>
        <v>0,</v>
      </c>
      <c r="X446" s="102" t="str">
        <f t="shared" si="83"/>
        <v>0,</v>
      </c>
      <c r="Y446" s="102" t="str">
        <f t="shared" si="80"/>
        <v>0,</v>
      </c>
      <c r="Z446" s="102"/>
      <c r="AA446" s="102"/>
      <c r="AB446" s="102"/>
      <c r="AC446" s="102"/>
      <c r="AD446" s="102"/>
      <c r="AE446" s="102"/>
      <c r="AF446" s="102"/>
      <c r="AG446" s="102"/>
      <c r="AH446" s="102"/>
      <c r="AI446" s="102"/>
      <c r="AJ446" s="102"/>
      <c r="AK446" s="102"/>
      <c r="AL446" s="102"/>
      <c r="AM446" s="102"/>
      <c r="AN446" s="102"/>
      <c r="AO446" s="102"/>
      <c r="AP446" s="102"/>
      <c r="AQ446" s="102"/>
      <c r="AR446" s="102"/>
      <c r="AS446" s="102"/>
      <c r="AT446" s="102"/>
      <c r="AU446" s="102"/>
      <c r="AV446" s="102"/>
      <c r="AW446" s="102"/>
      <c r="AX446" s="102"/>
      <c r="AY446" s="102"/>
    </row>
    <row r="447" spans="1:51" x14ac:dyDescent="0.25">
      <c r="A447" s="116">
        <v>446</v>
      </c>
      <c r="B447" s="116" t="b">
        <f>IF(ISNUMBER(Data!D447),IF(AND($A447&lt;=Data!$H$3,$A449&gt;=Data!$H$2,Data!E448&lt;&gt;1),VLOOKUP($A447,Data!$A:$D,4,FALSE)))</f>
        <v>0</v>
      </c>
      <c r="C447" s="116" t="b">
        <f>IF(AND($A447&lt;=Data!$H$3,$A449&gt;=Data!$H$2,Data!E448&lt;&gt;1),VLOOKUP($A447,Data!$A:$D,3,FALSE))</f>
        <v>0</v>
      </c>
      <c r="D447" s="58" t="b">
        <f>IF(COUNT(B447:C447)=2,IF(C447&gt;Data!$H$5,5,IF(C447&gt;Data!$H$6,4,IF(C447&gt;Data!$H$7,3,2))))</f>
        <v>0</v>
      </c>
      <c r="E447" s="115" t="str">
        <f t="shared" si="77"/>
        <v/>
      </c>
      <c r="F447" s="102" t="str">
        <f t="shared" si="85"/>
        <v>0,</v>
      </c>
      <c r="G447" s="102" t="str">
        <f t="shared" si="85"/>
        <v>0,</v>
      </c>
      <c r="H447" s="102" t="str">
        <f t="shared" si="85"/>
        <v>0,</v>
      </c>
      <c r="I447" s="102" t="str">
        <f t="shared" si="85"/>
        <v>0,</v>
      </c>
      <c r="J447" s="102" t="str">
        <f t="shared" si="85"/>
        <v>0,</v>
      </c>
      <c r="K447" s="102" t="str">
        <f t="shared" si="85"/>
        <v>0,</v>
      </c>
      <c r="L447" s="102" t="str">
        <f t="shared" si="85"/>
        <v>0,</v>
      </c>
      <c r="M447" s="102" t="str">
        <f t="shared" si="84"/>
        <v>0,</v>
      </c>
      <c r="N447" s="102" t="str">
        <f t="shared" si="84"/>
        <v>0,</v>
      </c>
      <c r="O447" s="102" t="str">
        <f t="shared" si="84"/>
        <v>0,</v>
      </c>
      <c r="P447" s="102" t="str">
        <f t="shared" si="83"/>
        <v>0,</v>
      </c>
      <c r="Q447" s="102" t="str">
        <f t="shared" si="83"/>
        <v>0,</v>
      </c>
      <c r="R447" s="102" t="str">
        <f t="shared" si="83"/>
        <v>0,</v>
      </c>
      <c r="S447" s="102" t="str">
        <f t="shared" si="83"/>
        <v>0,</v>
      </c>
      <c r="T447" s="102" t="str">
        <f t="shared" si="83"/>
        <v>0,</v>
      </c>
      <c r="U447" s="102" t="str">
        <f t="shared" si="83"/>
        <v>0,</v>
      </c>
      <c r="V447" s="102" t="str">
        <f t="shared" si="83"/>
        <v>0,</v>
      </c>
      <c r="W447" s="102" t="str">
        <f t="shared" si="83"/>
        <v>0,</v>
      </c>
      <c r="X447" s="102" t="str">
        <f t="shared" si="83"/>
        <v>0,</v>
      </c>
      <c r="Y447" s="102" t="str">
        <f t="shared" si="80"/>
        <v>0,</v>
      </c>
      <c r="Z447" s="102"/>
      <c r="AA447" s="102"/>
      <c r="AB447" s="102"/>
      <c r="AC447" s="102"/>
      <c r="AD447" s="102"/>
      <c r="AE447" s="102"/>
      <c r="AF447" s="102"/>
      <c r="AG447" s="102"/>
      <c r="AH447" s="102"/>
      <c r="AI447" s="102"/>
      <c r="AJ447" s="102"/>
      <c r="AK447" s="102"/>
      <c r="AL447" s="102"/>
      <c r="AM447" s="102"/>
      <c r="AN447" s="102"/>
      <c r="AO447" s="102"/>
      <c r="AP447" s="102"/>
      <c r="AQ447" s="102"/>
      <c r="AR447" s="102"/>
      <c r="AS447" s="102"/>
      <c r="AT447" s="102"/>
      <c r="AU447" s="102"/>
      <c r="AV447" s="102"/>
      <c r="AW447" s="102"/>
      <c r="AX447" s="102"/>
      <c r="AY447" s="102"/>
    </row>
    <row r="448" spans="1:51" x14ac:dyDescent="0.25">
      <c r="A448" s="116">
        <v>447</v>
      </c>
      <c r="B448" s="116" t="b">
        <f>IF(ISNUMBER(Data!D448),IF(AND($A448&lt;=Data!$H$3,$A450&gt;=Data!$H$2,Data!E449&lt;&gt;1),VLOOKUP($A448,Data!$A:$D,4,FALSE)))</f>
        <v>0</v>
      </c>
      <c r="C448" s="116" t="b">
        <f>IF(AND($A448&lt;=Data!$H$3,$A450&gt;=Data!$H$2,Data!E449&lt;&gt;1),VLOOKUP($A448,Data!$A:$D,3,FALSE))</f>
        <v>0</v>
      </c>
      <c r="D448" s="58" t="b">
        <f>IF(COUNT(B448:C448)=2,IF(C448&gt;Data!$H$5,5,IF(C448&gt;Data!$H$6,4,IF(C448&gt;Data!$H$7,3,2))))</f>
        <v>0</v>
      </c>
      <c r="E448" s="115" t="str">
        <f t="shared" si="77"/>
        <v/>
      </c>
      <c r="F448" s="102" t="str">
        <f t="shared" si="85"/>
        <v>0,</v>
      </c>
      <c r="G448" s="102" t="str">
        <f t="shared" si="85"/>
        <v>0,</v>
      </c>
      <c r="H448" s="102" t="str">
        <f t="shared" si="85"/>
        <v>0,</v>
      </c>
      <c r="I448" s="102" t="str">
        <f t="shared" si="85"/>
        <v>0,</v>
      </c>
      <c r="J448" s="102" t="str">
        <f t="shared" si="85"/>
        <v>0,</v>
      </c>
      <c r="K448" s="102" t="str">
        <f t="shared" si="85"/>
        <v>0,</v>
      </c>
      <c r="L448" s="102" t="str">
        <f t="shared" si="85"/>
        <v>0,</v>
      </c>
      <c r="M448" s="102" t="str">
        <f t="shared" si="84"/>
        <v>0,</v>
      </c>
      <c r="N448" s="102" t="str">
        <f t="shared" si="84"/>
        <v>0,</v>
      </c>
      <c r="O448" s="102" t="str">
        <f t="shared" si="84"/>
        <v>0,</v>
      </c>
      <c r="P448" s="102" t="str">
        <f t="shared" si="83"/>
        <v>0,</v>
      </c>
      <c r="Q448" s="102" t="str">
        <f t="shared" si="83"/>
        <v>0,</v>
      </c>
      <c r="R448" s="102" t="str">
        <f t="shared" si="83"/>
        <v>0,</v>
      </c>
      <c r="S448" s="102" t="str">
        <f t="shared" si="83"/>
        <v>0,</v>
      </c>
      <c r="T448" s="102" t="str">
        <f t="shared" si="83"/>
        <v>0,</v>
      </c>
      <c r="U448" s="102" t="str">
        <f t="shared" si="83"/>
        <v>0,</v>
      </c>
      <c r="V448" s="102" t="str">
        <f t="shared" si="83"/>
        <v>0,</v>
      </c>
      <c r="W448" s="102" t="str">
        <f t="shared" si="83"/>
        <v>0,</v>
      </c>
      <c r="X448" s="102" t="str">
        <f t="shared" si="83"/>
        <v>0,</v>
      </c>
      <c r="Y448" s="102" t="str">
        <f t="shared" si="80"/>
        <v>0,</v>
      </c>
      <c r="Z448" s="102"/>
      <c r="AA448" s="102"/>
      <c r="AB448" s="102"/>
      <c r="AC448" s="102"/>
      <c r="AD448" s="102"/>
      <c r="AE448" s="102"/>
      <c r="AF448" s="102"/>
      <c r="AG448" s="102"/>
      <c r="AH448" s="102"/>
      <c r="AI448" s="102"/>
      <c r="AJ448" s="102"/>
      <c r="AK448" s="102"/>
      <c r="AL448" s="102"/>
      <c r="AM448" s="102"/>
      <c r="AN448" s="102"/>
      <c r="AO448" s="102"/>
      <c r="AP448" s="102"/>
      <c r="AQ448" s="102"/>
      <c r="AR448" s="102"/>
      <c r="AS448" s="102"/>
      <c r="AT448" s="102"/>
      <c r="AU448" s="102"/>
      <c r="AV448" s="102"/>
      <c r="AW448" s="102"/>
      <c r="AX448" s="102"/>
      <c r="AY448" s="102"/>
    </row>
    <row r="449" spans="1:51" x14ac:dyDescent="0.25">
      <c r="A449" s="116">
        <v>448</v>
      </c>
      <c r="B449" s="116" t="b">
        <f>IF(ISNUMBER(Data!D449),IF(AND($A449&lt;=Data!$H$3,$A451&gt;=Data!$H$2,Data!E450&lt;&gt;1),VLOOKUP($A449,Data!$A:$D,4,FALSE)))</f>
        <v>0</v>
      </c>
      <c r="C449" s="116" t="b">
        <f>IF(AND($A449&lt;=Data!$H$3,$A451&gt;=Data!$H$2,Data!E450&lt;&gt;1),VLOOKUP($A449,Data!$A:$D,3,FALSE))</f>
        <v>0</v>
      </c>
      <c r="D449" s="58" t="b">
        <f>IF(COUNT(B449:C449)=2,IF(C449&gt;Data!$H$5,5,IF(C449&gt;Data!$H$6,4,IF(C449&gt;Data!$H$7,3,2))))</f>
        <v>0</v>
      </c>
      <c r="E449" s="115" t="str">
        <f t="shared" si="77"/>
        <v/>
      </c>
      <c r="F449" s="102" t="str">
        <f t="shared" si="85"/>
        <v>0,</v>
      </c>
      <c r="G449" s="102" t="str">
        <f t="shared" si="85"/>
        <v>0,</v>
      </c>
      <c r="H449" s="102" t="str">
        <f t="shared" si="85"/>
        <v>0,</v>
      </c>
      <c r="I449" s="102" t="str">
        <f t="shared" si="85"/>
        <v>0,</v>
      </c>
      <c r="J449" s="102" t="str">
        <f t="shared" si="85"/>
        <v>0,</v>
      </c>
      <c r="K449" s="102" t="str">
        <f t="shared" si="85"/>
        <v>0,</v>
      </c>
      <c r="L449" s="102" t="str">
        <f t="shared" si="85"/>
        <v>0,</v>
      </c>
      <c r="M449" s="102" t="str">
        <f t="shared" si="84"/>
        <v>0,</v>
      </c>
      <c r="N449" s="102" t="str">
        <f t="shared" si="84"/>
        <v>0,</v>
      </c>
      <c r="O449" s="102" t="str">
        <f t="shared" si="84"/>
        <v>0,</v>
      </c>
      <c r="P449" s="102" t="str">
        <f t="shared" si="83"/>
        <v>0,</v>
      </c>
      <c r="Q449" s="102" t="str">
        <f t="shared" si="83"/>
        <v>0,</v>
      </c>
      <c r="R449" s="102" t="str">
        <f t="shared" si="83"/>
        <v>0,</v>
      </c>
      <c r="S449" s="102" t="str">
        <f t="shared" si="83"/>
        <v>0,</v>
      </c>
      <c r="T449" s="102" t="str">
        <f t="shared" si="83"/>
        <v>0,</v>
      </c>
      <c r="U449" s="102" t="str">
        <f t="shared" si="83"/>
        <v>0,</v>
      </c>
      <c r="V449" s="102" t="str">
        <f t="shared" si="83"/>
        <v>0,</v>
      </c>
      <c r="W449" s="102" t="str">
        <f t="shared" si="83"/>
        <v>0,</v>
      </c>
      <c r="X449" s="102" t="str">
        <f t="shared" si="83"/>
        <v>0,</v>
      </c>
      <c r="Y449" s="102" t="str">
        <f t="shared" si="80"/>
        <v>0,</v>
      </c>
      <c r="Z449" s="102"/>
      <c r="AA449" s="102"/>
      <c r="AB449" s="102"/>
      <c r="AC449" s="102"/>
      <c r="AD449" s="102"/>
      <c r="AE449" s="102"/>
      <c r="AF449" s="102"/>
      <c r="AG449" s="102"/>
      <c r="AH449" s="102"/>
      <c r="AI449" s="102"/>
      <c r="AJ449" s="102"/>
      <c r="AK449" s="102"/>
      <c r="AL449" s="102"/>
      <c r="AM449" s="102"/>
      <c r="AN449" s="102"/>
      <c r="AO449" s="102"/>
      <c r="AP449" s="102"/>
      <c r="AQ449" s="102"/>
      <c r="AR449" s="102"/>
      <c r="AS449" s="102"/>
      <c r="AT449" s="102"/>
      <c r="AU449" s="102"/>
      <c r="AV449" s="102"/>
      <c r="AW449" s="102"/>
      <c r="AX449" s="102"/>
      <c r="AY449" s="102"/>
    </row>
    <row r="450" spans="1:51" x14ac:dyDescent="0.25">
      <c r="A450" s="116">
        <v>449</v>
      </c>
      <c r="B450" s="116" t="b">
        <f>IF(ISNUMBER(Data!D450),IF(AND($A450&lt;=Data!$H$3,$A452&gt;=Data!$H$2,Data!E451&lt;&gt;1),VLOOKUP($A450,Data!$A:$D,4,FALSE)))</f>
        <v>0</v>
      </c>
      <c r="C450" s="116" t="b">
        <f>IF(AND($A450&lt;=Data!$H$3,$A452&gt;=Data!$H$2,Data!E451&lt;&gt;1),VLOOKUP($A450,Data!$A:$D,3,FALSE))</f>
        <v>0</v>
      </c>
      <c r="D450" s="58" t="b">
        <f>IF(COUNT(B450:C450)=2,IF(C450&gt;Data!$H$5,5,IF(C450&gt;Data!$H$6,4,IF(C450&gt;Data!$H$7,3,2))))</f>
        <v>0</v>
      </c>
      <c r="E450" s="115" t="str">
        <f t="shared" si="77"/>
        <v/>
      </c>
      <c r="F450" s="102" t="str">
        <f t="shared" si="85"/>
        <v>0,</v>
      </c>
      <c r="G450" s="102" t="str">
        <f t="shared" si="85"/>
        <v>0,</v>
      </c>
      <c r="H450" s="102" t="str">
        <f t="shared" si="85"/>
        <v>0,</v>
      </c>
      <c r="I450" s="102" t="str">
        <f t="shared" si="85"/>
        <v>0,</v>
      </c>
      <c r="J450" s="102" t="str">
        <f t="shared" si="85"/>
        <v>0,</v>
      </c>
      <c r="K450" s="102" t="str">
        <f t="shared" si="85"/>
        <v>0,</v>
      </c>
      <c r="L450" s="102" t="str">
        <f t="shared" si="85"/>
        <v>0,</v>
      </c>
      <c r="M450" s="102" t="str">
        <f t="shared" si="84"/>
        <v>0,</v>
      </c>
      <c r="N450" s="102" t="str">
        <f t="shared" si="84"/>
        <v>0,</v>
      </c>
      <c r="O450" s="102" t="str">
        <f t="shared" si="84"/>
        <v>0,</v>
      </c>
      <c r="P450" s="102" t="str">
        <f t="shared" si="83"/>
        <v>0,</v>
      </c>
      <c r="Q450" s="102" t="str">
        <f t="shared" si="83"/>
        <v>0,</v>
      </c>
      <c r="R450" s="102" t="str">
        <f t="shared" si="83"/>
        <v>0,</v>
      </c>
      <c r="S450" s="102" t="str">
        <f t="shared" si="83"/>
        <v>0,</v>
      </c>
      <c r="T450" s="102" t="str">
        <f t="shared" si="83"/>
        <v>0,</v>
      </c>
      <c r="U450" s="102" t="str">
        <f t="shared" si="83"/>
        <v>0,</v>
      </c>
      <c r="V450" s="102" t="str">
        <f t="shared" si="83"/>
        <v>0,</v>
      </c>
      <c r="W450" s="102" t="str">
        <f t="shared" si="83"/>
        <v>0,</v>
      </c>
      <c r="X450" s="102" t="str">
        <f t="shared" si="83"/>
        <v>0,</v>
      </c>
      <c r="Y450" s="102" t="str">
        <f t="shared" si="80"/>
        <v>0,</v>
      </c>
      <c r="Z450" s="102"/>
      <c r="AA450" s="102"/>
      <c r="AB450" s="102"/>
      <c r="AC450" s="102"/>
      <c r="AD450" s="102"/>
      <c r="AE450" s="102"/>
      <c r="AF450" s="102"/>
      <c r="AG450" s="102"/>
      <c r="AH450" s="102"/>
      <c r="AI450" s="102"/>
      <c r="AJ450" s="102"/>
      <c r="AK450" s="102"/>
      <c r="AL450" s="102"/>
      <c r="AM450" s="102"/>
      <c r="AN450" s="102"/>
      <c r="AO450" s="102"/>
      <c r="AP450" s="102"/>
      <c r="AQ450" s="102"/>
      <c r="AR450" s="102"/>
      <c r="AS450" s="102"/>
      <c r="AT450" s="102"/>
      <c r="AU450" s="102"/>
      <c r="AV450" s="102"/>
      <c r="AW450" s="102"/>
      <c r="AX450" s="102"/>
      <c r="AY450" s="102"/>
    </row>
    <row r="451" spans="1:51" x14ac:dyDescent="0.25">
      <c r="A451" s="116">
        <v>450</v>
      </c>
      <c r="B451" s="116" t="b">
        <f>IF(ISNUMBER(Data!D451),IF(AND($A451&lt;=Data!$H$3,$A453&gt;=Data!$H$2,Data!E452&lt;&gt;1),VLOOKUP($A451,Data!$A:$D,4,FALSE)))</f>
        <v>0</v>
      </c>
      <c r="C451" s="116" t="b">
        <f>IF(AND($A451&lt;=Data!$H$3,$A453&gt;=Data!$H$2,Data!E452&lt;&gt;1),VLOOKUP($A451,Data!$A:$D,3,FALSE))</f>
        <v>0</v>
      </c>
      <c r="D451" s="58" t="b">
        <f>IF(COUNT(B451:C451)=2,IF(C451&gt;Data!$H$5,5,IF(C451&gt;Data!$H$6,4,IF(C451&gt;Data!$H$7,3,2))))</f>
        <v>0</v>
      </c>
      <c r="E451" s="115" t="str">
        <f t="shared" ref="E451:E501" si="86">IF(ISNUMBER(D451),IF(D451&gt;=4,1,0),"")</f>
        <v/>
      </c>
      <c r="F451" s="102" t="str">
        <f t="shared" si="85"/>
        <v>0,</v>
      </c>
      <c r="G451" s="102" t="str">
        <f t="shared" si="85"/>
        <v>0,</v>
      </c>
      <c r="H451" s="102" t="str">
        <f t="shared" si="85"/>
        <v>0,</v>
      </c>
      <c r="I451" s="102" t="str">
        <f t="shared" si="85"/>
        <v>0,</v>
      </c>
      <c r="J451" s="102" t="str">
        <f t="shared" si="85"/>
        <v>0,</v>
      </c>
      <c r="K451" s="102" t="str">
        <f t="shared" si="85"/>
        <v>0,</v>
      </c>
      <c r="L451" s="102" t="str">
        <f t="shared" si="85"/>
        <v>0,</v>
      </c>
      <c r="M451" s="102" t="str">
        <f t="shared" si="84"/>
        <v>0,</v>
      </c>
      <c r="N451" s="102" t="str">
        <f t="shared" si="84"/>
        <v>0,</v>
      </c>
      <c r="O451" s="102" t="str">
        <f t="shared" si="84"/>
        <v>0,</v>
      </c>
      <c r="P451" s="102" t="str">
        <f t="shared" si="83"/>
        <v>0,</v>
      </c>
      <c r="Q451" s="102" t="str">
        <f t="shared" si="83"/>
        <v>0,</v>
      </c>
      <c r="R451" s="102" t="str">
        <f t="shared" si="83"/>
        <v>0,</v>
      </c>
      <c r="S451" s="102" t="str">
        <f t="shared" si="83"/>
        <v>0,</v>
      </c>
      <c r="T451" s="102" t="str">
        <f t="shared" si="83"/>
        <v>0,</v>
      </c>
      <c r="U451" s="102" t="str">
        <f t="shared" si="83"/>
        <v>0,</v>
      </c>
      <c r="V451" s="102" t="str">
        <f t="shared" si="83"/>
        <v>0,</v>
      </c>
      <c r="W451" s="102" t="str">
        <f t="shared" si="83"/>
        <v>0,</v>
      </c>
      <c r="X451" s="102" t="str">
        <f t="shared" si="83"/>
        <v>0,</v>
      </c>
      <c r="Y451" s="102" t="str">
        <f t="shared" si="80"/>
        <v>0,</v>
      </c>
      <c r="Z451" s="102"/>
      <c r="AA451" s="102"/>
      <c r="AB451" s="102"/>
      <c r="AC451" s="102"/>
      <c r="AD451" s="102"/>
      <c r="AE451" s="102"/>
      <c r="AF451" s="102"/>
      <c r="AG451" s="102"/>
      <c r="AH451" s="102"/>
      <c r="AI451" s="102"/>
      <c r="AJ451" s="102"/>
      <c r="AK451" s="102"/>
      <c r="AL451" s="102"/>
      <c r="AM451" s="102"/>
      <c r="AN451" s="102"/>
      <c r="AO451" s="102"/>
      <c r="AP451" s="102"/>
      <c r="AQ451" s="102"/>
      <c r="AR451" s="102"/>
      <c r="AS451" s="102"/>
      <c r="AT451" s="102"/>
      <c r="AU451" s="102"/>
      <c r="AV451" s="102"/>
      <c r="AW451" s="102"/>
      <c r="AX451" s="102"/>
      <c r="AY451" s="102"/>
    </row>
    <row r="452" spans="1:51" x14ac:dyDescent="0.25">
      <c r="A452" s="116">
        <v>451</v>
      </c>
      <c r="B452" s="116" t="b">
        <f>IF(ISNUMBER(Data!D452),IF(AND($A452&lt;=Data!$H$3,$A454&gt;=Data!$H$2,Data!E453&lt;&gt;1),VLOOKUP($A452,Data!$A:$D,4,FALSE)))</f>
        <v>0</v>
      </c>
      <c r="C452" s="116" t="b">
        <f>IF(AND($A452&lt;=Data!$H$3,$A454&gt;=Data!$H$2,Data!E453&lt;&gt;1),VLOOKUP($A452,Data!$A:$D,3,FALSE))</f>
        <v>0</v>
      </c>
      <c r="D452" s="58" t="b">
        <f>IF(COUNT(B452:C452)=2,IF(C452&gt;Data!$H$5,5,IF(C452&gt;Data!$H$6,4,IF(C452&gt;Data!$H$7,3,2))))</f>
        <v>0</v>
      </c>
      <c r="E452" s="115" t="str">
        <f t="shared" si="86"/>
        <v/>
      </c>
      <c r="F452" s="102" t="str">
        <f t="shared" si="85"/>
        <v>0,</v>
      </c>
      <c r="G452" s="102" t="str">
        <f t="shared" si="85"/>
        <v>0,</v>
      </c>
      <c r="H452" s="102" t="str">
        <f t="shared" si="85"/>
        <v>0,</v>
      </c>
      <c r="I452" s="102" t="str">
        <f t="shared" si="85"/>
        <v>0,</v>
      </c>
      <c r="J452" s="102" t="str">
        <f t="shared" si="85"/>
        <v>0,</v>
      </c>
      <c r="K452" s="102" t="str">
        <f t="shared" si="85"/>
        <v>0,</v>
      </c>
      <c r="L452" s="102" t="str">
        <f t="shared" si="85"/>
        <v>0,</v>
      </c>
      <c r="M452" s="102" t="str">
        <f t="shared" si="84"/>
        <v>0,</v>
      </c>
      <c r="N452" s="102" t="str">
        <f t="shared" si="84"/>
        <v>0,</v>
      </c>
      <c r="O452" s="102" t="str">
        <f t="shared" si="84"/>
        <v>0,</v>
      </c>
      <c r="P452" s="102" t="str">
        <f t="shared" si="83"/>
        <v>0,</v>
      </c>
      <c r="Q452" s="102" t="str">
        <f t="shared" si="83"/>
        <v>0,</v>
      </c>
      <c r="R452" s="102" t="str">
        <f t="shared" si="83"/>
        <v>0,</v>
      </c>
      <c r="S452" s="102" t="str">
        <f t="shared" si="83"/>
        <v>0,</v>
      </c>
      <c r="T452" s="102" t="str">
        <f t="shared" si="83"/>
        <v>0,</v>
      </c>
      <c r="U452" s="102" t="str">
        <f t="shared" si="83"/>
        <v>0,</v>
      </c>
      <c r="V452" s="102" t="str">
        <f t="shared" si="83"/>
        <v>0,</v>
      </c>
      <c r="W452" s="102" t="str">
        <f t="shared" si="83"/>
        <v>0,</v>
      </c>
      <c r="X452" s="102" t="str">
        <f t="shared" si="83"/>
        <v>0,</v>
      </c>
      <c r="Y452" s="102" t="str">
        <f t="shared" si="80"/>
        <v>0,</v>
      </c>
      <c r="Z452" s="102"/>
      <c r="AA452" s="102"/>
      <c r="AB452" s="102"/>
      <c r="AC452" s="102"/>
      <c r="AD452" s="102"/>
      <c r="AE452" s="102"/>
      <c r="AF452" s="102"/>
      <c r="AG452" s="102"/>
      <c r="AH452" s="102"/>
      <c r="AI452" s="102"/>
      <c r="AJ452" s="102"/>
      <c r="AK452" s="102"/>
      <c r="AL452" s="102"/>
      <c r="AM452" s="102"/>
      <c r="AN452" s="102"/>
      <c r="AO452" s="102"/>
      <c r="AP452" s="102"/>
      <c r="AQ452" s="102"/>
      <c r="AR452" s="102"/>
      <c r="AS452" s="102"/>
      <c r="AT452" s="102"/>
      <c r="AU452" s="102"/>
      <c r="AV452" s="102"/>
      <c r="AW452" s="102"/>
      <c r="AX452" s="102"/>
      <c r="AY452" s="102"/>
    </row>
    <row r="453" spans="1:51" x14ac:dyDescent="0.25">
      <c r="A453" s="116">
        <v>452</v>
      </c>
      <c r="B453" s="116" t="b">
        <f>IF(ISNUMBER(Data!D453),IF(AND($A453&lt;=Data!$H$3,$A455&gt;=Data!$H$2,Data!E454&lt;&gt;1),VLOOKUP($A453,Data!$A:$D,4,FALSE)))</f>
        <v>0</v>
      </c>
      <c r="C453" s="116" t="b">
        <f>IF(AND($A453&lt;=Data!$H$3,$A455&gt;=Data!$H$2,Data!E454&lt;&gt;1),VLOOKUP($A453,Data!$A:$D,3,FALSE))</f>
        <v>0</v>
      </c>
      <c r="D453" s="58" t="b">
        <f>IF(COUNT(B453:C453)=2,IF(C453&gt;Data!$H$5,5,IF(C453&gt;Data!$H$6,4,IF(C453&gt;Data!$H$7,3,2))))</f>
        <v>0</v>
      </c>
      <c r="E453" s="115" t="str">
        <f t="shared" si="86"/>
        <v/>
      </c>
      <c r="F453" s="102" t="str">
        <f t="shared" si="85"/>
        <v>0,</v>
      </c>
      <c r="G453" s="102" t="str">
        <f t="shared" si="85"/>
        <v>0,</v>
      </c>
      <c r="H453" s="102" t="str">
        <f t="shared" si="85"/>
        <v>0,</v>
      </c>
      <c r="I453" s="102" t="str">
        <f t="shared" si="85"/>
        <v>0,</v>
      </c>
      <c r="J453" s="102" t="str">
        <f t="shared" si="85"/>
        <v>0,</v>
      </c>
      <c r="K453" s="102" t="str">
        <f t="shared" si="85"/>
        <v>0,</v>
      </c>
      <c r="L453" s="102" t="str">
        <f t="shared" si="85"/>
        <v>0,</v>
      </c>
      <c r="M453" s="102" t="str">
        <f t="shared" si="84"/>
        <v>0,</v>
      </c>
      <c r="N453" s="102" t="str">
        <f t="shared" si="84"/>
        <v>0,</v>
      </c>
      <c r="O453" s="102" t="str">
        <f t="shared" si="84"/>
        <v>0,</v>
      </c>
      <c r="P453" s="102" t="str">
        <f t="shared" si="83"/>
        <v>0,</v>
      </c>
      <c r="Q453" s="102" t="str">
        <f t="shared" si="83"/>
        <v>0,</v>
      </c>
      <c r="R453" s="102" t="str">
        <f t="shared" si="83"/>
        <v>0,</v>
      </c>
      <c r="S453" s="102" t="str">
        <f t="shared" ref="S453:Y484" si="87">IF($B453&lt;S$1,1,0) &amp;","&amp;$E453</f>
        <v>0,</v>
      </c>
      <c r="T453" s="102" t="str">
        <f t="shared" si="87"/>
        <v>0,</v>
      </c>
      <c r="U453" s="102" t="str">
        <f t="shared" si="87"/>
        <v>0,</v>
      </c>
      <c r="V453" s="102" t="str">
        <f t="shared" si="87"/>
        <v>0,</v>
      </c>
      <c r="W453" s="102" t="str">
        <f t="shared" si="87"/>
        <v>0,</v>
      </c>
      <c r="X453" s="102" t="str">
        <f t="shared" si="87"/>
        <v>0,</v>
      </c>
      <c r="Y453" s="102" t="str">
        <f t="shared" si="80"/>
        <v>0,</v>
      </c>
      <c r="Z453" s="102"/>
      <c r="AA453" s="102"/>
      <c r="AB453" s="102"/>
      <c r="AC453" s="102"/>
      <c r="AD453" s="102"/>
      <c r="AE453" s="102"/>
      <c r="AF453" s="102"/>
      <c r="AG453" s="102"/>
      <c r="AH453" s="102"/>
      <c r="AI453" s="102"/>
      <c r="AJ453" s="102"/>
      <c r="AK453" s="102"/>
      <c r="AL453" s="102"/>
      <c r="AM453" s="102"/>
      <c r="AN453" s="102"/>
      <c r="AO453" s="102"/>
      <c r="AP453" s="102"/>
      <c r="AQ453" s="102"/>
      <c r="AR453" s="102"/>
      <c r="AS453" s="102"/>
      <c r="AT453" s="102"/>
      <c r="AU453" s="102"/>
      <c r="AV453" s="102"/>
      <c r="AW453" s="102"/>
      <c r="AX453" s="102"/>
      <c r="AY453" s="102"/>
    </row>
    <row r="454" spans="1:51" x14ac:dyDescent="0.25">
      <c r="A454" s="116">
        <v>453</v>
      </c>
      <c r="B454" s="116" t="b">
        <f>IF(ISNUMBER(Data!D454),IF(AND($A454&lt;=Data!$H$3,$A456&gt;=Data!$H$2,Data!E455&lt;&gt;1),VLOOKUP($A454,Data!$A:$D,4,FALSE)))</f>
        <v>0</v>
      </c>
      <c r="C454" s="116" t="b">
        <f>IF(AND($A454&lt;=Data!$H$3,$A456&gt;=Data!$H$2,Data!E455&lt;&gt;1),VLOOKUP($A454,Data!$A:$D,3,FALSE))</f>
        <v>0</v>
      </c>
      <c r="D454" s="58" t="b">
        <f>IF(COUNT(B454:C454)=2,IF(C454&gt;Data!$H$5,5,IF(C454&gt;Data!$H$6,4,IF(C454&gt;Data!$H$7,3,2))))</f>
        <v>0</v>
      </c>
      <c r="E454" s="115" t="str">
        <f t="shared" si="86"/>
        <v/>
      </c>
      <c r="F454" s="102" t="str">
        <f t="shared" si="85"/>
        <v>0,</v>
      </c>
      <c r="G454" s="102" t="str">
        <f t="shared" si="85"/>
        <v>0,</v>
      </c>
      <c r="H454" s="102" t="str">
        <f t="shared" si="85"/>
        <v>0,</v>
      </c>
      <c r="I454" s="102" t="str">
        <f t="shared" si="85"/>
        <v>0,</v>
      </c>
      <c r="J454" s="102" t="str">
        <f t="shared" si="85"/>
        <v>0,</v>
      </c>
      <c r="K454" s="102" t="str">
        <f t="shared" si="85"/>
        <v>0,</v>
      </c>
      <c r="L454" s="102" t="str">
        <f t="shared" si="85"/>
        <v>0,</v>
      </c>
      <c r="M454" s="102" t="str">
        <f t="shared" si="84"/>
        <v>0,</v>
      </c>
      <c r="N454" s="102" t="str">
        <f t="shared" si="84"/>
        <v>0,</v>
      </c>
      <c r="O454" s="102" t="str">
        <f t="shared" si="84"/>
        <v>0,</v>
      </c>
      <c r="P454" s="102" t="str">
        <f t="shared" si="84"/>
        <v>0,</v>
      </c>
      <c r="Q454" s="102" t="str">
        <f t="shared" si="84"/>
        <v>0,</v>
      </c>
      <c r="R454" s="102" t="str">
        <f t="shared" si="84"/>
        <v>0,</v>
      </c>
      <c r="S454" s="102" t="str">
        <f t="shared" si="87"/>
        <v>0,</v>
      </c>
      <c r="T454" s="102" t="str">
        <f t="shared" si="87"/>
        <v>0,</v>
      </c>
      <c r="U454" s="102" t="str">
        <f t="shared" si="87"/>
        <v>0,</v>
      </c>
      <c r="V454" s="102" t="str">
        <f t="shared" si="87"/>
        <v>0,</v>
      </c>
      <c r="W454" s="102" t="str">
        <f t="shared" si="87"/>
        <v>0,</v>
      </c>
      <c r="X454" s="102" t="str">
        <f t="shared" si="87"/>
        <v>0,</v>
      </c>
      <c r="Y454" s="102" t="str">
        <f t="shared" si="80"/>
        <v>0,</v>
      </c>
      <c r="Z454" s="102"/>
      <c r="AA454" s="102"/>
      <c r="AB454" s="102"/>
      <c r="AC454" s="102"/>
      <c r="AD454" s="102"/>
      <c r="AE454" s="102"/>
      <c r="AF454" s="102"/>
      <c r="AG454" s="102"/>
      <c r="AH454" s="102"/>
      <c r="AI454" s="102"/>
      <c r="AJ454" s="102"/>
      <c r="AK454" s="102"/>
      <c r="AL454" s="102"/>
      <c r="AM454" s="102"/>
      <c r="AN454" s="102"/>
      <c r="AO454" s="102"/>
      <c r="AP454" s="102"/>
      <c r="AQ454" s="102"/>
      <c r="AR454" s="102"/>
      <c r="AS454" s="102"/>
      <c r="AT454" s="102"/>
      <c r="AU454" s="102"/>
      <c r="AV454" s="102"/>
      <c r="AW454" s="102"/>
      <c r="AX454" s="102"/>
      <c r="AY454" s="102"/>
    </row>
    <row r="455" spans="1:51" x14ac:dyDescent="0.25">
      <c r="A455" s="116">
        <v>454</v>
      </c>
      <c r="B455" s="116" t="b">
        <f>IF(ISNUMBER(Data!D455),IF(AND($A455&lt;=Data!$H$3,$A457&gt;=Data!$H$2,Data!E456&lt;&gt;1),VLOOKUP($A455,Data!$A:$D,4,FALSE)))</f>
        <v>0</v>
      </c>
      <c r="C455" s="116" t="b">
        <f>IF(AND($A455&lt;=Data!$H$3,$A457&gt;=Data!$H$2,Data!E456&lt;&gt;1),VLOOKUP($A455,Data!$A:$D,3,FALSE))</f>
        <v>0</v>
      </c>
      <c r="D455" s="58" t="b">
        <f>IF(COUNT(B455:C455)=2,IF(C455&gt;Data!$H$5,5,IF(C455&gt;Data!$H$6,4,IF(C455&gt;Data!$H$7,3,2))))</f>
        <v>0</v>
      </c>
      <c r="E455" s="115" t="str">
        <f t="shared" si="86"/>
        <v/>
      </c>
      <c r="F455" s="102" t="str">
        <f t="shared" si="85"/>
        <v>0,</v>
      </c>
      <c r="G455" s="102" t="str">
        <f t="shared" si="85"/>
        <v>0,</v>
      </c>
      <c r="H455" s="102" t="str">
        <f t="shared" si="85"/>
        <v>0,</v>
      </c>
      <c r="I455" s="102" t="str">
        <f t="shared" si="85"/>
        <v>0,</v>
      </c>
      <c r="J455" s="102" t="str">
        <f t="shared" si="85"/>
        <v>0,</v>
      </c>
      <c r="K455" s="102" t="str">
        <f t="shared" si="85"/>
        <v>0,</v>
      </c>
      <c r="L455" s="102" t="str">
        <f t="shared" si="85"/>
        <v>0,</v>
      </c>
      <c r="M455" s="102" t="str">
        <f t="shared" si="84"/>
        <v>0,</v>
      </c>
      <c r="N455" s="102" t="str">
        <f t="shared" si="84"/>
        <v>0,</v>
      </c>
      <c r="O455" s="102" t="str">
        <f t="shared" si="84"/>
        <v>0,</v>
      </c>
      <c r="P455" s="102" t="str">
        <f t="shared" si="84"/>
        <v>0,</v>
      </c>
      <c r="Q455" s="102" t="str">
        <f t="shared" si="84"/>
        <v>0,</v>
      </c>
      <c r="R455" s="102" t="str">
        <f t="shared" si="84"/>
        <v>0,</v>
      </c>
      <c r="S455" s="102" t="str">
        <f t="shared" si="87"/>
        <v>0,</v>
      </c>
      <c r="T455" s="102" t="str">
        <f t="shared" si="87"/>
        <v>0,</v>
      </c>
      <c r="U455" s="102" t="str">
        <f t="shared" si="87"/>
        <v>0,</v>
      </c>
      <c r="V455" s="102" t="str">
        <f t="shared" si="87"/>
        <v>0,</v>
      </c>
      <c r="W455" s="102" t="str">
        <f t="shared" si="87"/>
        <v>0,</v>
      </c>
      <c r="X455" s="102" t="str">
        <f t="shared" si="87"/>
        <v>0,</v>
      </c>
      <c r="Y455" s="102" t="str">
        <f t="shared" si="80"/>
        <v>0,</v>
      </c>
      <c r="Z455" s="102"/>
      <c r="AA455" s="102"/>
      <c r="AB455" s="102"/>
      <c r="AC455" s="102"/>
      <c r="AD455" s="102"/>
      <c r="AE455" s="102"/>
      <c r="AF455" s="102"/>
      <c r="AG455" s="102"/>
      <c r="AH455" s="102"/>
      <c r="AI455" s="102"/>
      <c r="AJ455" s="102"/>
      <c r="AK455" s="102"/>
      <c r="AL455" s="102"/>
      <c r="AM455" s="102"/>
      <c r="AN455" s="102"/>
      <c r="AO455" s="102"/>
      <c r="AP455" s="102"/>
      <c r="AQ455" s="102"/>
      <c r="AR455" s="102"/>
      <c r="AS455" s="102"/>
      <c r="AT455" s="102"/>
      <c r="AU455" s="102"/>
      <c r="AV455" s="102"/>
      <c r="AW455" s="102"/>
      <c r="AX455" s="102"/>
      <c r="AY455" s="102"/>
    </row>
    <row r="456" spans="1:51" x14ac:dyDescent="0.25">
      <c r="A456" s="116">
        <v>455</v>
      </c>
      <c r="B456" s="116" t="b">
        <f>IF(ISNUMBER(Data!D456),IF(AND($A456&lt;=Data!$H$3,$A458&gt;=Data!$H$2,Data!E457&lt;&gt;1),VLOOKUP($A456,Data!$A:$D,4,FALSE)))</f>
        <v>0</v>
      </c>
      <c r="C456" s="116" t="b">
        <f>IF(AND($A456&lt;=Data!$H$3,$A458&gt;=Data!$H$2,Data!E457&lt;&gt;1),VLOOKUP($A456,Data!$A:$D,3,FALSE))</f>
        <v>0</v>
      </c>
      <c r="D456" s="58" t="b">
        <f>IF(COUNT(B456:C456)=2,IF(C456&gt;Data!$H$5,5,IF(C456&gt;Data!$H$6,4,IF(C456&gt;Data!$H$7,3,2))))</f>
        <v>0</v>
      </c>
      <c r="E456" s="115" t="str">
        <f t="shared" si="86"/>
        <v/>
      </c>
      <c r="F456" s="102" t="str">
        <f t="shared" si="85"/>
        <v>0,</v>
      </c>
      <c r="G456" s="102" t="str">
        <f t="shared" si="85"/>
        <v>0,</v>
      </c>
      <c r="H456" s="102" t="str">
        <f t="shared" si="85"/>
        <v>0,</v>
      </c>
      <c r="I456" s="102" t="str">
        <f t="shared" si="85"/>
        <v>0,</v>
      </c>
      <c r="J456" s="102" t="str">
        <f t="shared" si="85"/>
        <v>0,</v>
      </c>
      <c r="K456" s="102" t="str">
        <f t="shared" si="85"/>
        <v>0,</v>
      </c>
      <c r="L456" s="102" t="str">
        <f t="shared" si="85"/>
        <v>0,</v>
      </c>
      <c r="M456" s="102" t="str">
        <f t="shared" si="84"/>
        <v>0,</v>
      </c>
      <c r="N456" s="102" t="str">
        <f t="shared" si="84"/>
        <v>0,</v>
      </c>
      <c r="O456" s="102" t="str">
        <f t="shared" si="84"/>
        <v>0,</v>
      </c>
      <c r="P456" s="102" t="str">
        <f t="shared" si="84"/>
        <v>0,</v>
      </c>
      <c r="Q456" s="102" t="str">
        <f t="shared" si="84"/>
        <v>0,</v>
      </c>
      <c r="R456" s="102" t="str">
        <f t="shared" si="84"/>
        <v>0,</v>
      </c>
      <c r="S456" s="102" t="str">
        <f t="shared" si="87"/>
        <v>0,</v>
      </c>
      <c r="T456" s="102" t="str">
        <f t="shared" si="87"/>
        <v>0,</v>
      </c>
      <c r="U456" s="102" t="str">
        <f t="shared" si="87"/>
        <v>0,</v>
      </c>
      <c r="V456" s="102" t="str">
        <f t="shared" si="87"/>
        <v>0,</v>
      </c>
      <c r="W456" s="102" t="str">
        <f t="shared" si="87"/>
        <v>0,</v>
      </c>
      <c r="X456" s="102" t="str">
        <f t="shared" si="87"/>
        <v>0,</v>
      </c>
      <c r="Y456" s="102" t="str">
        <f t="shared" si="87"/>
        <v>0,</v>
      </c>
      <c r="Z456" s="102"/>
      <c r="AA456" s="102"/>
      <c r="AB456" s="102"/>
      <c r="AC456" s="102"/>
      <c r="AD456" s="102"/>
      <c r="AE456" s="102"/>
      <c r="AF456" s="102"/>
      <c r="AG456" s="102"/>
      <c r="AH456" s="102"/>
      <c r="AI456" s="102"/>
      <c r="AJ456" s="102"/>
      <c r="AK456" s="102"/>
      <c r="AL456" s="102"/>
      <c r="AM456" s="102"/>
      <c r="AN456" s="102"/>
      <c r="AO456" s="102"/>
      <c r="AP456" s="102"/>
      <c r="AQ456" s="102"/>
      <c r="AR456" s="102"/>
      <c r="AS456" s="102"/>
      <c r="AT456" s="102"/>
      <c r="AU456" s="102"/>
      <c r="AV456" s="102"/>
      <c r="AW456" s="102"/>
      <c r="AX456" s="102"/>
      <c r="AY456" s="102"/>
    </row>
    <row r="457" spans="1:51" x14ac:dyDescent="0.25">
      <c r="A457" s="116">
        <v>456</v>
      </c>
      <c r="B457" s="116" t="b">
        <f>IF(ISNUMBER(Data!D457),IF(AND($A457&lt;=Data!$H$3,$A459&gt;=Data!$H$2,Data!E458&lt;&gt;1),VLOOKUP($A457,Data!$A:$D,4,FALSE)))</f>
        <v>0</v>
      </c>
      <c r="C457" s="116" t="b">
        <f>IF(AND($A457&lt;=Data!$H$3,$A459&gt;=Data!$H$2,Data!E458&lt;&gt;1),VLOOKUP($A457,Data!$A:$D,3,FALSE))</f>
        <v>0</v>
      </c>
      <c r="D457" s="58" t="b">
        <f>IF(COUNT(B457:C457)=2,IF(C457&gt;Data!$H$5,5,IF(C457&gt;Data!$H$6,4,IF(C457&gt;Data!$H$7,3,2))))</f>
        <v>0</v>
      </c>
      <c r="E457" s="115" t="str">
        <f t="shared" si="86"/>
        <v/>
      </c>
      <c r="F457" s="102" t="str">
        <f t="shared" si="85"/>
        <v>0,</v>
      </c>
      <c r="G457" s="102" t="str">
        <f t="shared" si="85"/>
        <v>0,</v>
      </c>
      <c r="H457" s="102" t="str">
        <f t="shared" si="85"/>
        <v>0,</v>
      </c>
      <c r="I457" s="102" t="str">
        <f t="shared" si="85"/>
        <v>0,</v>
      </c>
      <c r="J457" s="102" t="str">
        <f t="shared" si="85"/>
        <v>0,</v>
      </c>
      <c r="K457" s="102" t="str">
        <f t="shared" si="85"/>
        <v>0,</v>
      </c>
      <c r="L457" s="102" t="str">
        <f t="shared" si="85"/>
        <v>0,</v>
      </c>
      <c r="M457" s="102" t="str">
        <f t="shared" si="84"/>
        <v>0,</v>
      </c>
      <c r="N457" s="102" t="str">
        <f t="shared" si="84"/>
        <v>0,</v>
      </c>
      <c r="O457" s="102" t="str">
        <f t="shared" si="84"/>
        <v>0,</v>
      </c>
      <c r="P457" s="102" t="str">
        <f t="shared" si="84"/>
        <v>0,</v>
      </c>
      <c r="Q457" s="102" t="str">
        <f t="shared" si="84"/>
        <v>0,</v>
      </c>
      <c r="R457" s="102" t="str">
        <f t="shared" si="84"/>
        <v>0,</v>
      </c>
      <c r="S457" s="102" t="str">
        <f t="shared" si="87"/>
        <v>0,</v>
      </c>
      <c r="T457" s="102" t="str">
        <f t="shared" si="87"/>
        <v>0,</v>
      </c>
      <c r="U457" s="102" t="str">
        <f t="shared" si="87"/>
        <v>0,</v>
      </c>
      <c r="V457" s="102" t="str">
        <f t="shared" si="87"/>
        <v>0,</v>
      </c>
      <c r="W457" s="102" t="str">
        <f t="shared" si="87"/>
        <v>0,</v>
      </c>
      <c r="X457" s="102" t="str">
        <f t="shared" si="87"/>
        <v>0,</v>
      </c>
      <c r="Y457" s="102" t="str">
        <f t="shared" si="87"/>
        <v>0,</v>
      </c>
      <c r="Z457" s="102"/>
      <c r="AA457" s="102"/>
      <c r="AB457" s="102"/>
      <c r="AC457" s="102"/>
      <c r="AD457" s="102"/>
      <c r="AE457" s="102"/>
      <c r="AF457" s="102"/>
      <c r="AG457" s="102"/>
      <c r="AH457" s="102"/>
      <c r="AI457" s="102"/>
      <c r="AJ457" s="102"/>
      <c r="AK457" s="102"/>
      <c r="AL457" s="102"/>
      <c r="AM457" s="102"/>
      <c r="AN457" s="102"/>
      <c r="AO457" s="102"/>
      <c r="AP457" s="102"/>
      <c r="AQ457" s="102"/>
      <c r="AR457" s="102"/>
      <c r="AS457" s="102"/>
      <c r="AT457" s="102"/>
      <c r="AU457" s="102"/>
      <c r="AV457" s="102"/>
      <c r="AW457" s="102"/>
      <c r="AX457" s="102"/>
      <c r="AY457" s="102"/>
    </row>
    <row r="458" spans="1:51" x14ac:dyDescent="0.25">
      <c r="A458" s="116">
        <v>457</v>
      </c>
      <c r="B458" s="116" t="b">
        <f>IF(ISNUMBER(Data!D458),IF(AND($A458&lt;=Data!$H$3,$A460&gt;=Data!$H$2,Data!E459&lt;&gt;1),VLOOKUP($A458,Data!$A:$D,4,FALSE)))</f>
        <v>0</v>
      </c>
      <c r="C458" s="116" t="b">
        <f>IF(AND($A458&lt;=Data!$H$3,$A460&gt;=Data!$H$2,Data!E459&lt;&gt;1),VLOOKUP($A458,Data!$A:$D,3,FALSE))</f>
        <v>0</v>
      </c>
      <c r="D458" s="58" t="b">
        <f>IF(COUNT(B458:C458)=2,IF(C458&gt;Data!$H$5,5,IF(C458&gt;Data!$H$6,4,IF(C458&gt;Data!$H$7,3,2))))</f>
        <v>0</v>
      </c>
      <c r="E458" s="115" t="str">
        <f t="shared" si="86"/>
        <v/>
      </c>
      <c r="F458" s="102" t="str">
        <f t="shared" si="85"/>
        <v>0,</v>
      </c>
      <c r="G458" s="102" t="str">
        <f t="shared" si="85"/>
        <v>0,</v>
      </c>
      <c r="H458" s="102" t="str">
        <f t="shared" si="85"/>
        <v>0,</v>
      </c>
      <c r="I458" s="102" t="str">
        <f t="shared" si="85"/>
        <v>0,</v>
      </c>
      <c r="J458" s="102" t="str">
        <f t="shared" si="85"/>
        <v>0,</v>
      </c>
      <c r="K458" s="102" t="str">
        <f t="shared" si="85"/>
        <v>0,</v>
      </c>
      <c r="L458" s="102" t="str">
        <f t="shared" si="85"/>
        <v>0,</v>
      </c>
      <c r="M458" s="102" t="str">
        <f t="shared" si="84"/>
        <v>0,</v>
      </c>
      <c r="N458" s="102" t="str">
        <f t="shared" si="84"/>
        <v>0,</v>
      </c>
      <c r="O458" s="102" t="str">
        <f t="shared" si="84"/>
        <v>0,</v>
      </c>
      <c r="P458" s="102" t="str">
        <f t="shared" si="84"/>
        <v>0,</v>
      </c>
      <c r="Q458" s="102" t="str">
        <f t="shared" si="84"/>
        <v>0,</v>
      </c>
      <c r="R458" s="102" t="str">
        <f t="shared" si="84"/>
        <v>0,</v>
      </c>
      <c r="S458" s="102" t="str">
        <f t="shared" si="87"/>
        <v>0,</v>
      </c>
      <c r="T458" s="102" t="str">
        <f t="shared" si="87"/>
        <v>0,</v>
      </c>
      <c r="U458" s="102" t="str">
        <f t="shared" si="87"/>
        <v>0,</v>
      </c>
      <c r="V458" s="102" t="str">
        <f t="shared" si="87"/>
        <v>0,</v>
      </c>
      <c r="W458" s="102" t="str">
        <f t="shared" si="87"/>
        <v>0,</v>
      </c>
      <c r="X458" s="102" t="str">
        <f t="shared" si="87"/>
        <v>0,</v>
      </c>
      <c r="Y458" s="102" t="str">
        <f t="shared" si="87"/>
        <v>0,</v>
      </c>
      <c r="Z458" s="102"/>
      <c r="AA458" s="102"/>
      <c r="AB458" s="102"/>
      <c r="AC458" s="102"/>
      <c r="AD458" s="102"/>
      <c r="AE458" s="102"/>
      <c r="AF458" s="102"/>
      <c r="AG458" s="102"/>
      <c r="AH458" s="102"/>
      <c r="AI458" s="102"/>
      <c r="AJ458" s="102"/>
      <c r="AK458" s="102"/>
      <c r="AL458" s="102"/>
      <c r="AM458" s="102"/>
      <c r="AN458" s="102"/>
      <c r="AO458" s="102"/>
      <c r="AP458" s="102"/>
      <c r="AQ458" s="102"/>
      <c r="AR458" s="102"/>
      <c r="AS458" s="102"/>
      <c r="AT458" s="102"/>
      <c r="AU458" s="102"/>
      <c r="AV458" s="102"/>
      <c r="AW458" s="102"/>
      <c r="AX458" s="102"/>
      <c r="AY458" s="102"/>
    </row>
    <row r="459" spans="1:51" x14ac:dyDescent="0.25">
      <c r="A459" s="116">
        <v>458</v>
      </c>
      <c r="B459" s="116" t="b">
        <f>IF(ISNUMBER(Data!D459),IF(AND($A459&lt;=Data!$H$3,$A461&gt;=Data!$H$2,Data!E460&lt;&gt;1),VLOOKUP($A459,Data!$A:$D,4,FALSE)))</f>
        <v>0</v>
      </c>
      <c r="C459" s="116" t="b">
        <f>IF(AND($A459&lt;=Data!$H$3,$A461&gt;=Data!$H$2,Data!E460&lt;&gt;1),VLOOKUP($A459,Data!$A:$D,3,FALSE))</f>
        <v>0</v>
      </c>
      <c r="D459" s="58" t="b">
        <f>IF(COUNT(B459:C459)=2,IF(C459&gt;Data!$H$5,5,IF(C459&gt;Data!$H$6,4,IF(C459&gt;Data!$H$7,3,2))))</f>
        <v>0</v>
      </c>
      <c r="E459" s="115" t="str">
        <f t="shared" si="86"/>
        <v/>
      </c>
      <c r="F459" s="102" t="str">
        <f t="shared" si="85"/>
        <v>0,</v>
      </c>
      <c r="G459" s="102" t="str">
        <f t="shared" si="85"/>
        <v>0,</v>
      </c>
      <c r="H459" s="102" t="str">
        <f t="shared" si="85"/>
        <v>0,</v>
      </c>
      <c r="I459" s="102" t="str">
        <f t="shared" si="85"/>
        <v>0,</v>
      </c>
      <c r="J459" s="102" t="str">
        <f t="shared" si="85"/>
        <v>0,</v>
      </c>
      <c r="K459" s="102" t="str">
        <f t="shared" si="85"/>
        <v>0,</v>
      </c>
      <c r="L459" s="102" t="str">
        <f t="shared" si="85"/>
        <v>0,</v>
      </c>
      <c r="M459" s="102" t="str">
        <f t="shared" si="84"/>
        <v>0,</v>
      </c>
      <c r="N459" s="102" t="str">
        <f t="shared" si="84"/>
        <v>0,</v>
      </c>
      <c r="O459" s="102" t="str">
        <f t="shared" si="84"/>
        <v>0,</v>
      </c>
      <c r="P459" s="102" t="str">
        <f t="shared" si="84"/>
        <v>0,</v>
      </c>
      <c r="Q459" s="102" t="str">
        <f t="shared" si="84"/>
        <v>0,</v>
      </c>
      <c r="R459" s="102" t="str">
        <f t="shared" si="84"/>
        <v>0,</v>
      </c>
      <c r="S459" s="102" t="str">
        <f t="shared" si="87"/>
        <v>0,</v>
      </c>
      <c r="T459" s="102" t="str">
        <f t="shared" si="87"/>
        <v>0,</v>
      </c>
      <c r="U459" s="102" t="str">
        <f t="shared" si="87"/>
        <v>0,</v>
      </c>
      <c r="V459" s="102" t="str">
        <f t="shared" si="87"/>
        <v>0,</v>
      </c>
      <c r="W459" s="102" t="str">
        <f t="shared" si="87"/>
        <v>0,</v>
      </c>
      <c r="X459" s="102" t="str">
        <f t="shared" si="87"/>
        <v>0,</v>
      </c>
      <c r="Y459" s="102" t="str">
        <f t="shared" si="87"/>
        <v>0,</v>
      </c>
      <c r="Z459" s="102"/>
      <c r="AA459" s="102"/>
      <c r="AB459" s="102"/>
      <c r="AC459" s="102"/>
      <c r="AD459" s="102"/>
      <c r="AE459" s="102"/>
      <c r="AF459" s="102"/>
      <c r="AG459" s="102"/>
      <c r="AH459" s="102"/>
      <c r="AI459" s="102"/>
      <c r="AJ459" s="102"/>
      <c r="AK459" s="102"/>
      <c r="AL459" s="102"/>
      <c r="AM459" s="102"/>
      <c r="AN459" s="102"/>
      <c r="AO459" s="102"/>
      <c r="AP459" s="102"/>
      <c r="AQ459" s="102"/>
      <c r="AR459" s="102"/>
      <c r="AS459" s="102"/>
      <c r="AT459" s="102"/>
      <c r="AU459" s="102"/>
      <c r="AV459" s="102"/>
      <c r="AW459" s="102"/>
      <c r="AX459" s="102"/>
      <c r="AY459" s="102"/>
    </row>
    <row r="460" spans="1:51" x14ac:dyDescent="0.25">
      <c r="A460" s="116">
        <v>459</v>
      </c>
      <c r="B460" s="116" t="b">
        <f>IF(ISNUMBER(Data!D460),IF(AND($A460&lt;=Data!$H$3,$A462&gt;=Data!$H$2,Data!E461&lt;&gt;1),VLOOKUP($A460,Data!$A:$D,4,FALSE)))</f>
        <v>0</v>
      </c>
      <c r="C460" s="116" t="b">
        <f>IF(AND($A460&lt;=Data!$H$3,$A462&gt;=Data!$H$2,Data!E461&lt;&gt;1),VLOOKUP($A460,Data!$A:$D,3,FALSE))</f>
        <v>0</v>
      </c>
      <c r="D460" s="58" t="b">
        <f>IF(COUNT(B460:C460)=2,IF(C460&gt;Data!$H$5,5,IF(C460&gt;Data!$H$6,4,IF(C460&gt;Data!$H$7,3,2))))</f>
        <v>0</v>
      </c>
      <c r="E460" s="115" t="str">
        <f t="shared" si="86"/>
        <v/>
      </c>
      <c r="F460" s="102" t="str">
        <f t="shared" si="85"/>
        <v>0,</v>
      </c>
      <c r="G460" s="102" t="str">
        <f t="shared" si="85"/>
        <v>0,</v>
      </c>
      <c r="H460" s="102" t="str">
        <f t="shared" si="85"/>
        <v>0,</v>
      </c>
      <c r="I460" s="102" t="str">
        <f t="shared" si="85"/>
        <v>0,</v>
      </c>
      <c r="J460" s="102" t="str">
        <f t="shared" si="85"/>
        <v>0,</v>
      </c>
      <c r="K460" s="102" t="str">
        <f t="shared" si="85"/>
        <v>0,</v>
      </c>
      <c r="L460" s="102" t="str">
        <f t="shared" si="85"/>
        <v>0,</v>
      </c>
      <c r="M460" s="102" t="str">
        <f t="shared" si="84"/>
        <v>0,</v>
      </c>
      <c r="N460" s="102" t="str">
        <f t="shared" si="84"/>
        <v>0,</v>
      </c>
      <c r="O460" s="102" t="str">
        <f t="shared" si="84"/>
        <v>0,</v>
      </c>
      <c r="P460" s="102" t="str">
        <f t="shared" si="84"/>
        <v>0,</v>
      </c>
      <c r="Q460" s="102" t="str">
        <f t="shared" si="84"/>
        <v>0,</v>
      </c>
      <c r="R460" s="102" t="str">
        <f t="shared" si="84"/>
        <v>0,</v>
      </c>
      <c r="S460" s="102" t="str">
        <f t="shared" si="87"/>
        <v>0,</v>
      </c>
      <c r="T460" s="102" t="str">
        <f t="shared" si="87"/>
        <v>0,</v>
      </c>
      <c r="U460" s="102" t="str">
        <f t="shared" si="87"/>
        <v>0,</v>
      </c>
      <c r="V460" s="102" t="str">
        <f t="shared" si="87"/>
        <v>0,</v>
      </c>
      <c r="W460" s="102" t="str">
        <f t="shared" si="87"/>
        <v>0,</v>
      </c>
      <c r="X460" s="102" t="str">
        <f t="shared" si="87"/>
        <v>0,</v>
      </c>
      <c r="Y460" s="102" t="str">
        <f t="shared" si="87"/>
        <v>0,</v>
      </c>
      <c r="Z460" s="102"/>
      <c r="AA460" s="102"/>
      <c r="AB460" s="102"/>
      <c r="AC460" s="102"/>
      <c r="AD460" s="102"/>
      <c r="AE460" s="102"/>
      <c r="AF460" s="102"/>
      <c r="AG460" s="102"/>
      <c r="AH460" s="102"/>
      <c r="AI460" s="102"/>
      <c r="AJ460" s="102"/>
      <c r="AK460" s="102"/>
      <c r="AL460" s="102"/>
      <c r="AM460" s="102"/>
      <c r="AN460" s="102"/>
      <c r="AO460" s="102"/>
      <c r="AP460" s="102"/>
      <c r="AQ460" s="102"/>
      <c r="AR460" s="102"/>
      <c r="AS460" s="102"/>
      <c r="AT460" s="102"/>
      <c r="AU460" s="102"/>
      <c r="AV460" s="102"/>
      <c r="AW460" s="102"/>
      <c r="AX460" s="102"/>
      <c r="AY460" s="102"/>
    </row>
    <row r="461" spans="1:51" x14ac:dyDescent="0.25">
      <c r="A461" s="116">
        <v>460</v>
      </c>
      <c r="B461" s="116" t="b">
        <f>IF(ISNUMBER(Data!D461),IF(AND($A461&lt;=Data!$H$3,$A463&gt;=Data!$H$2,Data!E462&lt;&gt;1),VLOOKUP($A461,Data!$A:$D,4,FALSE)))</f>
        <v>0</v>
      </c>
      <c r="C461" s="116" t="b">
        <f>IF(AND($A461&lt;=Data!$H$3,$A463&gt;=Data!$H$2,Data!E462&lt;&gt;1),VLOOKUP($A461,Data!$A:$D,3,FALSE))</f>
        <v>0</v>
      </c>
      <c r="D461" s="58" t="b">
        <f>IF(COUNT(B461:C461)=2,IF(C461&gt;Data!$H$5,5,IF(C461&gt;Data!$H$6,4,IF(C461&gt;Data!$H$7,3,2))))</f>
        <v>0</v>
      </c>
      <c r="E461" s="115" t="str">
        <f t="shared" si="86"/>
        <v/>
      </c>
      <c r="F461" s="102" t="str">
        <f t="shared" si="85"/>
        <v>0,</v>
      </c>
      <c r="G461" s="102" t="str">
        <f t="shared" si="85"/>
        <v>0,</v>
      </c>
      <c r="H461" s="102" t="str">
        <f t="shared" si="85"/>
        <v>0,</v>
      </c>
      <c r="I461" s="102" t="str">
        <f t="shared" si="85"/>
        <v>0,</v>
      </c>
      <c r="J461" s="102" t="str">
        <f t="shared" si="85"/>
        <v>0,</v>
      </c>
      <c r="K461" s="102" t="str">
        <f t="shared" si="85"/>
        <v>0,</v>
      </c>
      <c r="L461" s="102" t="str">
        <f t="shared" si="85"/>
        <v>0,</v>
      </c>
      <c r="M461" s="102" t="str">
        <f t="shared" si="84"/>
        <v>0,</v>
      </c>
      <c r="N461" s="102" t="str">
        <f t="shared" si="84"/>
        <v>0,</v>
      </c>
      <c r="O461" s="102" t="str">
        <f t="shared" si="84"/>
        <v>0,</v>
      </c>
      <c r="P461" s="102" t="str">
        <f t="shared" si="84"/>
        <v>0,</v>
      </c>
      <c r="Q461" s="102" t="str">
        <f t="shared" si="84"/>
        <v>0,</v>
      </c>
      <c r="R461" s="102" t="str">
        <f t="shared" si="84"/>
        <v>0,</v>
      </c>
      <c r="S461" s="102" t="str">
        <f t="shared" si="87"/>
        <v>0,</v>
      </c>
      <c r="T461" s="102" t="str">
        <f t="shared" si="87"/>
        <v>0,</v>
      </c>
      <c r="U461" s="102" t="str">
        <f t="shared" si="87"/>
        <v>0,</v>
      </c>
      <c r="V461" s="102" t="str">
        <f t="shared" si="87"/>
        <v>0,</v>
      </c>
      <c r="W461" s="102" t="str">
        <f t="shared" si="87"/>
        <v>0,</v>
      </c>
      <c r="X461" s="102" t="str">
        <f t="shared" si="87"/>
        <v>0,</v>
      </c>
      <c r="Y461" s="102" t="str">
        <f t="shared" si="87"/>
        <v>0,</v>
      </c>
      <c r="Z461" s="102"/>
      <c r="AA461" s="102"/>
      <c r="AB461" s="102"/>
      <c r="AC461" s="102"/>
      <c r="AD461" s="102"/>
      <c r="AE461" s="102"/>
      <c r="AF461" s="102"/>
      <c r="AG461" s="102"/>
      <c r="AH461" s="102"/>
      <c r="AI461" s="102"/>
      <c r="AJ461" s="102"/>
      <c r="AK461" s="102"/>
      <c r="AL461" s="102"/>
      <c r="AM461" s="102"/>
      <c r="AN461" s="102"/>
      <c r="AO461" s="102"/>
      <c r="AP461" s="102"/>
      <c r="AQ461" s="102"/>
      <c r="AR461" s="102"/>
      <c r="AS461" s="102"/>
      <c r="AT461" s="102"/>
      <c r="AU461" s="102"/>
      <c r="AV461" s="102"/>
      <c r="AW461" s="102"/>
      <c r="AX461" s="102"/>
      <c r="AY461" s="102"/>
    </row>
    <row r="462" spans="1:51" x14ac:dyDescent="0.25">
      <c r="A462" s="116">
        <v>461</v>
      </c>
      <c r="B462" s="116" t="b">
        <f>IF(ISNUMBER(Data!D462),IF(AND($A462&lt;=Data!$H$3,$A464&gt;=Data!$H$2,Data!E463&lt;&gt;1),VLOOKUP($A462,Data!$A:$D,4,FALSE)))</f>
        <v>0</v>
      </c>
      <c r="C462" s="116" t="b">
        <f>IF(AND($A462&lt;=Data!$H$3,$A464&gt;=Data!$H$2,Data!E463&lt;&gt;1),VLOOKUP($A462,Data!$A:$D,3,FALSE))</f>
        <v>0</v>
      </c>
      <c r="D462" s="58" t="b">
        <f>IF(COUNT(B462:C462)=2,IF(C462&gt;Data!$H$5,5,IF(C462&gt;Data!$H$6,4,IF(C462&gt;Data!$H$7,3,2))))</f>
        <v>0</v>
      </c>
      <c r="E462" s="115" t="str">
        <f t="shared" si="86"/>
        <v/>
      </c>
      <c r="F462" s="102" t="str">
        <f t="shared" si="85"/>
        <v>0,</v>
      </c>
      <c r="G462" s="102" t="str">
        <f t="shared" si="85"/>
        <v>0,</v>
      </c>
      <c r="H462" s="102" t="str">
        <f t="shared" si="85"/>
        <v>0,</v>
      </c>
      <c r="I462" s="102" t="str">
        <f t="shared" si="85"/>
        <v>0,</v>
      </c>
      <c r="J462" s="102" t="str">
        <f t="shared" si="85"/>
        <v>0,</v>
      </c>
      <c r="K462" s="102" t="str">
        <f t="shared" si="85"/>
        <v>0,</v>
      </c>
      <c r="L462" s="102" t="str">
        <f t="shared" si="85"/>
        <v>0,</v>
      </c>
      <c r="M462" s="102" t="str">
        <f t="shared" si="84"/>
        <v>0,</v>
      </c>
      <c r="N462" s="102" t="str">
        <f t="shared" si="84"/>
        <v>0,</v>
      </c>
      <c r="O462" s="102" t="str">
        <f t="shared" si="84"/>
        <v>0,</v>
      </c>
      <c r="P462" s="102" t="str">
        <f t="shared" si="84"/>
        <v>0,</v>
      </c>
      <c r="Q462" s="102" t="str">
        <f t="shared" si="84"/>
        <v>0,</v>
      </c>
      <c r="R462" s="102" t="str">
        <f t="shared" si="84"/>
        <v>0,</v>
      </c>
      <c r="S462" s="102" t="str">
        <f t="shared" si="87"/>
        <v>0,</v>
      </c>
      <c r="T462" s="102" t="str">
        <f t="shared" si="87"/>
        <v>0,</v>
      </c>
      <c r="U462" s="102" t="str">
        <f t="shared" si="87"/>
        <v>0,</v>
      </c>
      <c r="V462" s="102" t="str">
        <f t="shared" si="87"/>
        <v>0,</v>
      </c>
      <c r="W462" s="102" t="str">
        <f t="shared" si="87"/>
        <v>0,</v>
      </c>
      <c r="X462" s="102" t="str">
        <f t="shared" si="87"/>
        <v>0,</v>
      </c>
      <c r="Y462" s="102" t="str">
        <f t="shared" si="87"/>
        <v>0,</v>
      </c>
      <c r="Z462" s="102"/>
      <c r="AA462" s="102"/>
      <c r="AB462" s="102"/>
      <c r="AC462" s="102"/>
      <c r="AD462" s="102"/>
      <c r="AE462" s="102"/>
      <c r="AF462" s="102"/>
      <c r="AG462" s="102"/>
      <c r="AH462" s="102"/>
      <c r="AI462" s="102"/>
      <c r="AJ462" s="102"/>
      <c r="AK462" s="102"/>
      <c r="AL462" s="102"/>
      <c r="AM462" s="102"/>
      <c r="AN462" s="102"/>
      <c r="AO462" s="102"/>
      <c r="AP462" s="102"/>
      <c r="AQ462" s="102"/>
      <c r="AR462" s="102"/>
      <c r="AS462" s="102"/>
      <c r="AT462" s="102"/>
      <c r="AU462" s="102"/>
      <c r="AV462" s="102"/>
      <c r="AW462" s="102"/>
      <c r="AX462" s="102"/>
      <c r="AY462" s="102"/>
    </row>
    <row r="463" spans="1:51" x14ac:dyDescent="0.25">
      <c r="A463" s="116">
        <v>462</v>
      </c>
      <c r="B463" s="116" t="b">
        <f>IF(ISNUMBER(Data!D463),IF(AND($A463&lt;=Data!$H$3,$A465&gt;=Data!$H$2,Data!E464&lt;&gt;1),VLOOKUP($A463,Data!$A:$D,4,FALSE)))</f>
        <v>0</v>
      </c>
      <c r="C463" s="116" t="b">
        <f>IF(AND($A463&lt;=Data!$H$3,$A465&gt;=Data!$H$2,Data!E464&lt;&gt;1),VLOOKUP($A463,Data!$A:$D,3,FALSE))</f>
        <v>0</v>
      </c>
      <c r="D463" s="58" t="b">
        <f>IF(COUNT(B463:C463)=2,IF(C463&gt;Data!$H$5,5,IF(C463&gt;Data!$H$6,4,IF(C463&gt;Data!$H$7,3,2))))</f>
        <v>0</v>
      </c>
      <c r="E463" s="115" t="str">
        <f t="shared" si="86"/>
        <v/>
      </c>
      <c r="F463" s="102" t="str">
        <f t="shared" si="85"/>
        <v>0,</v>
      </c>
      <c r="G463" s="102" t="str">
        <f t="shared" si="85"/>
        <v>0,</v>
      </c>
      <c r="H463" s="102" t="str">
        <f t="shared" si="85"/>
        <v>0,</v>
      </c>
      <c r="I463" s="102" t="str">
        <f t="shared" si="85"/>
        <v>0,</v>
      </c>
      <c r="J463" s="102" t="str">
        <f t="shared" si="85"/>
        <v>0,</v>
      </c>
      <c r="K463" s="102" t="str">
        <f t="shared" si="85"/>
        <v>0,</v>
      </c>
      <c r="L463" s="102" t="str">
        <f t="shared" si="85"/>
        <v>0,</v>
      </c>
      <c r="M463" s="102" t="str">
        <f t="shared" si="84"/>
        <v>0,</v>
      </c>
      <c r="N463" s="102" t="str">
        <f t="shared" si="84"/>
        <v>0,</v>
      </c>
      <c r="O463" s="102" t="str">
        <f t="shared" si="84"/>
        <v>0,</v>
      </c>
      <c r="P463" s="102" t="str">
        <f t="shared" si="84"/>
        <v>0,</v>
      </c>
      <c r="Q463" s="102" t="str">
        <f t="shared" si="84"/>
        <v>0,</v>
      </c>
      <c r="R463" s="102" t="str">
        <f t="shared" si="84"/>
        <v>0,</v>
      </c>
      <c r="S463" s="102" t="str">
        <f t="shared" si="87"/>
        <v>0,</v>
      </c>
      <c r="T463" s="102" t="str">
        <f t="shared" si="87"/>
        <v>0,</v>
      </c>
      <c r="U463" s="102" t="str">
        <f t="shared" si="87"/>
        <v>0,</v>
      </c>
      <c r="V463" s="102" t="str">
        <f t="shared" si="87"/>
        <v>0,</v>
      </c>
      <c r="W463" s="102" t="str">
        <f t="shared" si="87"/>
        <v>0,</v>
      </c>
      <c r="X463" s="102" t="str">
        <f t="shared" si="87"/>
        <v>0,</v>
      </c>
      <c r="Y463" s="102" t="str">
        <f t="shared" si="87"/>
        <v>0,</v>
      </c>
      <c r="Z463" s="102"/>
      <c r="AA463" s="102"/>
      <c r="AB463" s="102"/>
      <c r="AC463" s="102"/>
      <c r="AD463" s="102"/>
      <c r="AE463" s="102"/>
      <c r="AF463" s="102"/>
      <c r="AG463" s="102"/>
      <c r="AH463" s="102"/>
      <c r="AI463" s="102"/>
      <c r="AJ463" s="102"/>
      <c r="AK463" s="102"/>
      <c r="AL463" s="102"/>
      <c r="AM463" s="102"/>
      <c r="AN463" s="102"/>
      <c r="AO463" s="102"/>
      <c r="AP463" s="102"/>
      <c r="AQ463" s="102"/>
      <c r="AR463" s="102"/>
      <c r="AS463" s="102"/>
      <c r="AT463" s="102"/>
      <c r="AU463" s="102"/>
      <c r="AV463" s="102"/>
      <c r="AW463" s="102"/>
      <c r="AX463" s="102"/>
      <c r="AY463" s="102"/>
    </row>
    <row r="464" spans="1:51" x14ac:dyDescent="0.25">
      <c r="A464" s="116">
        <v>463</v>
      </c>
      <c r="B464" s="116" t="b">
        <f>IF(ISNUMBER(Data!D464),IF(AND($A464&lt;=Data!$H$3,$A466&gt;=Data!$H$2,Data!E465&lt;&gt;1),VLOOKUP($A464,Data!$A:$D,4,FALSE)))</f>
        <v>0</v>
      </c>
      <c r="C464" s="116" t="b">
        <f>IF(AND($A464&lt;=Data!$H$3,$A466&gt;=Data!$H$2,Data!E465&lt;&gt;1),VLOOKUP($A464,Data!$A:$D,3,FALSE))</f>
        <v>0</v>
      </c>
      <c r="D464" s="58" t="b">
        <f>IF(COUNT(B464:C464)=2,IF(C464&gt;Data!$H$5,5,IF(C464&gt;Data!$H$6,4,IF(C464&gt;Data!$H$7,3,2))))</f>
        <v>0</v>
      </c>
      <c r="E464" s="115" t="str">
        <f t="shared" si="86"/>
        <v/>
      </c>
      <c r="F464" s="102" t="str">
        <f t="shared" si="85"/>
        <v>0,</v>
      </c>
      <c r="G464" s="102" t="str">
        <f t="shared" si="85"/>
        <v>0,</v>
      </c>
      <c r="H464" s="102" t="str">
        <f t="shared" si="85"/>
        <v>0,</v>
      </c>
      <c r="I464" s="102" t="str">
        <f t="shared" si="85"/>
        <v>0,</v>
      </c>
      <c r="J464" s="102" t="str">
        <f t="shared" si="85"/>
        <v>0,</v>
      </c>
      <c r="K464" s="102" t="str">
        <f t="shared" si="85"/>
        <v>0,</v>
      </c>
      <c r="L464" s="102" t="str">
        <f t="shared" si="85"/>
        <v>0,</v>
      </c>
      <c r="M464" s="102" t="str">
        <f t="shared" si="84"/>
        <v>0,</v>
      </c>
      <c r="N464" s="102" t="str">
        <f t="shared" si="84"/>
        <v>0,</v>
      </c>
      <c r="O464" s="102" t="str">
        <f t="shared" si="84"/>
        <v>0,</v>
      </c>
      <c r="P464" s="102" t="str">
        <f t="shared" si="84"/>
        <v>0,</v>
      </c>
      <c r="Q464" s="102" t="str">
        <f t="shared" si="84"/>
        <v>0,</v>
      </c>
      <c r="R464" s="102" t="str">
        <f t="shared" si="84"/>
        <v>0,</v>
      </c>
      <c r="S464" s="102" t="str">
        <f t="shared" si="87"/>
        <v>0,</v>
      </c>
      <c r="T464" s="102" t="str">
        <f t="shared" si="87"/>
        <v>0,</v>
      </c>
      <c r="U464" s="102" t="str">
        <f t="shared" si="87"/>
        <v>0,</v>
      </c>
      <c r="V464" s="102" t="str">
        <f t="shared" si="87"/>
        <v>0,</v>
      </c>
      <c r="W464" s="102" t="str">
        <f t="shared" si="87"/>
        <v>0,</v>
      </c>
      <c r="X464" s="102" t="str">
        <f t="shared" si="87"/>
        <v>0,</v>
      </c>
      <c r="Y464" s="102" t="str">
        <f t="shared" si="87"/>
        <v>0,</v>
      </c>
      <c r="Z464" s="102"/>
      <c r="AA464" s="102"/>
      <c r="AB464" s="102"/>
      <c r="AC464" s="102"/>
      <c r="AD464" s="102"/>
      <c r="AE464" s="102"/>
      <c r="AF464" s="102"/>
      <c r="AG464" s="102"/>
      <c r="AH464" s="102"/>
      <c r="AI464" s="102"/>
      <c r="AJ464" s="102"/>
      <c r="AK464" s="102"/>
      <c r="AL464" s="102"/>
      <c r="AM464" s="102"/>
      <c r="AN464" s="102"/>
      <c r="AO464" s="102"/>
      <c r="AP464" s="102"/>
      <c r="AQ464" s="102"/>
      <c r="AR464" s="102"/>
      <c r="AS464" s="102"/>
      <c r="AT464" s="102"/>
      <c r="AU464" s="102"/>
      <c r="AV464" s="102"/>
      <c r="AW464" s="102"/>
      <c r="AX464" s="102"/>
      <c r="AY464" s="102"/>
    </row>
    <row r="465" spans="1:51" x14ac:dyDescent="0.25">
      <c r="A465" s="116">
        <v>464</v>
      </c>
      <c r="B465" s="116" t="b">
        <f>IF(ISNUMBER(Data!D465),IF(AND($A465&lt;=Data!$H$3,$A467&gt;=Data!$H$2,Data!E466&lt;&gt;1),VLOOKUP($A465,Data!$A:$D,4,FALSE)))</f>
        <v>0</v>
      </c>
      <c r="C465" s="116" t="b">
        <f>IF(AND($A465&lt;=Data!$H$3,$A467&gt;=Data!$H$2,Data!E466&lt;&gt;1),VLOOKUP($A465,Data!$A:$D,3,FALSE))</f>
        <v>0</v>
      </c>
      <c r="D465" s="58" t="b">
        <f>IF(COUNT(B465:C465)=2,IF(C465&gt;Data!$H$5,5,IF(C465&gt;Data!$H$6,4,IF(C465&gt;Data!$H$7,3,2))))</f>
        <v>0</v>
      </c>
      <c r="E465" s="115" t="str">
        <f t="shared" si="86"/>
        <v/>
      </c>
      <c r="F465" s="102" t="str">
        <f t="shared" si="85"/>
        <v>0,</v>
      </c>
      <c r="G465" s="102" t="str">
        <f t="shared" si="85"/>
        <v>0,</v>
      </c>
      <c r="H465" s="102" t="str">
        <f t="shared" si="85"/>
        <v>0,</v>
      </c>
      <c r="I465" s="102" t="str">
        <f t="shared" si="85"/>
        <v>0,</v>
      </c>
      <c r="J465" s="102" t="str">
        <f t="shared" si="85"/>
        <v>0,</v>
      </c>
      <c r="K465" s="102" t="str">
        <f t="shared" si="85"/>
        <v>0,</v>
      </c>
      <c r="L465" s="102" t="str">
        <f t="shared" si="85"/>
        <v>0,</v>
      </c>
      <c r="M465" s="102" t="str">
        <f t="shared" si="84"/>
        <v>0,</v>
      </c>
      <c r="N465" s="102" t="str">
        <f t="shared" si="84"/>
        <v>0,</v>
      </c>
      <c r="O465" s="102" t="str">
        <f t="shared" si="84"/>
        <v>0,</v>
      </c>
      <c r="P465" s="102" t="str">
        <f t="shared" si="84"/>
        <v>0,</v>
      </c>
      <c r="Q465" s="102" t="str">
        <f t="shared" si="84"/>
        <v>0,</v>
      </c>
      <c r="R465" s="102" t="str">
        <f t="shared" si="84"/>
        <v>0,</v>
      </c>
      <c r="S465" s="102" t="str">
        <f t="shared" si="87"/>
        <v>0,</v>
      </c>
      <c r="T465" s="102" t="str">
        <f t="shared" si="87"/>
        <v>0,</v>
      </c>
      <c r="U465" s="102" t="str">
        <f t="shared" si="87"/>
        <v>0,</v>
      </c>
      <c r="V465" s="102" t="str">
        <f t="shared" si="87"/>
        <v>0,</v>
      </c>
      <c r="W465" s="102" t="str">
        <f t="shared" si="87"/>
        <v>0,</v>
      </c>
      <c r="X465" s="102" t="str">
        <f t="shared" si="87"/>
        <v>0,</v>
      </c>
      <c r="Y465" s="102" t="str">
        <f t="shared" si="87"/>
        <v>0,</v>
      </c>
      <c r="Z465" s="102"/>
      <c r="AA465" s="102"/>
      <c r="AB465" s="102"/>
      <c r="AC465" s="102"/>
      <c r="AD465" s="102"/>
      <c r="AE465" s="102"/>
      <c r="AF465" s="102"/>
      <c r="AG465" s="102"/>
      <c r="AH465" s="102"/>
      <c r="AI465" s="102"/>
      <c r="AJ465" s="102"/>
      <c r="AK465" s="102"/>
      <c r="AL465" s="102"/>
      <c r="AM465" s="102"/>
      <c r="AN465" s="102"/>
      <c r="AO465" s="102"/>
      <c r="AP465" s="102"/>
      <c r="AQ465" s="102"/>
      <c r="AR465" s="102"/>
      <c r="AS465" s="102"/>
      <c r="AT465" s="102"/>
      <c r="AU465" s="102"/>
      <c r="AV465" s="102"/>
      <c r="AW465" s="102"/>
      <c r="AX465" s="102"/>
      <c r="AY465" s="102"/>
    </row>
    <row r="466" spans="1:51" x14ac:dyDescent="0.25">
      <c r="A466" s="116">
        <v>465</v>
      </c>
      <c r="B466" s="116" t="b">
        <f>IF(ISNUMBER(Data!D466),IF(AND($A466&lt;=Data!$H$3,$A468&gt;=Data!$H$2,Data!E467&lt;&gt;1),VLOOKUP($A466,Data!$A:$D,4,FALSE)))</f>
        <v>0</v>
      </c>
      <c r="C466" s="116" t="b">
        <f>IF(AND($A466&lt;=Data!$H$3,$A468&gt;=Data!$H$2,Data!E467&lt;&gt;1),VLOOKUP($A466,Data!$A:$D,3,FALSE))</f>
        <v>0</v>
      </c>
      <c r="D466" s="58" t="b">
        <f>IF(COUNT(B466:C466)=2,IF(C466&gt;Data!$H$5,5,IF(C466&gt;Data!$H$6,4,IF(C466&gt;Data!$H$7,3,2))))</f>
        <v>0</v>
      </c>
      <c r="E466" s="115" t="str">
        <f t="shared" si="86"/>
        <v/>
      </c>
      <c r="F466" s="102" t="str">
        <f t="shared" si="85"/>
        <v>0,</v>
      </c>
      <c r="G466" s="102" t="str">
        <f t="shared" si="85"/>
        <v>0,</v>
      </c>
      <c r="H466" s="102" t="str">
        <f t="shared" si="85"/>
        <v>0,</v>
      </c>
      <c r="I466" s="102" t="str">
        <f t="shared" si="85"/>
        <v>0,</v>
      </c>
      <c r="J466" s="102" t="str">
        <f t="shared" si="85"/>
        <v>0,</v>
      </c>
      <c r="K466" s="102" t="str">
        <f t="shared" si="85"/>
        <v>0,</v>
      </c>
      <c r="L466" s="102" t="str">
        <f t="shared" si="85"/>
        <v>0,</v>
      </c>
      <c r="M466" s="102" t="str">
        <f t="shared" si="84"/>
        <v>0,</v>
      </c>
      <c r="N466" s="102" t="str">
        <f t="shared" si="84"/>
        <v>0,</v>
      </c>
      <c r="O466" s="102" t="str">
        <f t="shared" si="84"/>
        <v>0,</v>
      </c>
      <c r="P466" s="102" t="str">
        <f t="shared" si="84"/>
        <v>0,</v>
      </c>
      <c r="Q466" s="102" t="str">
        <f t="shared" si="84"/>
        <v>0,</v>
      </c>
      <c r="R466" s="102" t="str">
        <f t="shared" si="84"/>
        <v>0,</v>
      </c>
      <c r="S466" s="102" t="str">
        <f t="shared" si="87"/>
        <v>0,</v>
      </c>
      <c r="T466" s="102" t="str">
        <f t="shared" si="87"/>
        <v>0,</v>
      </c>
      <c r="U466" s="102" t="str">
        <f t="shared" si="87"/>
        <v>0,</v>
      </c>
      <c r="V466" s="102" t="str">
        <f t="shared" si="87"/>
        <v>0,</v>
      </c>
      <c r="W466" s="102" t="str">
        <f t="shared" si="87"/>
        <v>0,</v>
      </c>
      <c r="X466" s="102" t="str">
        <f t="shared" si="87"/>
        <v>0,</v>
      </c>
      <c r="Y466" s="102" t="str">
        <f t="shared" si="87"/>
        <v>0,</v>
      </c>
      <c r="Z466" s="102"/>
      <c r="AA466" s="102"/>
      <c r="AB466" s="102"/>
      <c r="AC466" s="102"/>
      <c r="AD466" s="102"/>
      <c r="AE466" s="102"/>
      <c r="AF466" s="102"/>
      <c r="AG466" s="102"/>
      <c r="AH466" s="102"/>
      <c r="AI466" s="102"/>
      <c r="AJ466" s="102"/>
      <c r="AK466" s="102"/>
      <c r="AL466" s="102"/>
      <c r="AM466" s="102"/>
      <c r="AN466" s="102"/>
      <c r="AO466" s="102"/>
      <c r="AP466" s="102"/>
      <c r="AQ466" s="102"/>
      <c r="AR466" s="102"/>
      <c r="AS466" s="102"/>
      <c r="AT466" s="102"/>
      <c r="AU466" s="102"/>
      <c r="AV466" s="102"/>
      <c r="AW466" s="102"/>
      <c r="AX466" s="102"/>
      <c r="AY466" s="102"/>
    </row>
    <row r="467" spans="1:51" x14ac:dyDescent="0.25">
      <c r="A467" s="116">
        <v>466</v>
      </c>
      <c r="B467" s="116" t="b">
        <f>IF(ISNUMBER(Data!D467),IF(AND($A467&lt;=Data!$H$3,$A469&gt;=Data!$H$2,Data!E468&lt;&gt;1),VLOOKUP($A467,Data!$A:$D,4,FALSE)))</f>
        <v>0</v>
      </c>
      <c r="C467" s="116" t="b">
        <f>IF(AND($A467&lt;=Data!$H$3,$A469&gt;=Data!$H$2,Data!E468&lt;&gt;1),VLOOKUP($A467,Data!$A:$D,3,FALSE))</f>
        <v>0</v>
      </c>
      <c r="D467" s="58" t="b">
        <f>IF(COUNT(B467:C467)=2,IF(C467&gt;Data!$H$5,5,IF(C467&gt;Data!$H$6,4,IF(C467&gt;Data!$H$7,3,2))))</f>
        <v>0</v>
      </c>
      <c r="E467" s="115" t="str">
        <f t="shared" si="86"/>
        <v/>
      </c>
      <c r="F467" s="102" t="str">
        <f t="shared" si="85"/>
        <v>0,</v>
      </c>
      <c r="G467" s="102" t="str">
        <f t="shared" si="85"/>
        <v>0,</v>
      </c>
      <c r="H467" s="102" t="str">
        <f t="shared" si="85"/>
        <v>0,</v>
      </c>
      <c r="I467" s="102" t="str">
        <f t="shared" si="85"/>
        <v>0,</v>
      </c>
      <c r="J467" s="102" t="str">
        <f t="shared" si="85"/>
        <v>0,</v>
      </c>
      <c r="K467" s="102" t="str">
        <f t="shared" si="85"/>
        <v>0,</v>
      </c>
      <c r="L467" s="102" t="str">
        <f t="shared" si="85"/>
        <v>0,</v>
      </c>
      <c r="M467" s="102" t="str">
        <f t="shared" si="84"/>
        <v>0,</v>
      </c>
      <c r="N467" s="102" t="str">
        <f t="shared" si="84"/>
        <v>0,</v>
      </c>
      <c r="O467" s="102" t="str">
        <f t="shared" si="84"/>
        <v>0,</v>
      </c>
      <c r="P467" s="102" t="str">
        <f t="shared" si="84"/>
        <v>0,</v>
      </c>
      <c r="Q467" s="102" t="str">
        <f t="shared" si="84"/>
        <v>0,</v>
      </c>
      <c r="R467" s="102" t="str">
        <f t="shared" si="84"/>
        <v>0,</v>
      </c>
      <c r="S467" s="102" t="str">
        <f t="shared" si="87"/>
        <v>0,</v>
      </c>
      <c r="T467" s="102" t="str">
        <f t="shared" si="87"/>
        <v>0,</v>
      </c>
      <c r="U467" s="102" t="str">
        <f t="shared" si="87"/>
        <v>0,</v>
      </c>
      <c r="V467" s="102" t="str">
        <f t="shared" si="87"/>
        <v>0,</v>
      </c>
      <c r="W467" s="102" t="str">
        <f t="shared" si="87"/>
        <v>0,</v>
      </c>
      <c r="X467" s="102" t="str">
        <f t="shared" si="87"/>
        <v>0,</v>
      </c>
      <c r="Y467" s="102" t="str">
        <f t="shared" si="87"/>
        <v>0,</v>
      </c>
      <c r="Z467" s="102"/>
      <c r="AA467" s="102"/>
      <c r="AB467" s="102"/>
      <c r="AC467" s="102"/>
      <c r="AD467" s="102"/>
      <c r="AE467" s="102"/>
      <c r="AF467" s="102"/>
      <c r="AG467" s="102"/>
      <c r="AH467" s="102"/>
      <c r="AI467" s="102"/>
      <c r="AJ467" s="102"/>
      <c r="AK467" s="102"/>
      <c r="AL467" s="102"/>
      <c r="AM467" s="102"/>
      <c r="AN467" s="102"/>
      <c r="AO467" s="102"/>
      <c r="AP467" s="102"/>
      <c r="AQ467" s="102"/>
      <c r="AR467" s="102"/>
      <c r="AS467" s="102"/>
      <c r="AT467" s="102"/>
      <c r="AU467" s="102"/>
      <c r="AV467" s="102"/>
      <c r="AW467" s="102"/>
      <c r="AX467" s="102"/>
      <c r="AY467" s="102"/>
    </row>
    <row r="468" spans="1:51" x14ac:dyDescent="0.25">
      <c r="A468" s="116">
        <v>467</v>
      </c>
      <c r="B468" s="116" t="b">
        <f>IF(ISNUMBER(Data!D468),IF(AND($A468&lt;=Data!$H$3,$A470&gt;=Data!$H$2,Data!E469&lt;&gt;1),VLOOKUP($A468,Data!$A:$D,4,FALSE)))</f>
        <v>0</v>
      </c>
      <c r="C468" s="116" t="b">
        <f>IF(AND($A468&lt;=Data!$H$3,$A470&gt;=Data!$H$2,Data!E469&lt;&gt;1),VLOOKUP($A468,Data!$A:$D,3,FALSE))</f>
        <v>0</v>
      </c>
      <c r="D468" s="58" t="b">
        <f>IF(COUNT(B468:C468)=2,IF(C468&gt;Data!$H$5,5,IF(C468&gt;Data!$H$6,4,IF(C468&gt;Data!$H$7,3,2))))</f>
        <v>0</v>
      </c>
      <c r="E468" s="115" t="str">
        <f t="shared" si="86"/>
        <v/>
      </c>
      <c r="F468" s="102" t="str">
        <f t="shared" si="85"/>
        <v>0,</v>
      </c>
      <c r="G468" s="102" t="str">
        <f t="shared" si="85"/>
        <v>0,</v>
      </c>
      <c r="H468" s="102" t="str">
        <f t="shared" si="85"/>
        <v>0,</v>
      </c>
      <c r="I468" s="102" t="str">
        <f t="shared" si="85"/>
        <v>0,</v>
      </c>
      <c r="J468" s="102" t="str">
        <f t="shared" si="85"/>
        <v>0,</v>
      </c>
      <c r="K468" s="102" t="str">
        <f t="shared" si="85"/>
        <v>0,</v>
      </c>
      <c r="L468" s="102" t="str">
        <f t="shared" si="85"/>
        <v>0,</v>
      </c>
      <c r="M468" s="102" t="str">
        <f t="shared" si="84"/>
        <v>0,</v>
      </c>
      <c r="N468" s="102" t="str">
        <f t="shared" si="84"/>
        <v>0,</v>
      </c>
      <c r="O468" s="102" t="str">
        <f t="shared" si="84"/>
        <v>0,</v>
      </c>
      <c r="P468" s="102" t="str">
        <f t="shared" si="84"/>
        <v>0,</v>
      </c>
      <c r="Q468" s="102" t="str">
        <f t="shared" si="84"/>
        <v>0,</v>
      </c>
      <c r="R468" s="102" t="str">
        <f t="shared" si="84"/>
        <v>0,</v>
      </c>
      <c r="S468" s="102" t="str">
        <f t="shared" si="87"/>
        <v>0,</v>
      </c>
      <c r="T468" s="102" t="str">
        <f t="shared" si="87"/>
        <v>0,</v>
      </c>
      <c r="U468" s="102" t="str">
        <f t="shared" si="87"/>
        <v>0,</v>
      </c>
      <c r="V468" s="102" t="str">
        <f t="shared" si="87"/>
        <v>0,</v>
      </c>
      <c r="W468" s="102" t="str">
        <f t="shared" si="87"/>
        <v>0,</v>
      </c>
      <c r="X468" s="102" t="str">
        <f t="shared" si="87"/>
        <v>0,</v>
      </c>
      <c r="Y468" s="102" t="str">
        <f t="shared" si="87"/>
        <v>0,</v>
      </c>
      <c r="Z468" s="102"/>
      <c r="AA468" s="102"/>
      <c r="AB468" s="102"/>
      <c r="AC468" s="102"/>
      <c r="AD468" s="102"/>
      <c r="AE468" s="102"/>
      <c r="AF468" s="102"/>
      <c r="AG468" s="102"/>
      <c r="AH468" s="102"/>
      <c r="AI468" s="102"/>
      <c r="AJ468" s="102"/>
      <c r="AK468" s="102"/>
      <c r="AL468" s="102"/>
      <c r="AM468" s="102"/>
      <c r="AN468" s="102"/>
      <c r="AO468" s="102"/>
      <c r="AP468" s="102"/>
      <c r="AQ468" s="102"/>
      <c r="AR468" s="102"/>
      <c r="AS468" s="102"/>
      <c r="AT468" s="102"/>
      <c r="AU468" s="102"/>
      <c r="AV468" s="102"/>
      <c r="AW468" s="102"/>
      <c r="AX468" s="102"/>
      <c r="AY468" s="102"/>
    </row>
    <row r="469" spans="1:51" x14ac:dyDescent="0.25">
      <c r="A469" s="116">
        <v>468</v>
      </c>
      <c r="B469" s="116" t="b">
        <f>IF(ISNUMBER(Data!D469),IF(AND($A469&lt;=Data!$H$3,$A471&gt;=Data!$H$2,Data!E470&lt;&gt;1),VLOOKUP($A469,Data!$A:$D,4,FALSE)))</f>
        <v>0</v>
      </c>
      <c r="C469" s="116" t="b">
        <f>IF(AND($A469&lt;=Data!$H$3,$A471&gt;=Data!$H$2,Data!E470&lt;&gt;1),VLOOKUP($A469,Data!$A:$D,3,FALSE))</f>
        <v>0</v>
      </c>
      <c r="D469" s="58" t="b">
        <f>IF(COUNT(B469:C469)=2,IF(C469&gt;Data!$H$5,5,IF(C469&gt;Data!$H$6,4,IF(C469&gt;Data!$H$7,3,2))))</f>
        <v>0</v>
      </c>
      <c r="E469" s="115" t="str">
        <f t="shared" si="86"/>
        <v/>
      </c>
      <c r="F469" s="102" t="str">
        <f t="shared" si="85"/>
        <v>0,</v>
      </c>
      <c r="G469" s="102" t="str">
        <f t="shared" si="85"/>
        <v>0,</v>
      </c>
      <c r="H469" s="102" t="str">
        <f t="shared" si="85"/>
        <v>0,</v>
      </c>
      <c r="I469" s="102" t="str">
        <f t="shared" si="85"/>
        <v>0,</v>
      </c>
      <c r="J469" s="102" t="str">
        <f t="shared" si="85"/>
        <v>0,</v>
      </c>
      <c r="K469" s="102" t="str">
        <f t="shared" si="85"/>
        <v>0,</v>
      </c>
      <c r="L469" s="102" t="str">
        <f t="shared" si="85"/>
        <v>0,</v>
      </c>
      <c r="M469" s="102" t="str">
        <f t="shared" si="84"/>
        <v>0,</v>
      </c>
      <c r="N469" s="102" t="str">
        <f t="shared" si="84"/>
        <v>0,</v>
      </c>
      <c r="O469" s="102" t="str">
        <f t="shared" si="84"/>
        <v>0,</v>
      </c>
      <c r="P469" s="102" t="str">
        <f t="shared" si="84"/>
        <v>0,</v>
      </c>
      <c r="Q469" s="102" t="str">
        <f t="shared" si="84"/>
        <v>0,</v>
      </c>
      <c r="R469" s="102" t="str">
        <f t="shared" si="84"/>
        <v>0,</v>
      </c>
      <c r="S469" s="102" t="str">
        <f t="shared" si="87"/>
        <v>0,</v>
      </c>
      <c r="T469" s="102" t="str">
        <f t="shared" si="87"/>
        <v>0,</v>
      </c>
      <c r="U469" s="102" t="str">
        <f t="shared" si="87"/>
        <v>0,</v>
      </c>
      <c r="V469" s="102" t="str">
        <f t="shared" si="87"/>
        <v>0,</v>
      </c>
      <c r="W469" s="102" t="str">
        <f t="shared" si="87"/>
        <v>0,</v>
      </c>
      <c r="X469" s="102" t="str">
        <f t="shared" si="87"/>
        <v>0,</v>
      </c>
      <c r="Y469" s="102" t="str">
        <f t="shared" si="87"/>
        <v>0,</v>
      </c>
      <c r="Z469" s="102"/>
      <c r="AA469" s="102"/>
      <c r="AB469" s="102"/>
      <c r="AC469" s="102"/>
      <c r="AD469" s="102"/>
      <c r="AE469" s="102"/>
      <c r="AF469" s="102"/>
      <c r="AG469" s="102"/>
      <c r="AH469" s="102"/>
      <c r="AI469" s="102"/>
      <c r="AJ469" s="102"/>
      <c r="AK469" s="102"/>
      <c r="AL469" s="102"/>
      <c r="AM469" s="102"/>
      <c r="AN469" s="102"/>
      <c r="AO469" s="102"/>
      <c r="AP469" s="102"/>
      <c r="AQ469" s="102"/>
      <c r="AR469" s="102"/>
      <c r="AS469" s="102"/>
      <c r="AT469" s="102"/>
      <c r="AU469" s="102"/>
      <c r="AV469" s="102"/>
      <c r="AW469" s="102"/>
      <c r="AX469" s="102"/>
      <c r="AY469" s="102"/>
    </row>
    <row r="470" spans="1:51" x14ac:dyDescent="0.25">
      <c r="A470" s="116">
        <v>469</v>
      </c>
      <c r="B470" s="116" t="b">
        <f>IF(ISNUMBER(Data!D470),IF(AND($A470&lt;=Data!$H$3,$A472&gt;=Data!$H$2,Data!E471&lt;&gt;1),VLOOKUP($A470,Data!$A:$D,4,FALSE)))</f>
        <v>0</v>
      </c>
      <c r="C470" s="116" t="b">
        <f>IF(AND($A470&lt;=Data!$H$3,$A472&gt;=Data!$H$2,Data!E471&lt;&gt;1),VLOOKUP($A470,Data!$A:$D,3,FALSE))</f>
        <v>0</v>
      </c>
      <c r="D470" s="58" t="b">
        <f>IF(COUNT(B470:C470)=2,IF(C470&gt;Data!$H$5,5,IF(C470&gt;Data!$H$6,4,IF(C470&gt;Data!$H$7,3,2))))</f>
        <v>0</v>
      </c>
      <c r="E470" s="115" t="str">
        <f t="shared" si="86"/>
        <v/>
      </c>
      <c r="F470" s="102" t="str">
        <f t="shared" si="85"/>
        <v>0,</v>
      </c>
      <c r="G470" s="102" t="str">
        <f t="shared" si="85"/>
        <v>0,</v>
      </c>
      <c r="H470" s="102" t="str">
        <f t="shared" si="85"/>
        <v>0,</v>
      </c>
      <c r="I470" s="102" t="str">
        <f t="shared" si="85"/>
        <v>0,</v>
      </c>
      <c r="J470" s="102" t="str">
        <f t="shared" si="85"/>
        <v>0,</v>
      </c>
      <c r="K470" s="102" t="str">
        <f t="shared" si="85"/>
        <v>0,</v>
      </c>
      <c r="L470" s="102" t="str">
        <f t="shared" si="85"/>
        <v>0,</v>
      </c>
      <c r="M470" s="102" t="str">
        <f t="shared" si="84"/>
        <v>0,</v>
      </c>
      <c r="N470" s="102" t="str">
        <f t="shared" si="84"/>
        <v>0,</v>
      </c>
      <c r="O470" s="102" t="str">
        <f t="shared" si="84"/>
        <v>0,</v>
      </c>
      <c r="P470" s="102" t="str">
        <f t="shared" si="84"/>
        <v>0,</v>
      </c>
      <c r="Q470" s="102" t="str">
        <f t="shared" si="84"/>
        <v>0,</v>
      </c>
      <c r="R470" s="102" t="str">
        <f t="shared" si="84"/>
        <v>0,</v>
      </c>
      <c r="S470" s="102" t="str">
        <f t="shared" si="87"/>
        <v>0,</v>
      </c>
      <c r="T470" s="102" t="str">
        <f t="shared" si="87"/>
        <v>0,</v>
      </c>
      <c r="U470" s="102" t="str">
        <f t="shared" si="87"/>
        <v>0,</v>
      </c>
      <c r="V470" s="102" t="str">
        <f t="shared" si="87"/>
        <v>0,</v>
      </c>
      <c r="W470" s="102" t="str">
        <f t="shared" si="87"/>
        <v>0,</v>
      </c>
      <c r="X470" s="102" t="str">
        <f t="shared" si="87"/>
        <v>0,</v>
      </c>
      <c r="Y470" s="102" t="str">
        <f t="shared" si="87"/>
        <v>0,</v>
      </c>
      <c r="Z470" s="102"/>
      <c r="AA470" s="102"/>
      <c r="AB470" s="102"/>
      <c r="AC470" s="102"/>
      <c r="AD470" s="102"/>
      <c r="AE470" s="102"/>
      <c r="AF470" s="102"/>
      <c r="AG470" s="102"/>
      <c r="AH470" s="102"/>
      <c r="AI470" s="102"/>
      <c r="AJ470" s="102"/>
      <c r="AK470" s="102"/>
      <c r="AL470" s="102"/>
      <c r="AM470" s="102"/>
      <c r="AN470" s="102"/>
      <c r="AO470" s="102"/>
      <c r="AP470" s="102"/>
      <c r="AQ470" s="102"/>
      <c r="AR470" s="102"/>
      <c r="AS470" s="102"/>
      <c r="AT470" s="102"/>
      <c r="AU470" s="102"/>
      <c r="AV470" s="102"/>
      <c r="AW470" s="102"/>
      <c r="AX470" s="102"/>
      <c r="AY470" s="102"/>
    </row>
    <row r="471" spans="1:51" x14ac:dyDescent="0.25">
      <c r="A471" s="116">
        <v>470</v>
      </c>
      <c r="B471" s="116" t="b">
        <f>IF(ISNUMBER(Data!D471),IF(AND($A471&lt;=Data!$H$3,$A473&gt;=Data!$H$2,Data!E472&lt;&gt;1),VLOOKUP($A471,Data!$A:$D,4,FALSE)))</f>
        <v>0</v>
      </c>
      <c r="C471" s="116" t="b">
        <f>IF(AND($A471&lt;=Data!$H$3,$A473&gt;=Data!$H$2,Data!E472&lt;&gt;1),VLOOKUP($A471,Data!$A:$D,3,FALSE))</f>
        <v>0</v>
      </c>
      <c r="D471" s="58" t="b">
        <f>IF(COUNT(B471:C471)=2,IF(C471&gt;Data!$H$5,5,IF(C471&gt;Data!$H$6,4,IF(C471&gt;Data!$H$7,3,2))))</f>
        <v>0</v>
      </c>
      <c r="E471" s="115" t="str">
        <f t="shared" si="86"/>
        <v/>
      </c>
      <c r="F471" s="102" t="str">
        <f t="shared" si="85"/>
        <v>0,</v>
      </c>
      <c r="G471" s="102" t="str">
        <f t="shared" si="85"/>
        <v>0,</v>
      </c>
      <c r="H471" s="102" t="str">
        <f t="shared" si="85"/>
        <v>0,</v>
      </c>
      <c r="I471" s="102" t="str">
        <f t="shared" si="85"/>
        <v>0,</v>
      </c>
      <c r="J471" s="102" t="str">
        <f t="shared" si="85"/>
        <v>0,</v>
      </c>
      <c r="K471" s="102" t="str">
        <f t="shared" si="85"/>
        <v>0,</v>
      </c>
      <c r="L471" s="102" t="str">
        <f t="shared" si="85"/>
        <v>0,</v>
      </c>
      <c r="M471" s="102" t="str">
        <f t="shared" si="84"/>
        <v>0,</v>
      </c>
      <c r="N471" s="102" t="str">
        <f t="shared" si="84"/>
        <v>0,</v>
      </c>
      <c r="O471" s="102" t="str">
        <f t="shared" si="84"/>
        <v>0,</v>
      </c>
      <c r="P471" s="102" t="str">
        <f t="shared" si="84"/>
        <v>0,</v>
      </c>
      <c r="Q471" s="102" t="str">
        <f t="shared" si="84"/>
        <v>0,</v>
      </c>
      <c r="R471" s="102" t="str">
        <f t="shared" si="84"/>
        <v>0,</v>
      </c>
      <c r="S471" s="102" t="str">
        <f t="shared" si="87"/>
        <v>0,</v>
      </c>
      <c r="T471" s="102" t="str">
        <f t="shared" si="87"/>
        <v>0,</v>
      </c>
      <c r="U471" s="102" t="str">
        <f t="shared" si="87"/>
        <v>0,</v>
      </c>
      <c r="V471" s="102" t="str">
        <f t="shared" si="87"/>
        <v>0,</v>
      </c>
      <c r="W471" s="102" t="str">
        <f t="shared" si="87"/>
        <v>0,</v>
      </c>
      <c r="X471" s="102" t="str">
        <f t="shared" si="87"/>
        <v>0,</v>
      </c>
      <c r="Y471" s="102" t="str">
        <f t="shared" si="87"/>
        <v>0,</v>
      </c>
      <c r="Z471" s="102"/>
      <c r="AA471" s="102"/>
      <c r="AB471" s="102"/>
      <c r="AC471" s="102"/>
      <c r="AD471" s="102"/>
      <c r="AE471" s="102"/>
      <c r="AF471" s="102"/>
      <c r="AG471" s="102"/>
      <c r="AH471" s="102"/>
      <c r="AI471" s="102"/>
      <c r="AJ471" s="102"/>
      <c r="AK471" s="102"/>
      <c r="AL471" s="102"/>
      <c r="AM471" s="102"/>
      <c r="AN471" s="102"/>
      <c r="AO471" s="102"/>
      <c r="AP471" s="102"/>
      <c r="AQ471" s="102"/>
      <c r="AR471" s="102"/>
      <c r="AS471" s="102"/>
      <c r="AT471" s="102"/>
      <c r="AU471" s="102"/>
      <c r="AV471" s="102"/>
      <c r="AW471" s="102"/>
      <c r="AX471" s="102"/>
      <c r="AY471" s="102"/>
    </row>
    <row r="472" spans="1:51" x14ac:dyDescent="0.25">
      <c r="A472" s="116">
        <v>471</v>
      </c>
      <c r="B472" s="116" t="b">
        <f>IF(ISNUMBER(Data!D472),IF(AND($A472&lt;=Data!$H$3,$A474&gt;=Data!$H$2,Data!E473&lt;&gt;1),VLOOKUP($A472,Data!$A:$D,4,FALSE)))</f>
        <v>0</v>
      </c>
      <c r="C472" s="116" t="b">
        <f>IF(AND($A472&lt;=Data!$H$3,$A474&gt;=Data!$H$2,Data!E473&lt;&gt;1),VLOOKUP($A472,Data!$A:$D,3,FALSE))</f>
        <v>0</v>
      </c>
      <c r="D472" s="58" t="b">
        <f>IF(COUNT(B472:C472)=2,IF(C472&gt;Data!$H$5,5,IF(C472&gt;Data!$H$6,4,IF(C472&gt;Data!$H$7,3,2))))</f>
        <v>0</v>
      </c>
      <c r="E472" s="115" t="str">
        <f t="shared" si="86"/>
        <v/>
      </c>
      <c r="F472" s="102" t="str">
        <f t="shared" si="85"/>
        <v>0,</v>
      </c>
      <c r="G472" s="102" t="str">
        <f t="shared" si="85"/>
        <v>0,</v>
      </c>
      <c r="H472" s="102" t="str">
        <f t="shared" si="85"/>
        <v>0,</v>
      </c>
      <c r="I472" s="102" t="str">
        <f t="shared" si="85"/>
        <v>0,</v>
      </c>
      <c r="J472" s="102" t="str">
        <f t="shared" si="85"/>
        <v>0,</v>
      </c>
      <c r="K472" s="102" t="str">
        <f t="shared" si="85"/>
        <v>0,</v>
      </c>
      <c r="L472" s="102" t="str">
        <f t="shared" si="85"/>
        <v>0,</v>
      </c>
      <c r="M472" s="102" t="str">
        <f t="shared" si="84"/>
        <v>0,</v>
      </c>
      <c r="N472" s="102" t="str">
        <f t="shared" si="84"/>
        <v>0,</v>
      </c>
      <c r="O472" s="102" t="str">
        <f t="shared" si="84"/>
        <v>0,</v>
      </c>
      <c r="P472" s="102" t="str">
        <f t="shared" si="84"/>
        <v>0,</v>
      </c>
      <c r="Q472" s="102" t="str">
        <f t="shared" si="84"/>
        <v>0,</v>
      </c>
      <c r="R472" s="102" t="str">
        <f t="shared" si="84"/>
        <v>0,</v>
      </c>
      <c r="S472" s="102" t="str">
        <f t="shared" si="87"/>
        <v>0,</v>
      </c>
      <c r="T472" s="102" t="str">
        <f t="shared" si="87"/>
        <v>0,</v>
      </c>
      <c r="U472" s="102" t="str">
        <f t="shared" si="87"/>
        <v>0,</v>
      </c>
      <c r="V472" s="102" t="str">
        <f t="shared" si="87"/>
        <v>0,</v>
      </c>
      <c r="W472" s="102" t="str">
        <f t="shared" si="87"/>
        <v>0,</v>
      </c>
      <c r="X472" s="102" t="str">
        <f t="shared" si="87"/>
        <v>0,</v>
      </c>
      <c r="Y472" s="102" t="str">
        <f t="shared" si="87"/>
        <v>0,</v>
      </c>
      <c r="Z472" s="102"/>
      <c r="AA472" s="102"/>
      <c r="AB472" s="102"/>
      <c r="AC472" s="102"/>
      <c r="AD472" s="102"/>
      <c r="AE472" s="102"/>
      <c r="AF472" s="102"/>
      <c r="AG472" s="102"/>
      <c r="AH472" s="102"/>
      <c r="AI472" s="102"/>
      <c r="AJ472" s="102"/>
      <c r="AK472" s="102"/>
      <c r="AL472" s="102"/>
      <c r="AM472" s="102"/>
      <c r="AN472" s="102"/>
      <c r="AO472" s="102"/>
      <c r="AP472" s="102"/>
      <c r="AQ472" s="102"/>
      <c r="AR472" s="102"/>
      <c r="AS472" s="102"/>
      <c r="AT472" s="102"/>
      <c r="AU472" s="102"/>
      <c r="AV472" s="102"/>
      <c r="AW472" s="102"/>
      <c r="AX472" s="102"/>
      <c r="AY472" s="102"/>
    </row>
    <row r="473" spans="1:51" x14ac:dyDescent="0.25">
      <c r="A473" s="116">
        <v>472</v>
      </c>
      <c r="B473" s="116" t="b">
        <f>IF(ISNUMBER(Data!D473),IF(AND($A473&lt;=Data!$H$3,$A475&gt;=Data!$H$2,Data!E474&lt;&gt;1),VLOOKUP($A473,Data!$A:$D,4,FALSE)))</f>
        <v>0</v>
      </c>
      <c r="C473" s="116" t="b">
        <f>IF(AND($A473&lt;=Data!$H$3,$A475&gt;=Data!$H$2,Data!E474&lt;&gt;1),VLOOKUP($A473,Data!$A:$D,3,FALSE))</f>
        <v>0</v>
      </c>
      <c r="D473" s="58" t="b">
        <f>IF(COUNT(B473:C473)=2,IF(C473&gt;Data!$H$5,5,IF(C473&gt;Data!$H$6,4,IF(C473&gt;Data!$H$7,3,2))))</f>
        <v>0</v>
      </c>
      <c r="E473" s="115" t="str">
        <f t="shared" si="86"/>
        <v/>
      </c>
      <c r="F473" s="102" t="str">
        <f t="shared" si="85"/>
        <v>0,</v>
      </c>
      <c r="G473" s="102" t="str">
        <f t="shared" si="85"/>
        <v>0,</v>
      </c>
      <c r="H473" s="102" t="str">
        <f t="shared" si="85"/>
        <v>0,</v>
      </c>
      <c r="I473" s="102" t="str">
        <f t="shared" si="85"/>
        <v>0,</v>
      </c>
      <c r="J473" s="102" t="str">
        <f t="shared" si="85"/>
        <v>0,</v>
      </c>
      <c r="K473" s="102" t="str">
        <f t="shared" si="85"/>
        <v>0,</v>
      </c>
      <c r="L473" s="102" t="str">
        <f t="shared" si="85"/>
        <v>0,</v>
      </c>
      <c r="M473" s="102" t="str">
        <f t="shared" si="84"/>
        <v>0,</v>
      </c>
      <c r="N473" s="102" t="str">
        <f t="shared" si="84"/>
        <v>0,</v>
      </c>
      <c r="O473" s="102" t="str">
        <f t="shared" si="84"/>
        <v>0,</v>
      </c>
      <c r="P473" s="102" t="str">
        <f t="shared" si="84"/>
        <v>0,</v>
      </c>
      <c r="Q473" s="102" t="str">
        <f t="shared" si="84"/>
        <v>0,</v>
      </c>
      <c r="R473" s="102" t="str">
        <f t="shared" si="84"/>
        <v>0,</v>
      </c>
      <c r="S473" s="102" t="str">
        <f t="shared" si="87"/>
        <v>0,</v>
      </c>
      <c r="T473" s="102" t="str">
        <f t="shared" si="87"/>
        <v>0,</v>
      </c>
      <c r="U473" s="102" t="str">
        <f t="shared" si="87"/>
        <v>0,</v>
      </c>
      <c r="V473" s="102" t="str">
        <f t="shared" si="87"/>
        <v>0,</v>
      </c>
      <c r="W473" s="102" t="str">
        <f t="shared" si="87"/>
        <v>0,</v>
      </c>
      <c r="X473" s="102" t="str">
        <f t="shared" si="87"/>
        <v>0,</v>
      </c>
      <c r="Y473" s="102" t="str">
        <f t="shared" si="87"/>
        <v>0,</v>
      </c>
      <c r="Z473" s="102"/>
      <c r="AA473" s="102"/>
      <c r="AB473" s="102"/>
      <c r="AC473" s="102"/>
      <c r="AD473" s="102"/>
      <c r="AE473" s="102"/>
      <c r="AF473" s="102"/>
      <c r="AG473" s="102"/>
      <c r="AH473" s="102"/>
      <c r="AI473" s="102"/>
      <c r="AJ473" s="102"/>
      <c r="AK473" s="102"/>
      <c r="AL473" s="102"/>
      <c r="AM473" s="102"/>
      <c r="AN473" s="102"/>
      <c r="AO473" s="102"/>
      <c r="AP473" s="102"/>
      <c r="AQ473" s="102"/>
      <c r="AR473" s="102"/>
      <c r="AS473" s="102"/>
      <c r="AT473" s="102"/>
      <c r="AU473" s="102"/>
      <c r="AV473" s="102"/>
      <c r="AW473" s="102"/>
      <c r="AX473" s="102"/>
      <c r="AY473" s="102"/>
    </row>
    <row r="474" spans="1:51" x14ac:dyDescent="0.25">
      <c r="A474" s="116">
        <v>473</v>
      </c>
      <c r="B474" s="116" t="b">
        <f>IF(ISNUMBER(Data!D474),IF(AND($A474&lt;=Data!$H$3,$A476&gt;=Data!$H$2,Data!E475&lt;&gt;1),VLOOKUP($A474,Data!$A:$D,4,FALSE)))</f>
        <v>0</v>
      </c>
      <c r="C474" s="116" t="b">
        <f>IF(AND($A474&lt;=Data!$H$3,$A476&gt;=Data!$H$2,Data!E475&lt;&gt;1),VLOOKUP($A474,Data!$A:$D,3,FALSE))</f>
        <v>0</v>
      </c>
      <c r="D474" s="58" t="b">
        <f>IF(COUNT(B474:C474)=2,IF(C474&gt;Data!$H$5,5,IF(C474&gt;Data!$H$6,4,IF(C474&gt;Data!$H$7,3,2))))</f>
        <v>0</v>
      </c>
      <c r="E474" s="115" t="str">
        <f t="shared" si="86"/>
        <v/>
      </c>
      <c r="F474" s="102" t="str">
        <f t="shared" si="85"/>
        <v>0,</v>
      </c>
      <c r="G474" s="102" t="str">
        <f t="shared" si="85"/>
        <v>0,</v>
      </c>
      <c r="H474" s="102" t="str">
        <f t="shared" si="85"/>
        <v>0,</v>
      </c>
      <c r="I474" s="102" t="str">
        <f t="shared" si="85"/>
        <v>0,</v>
      </c>
      <c r="J474" s="102" t="str">
        <f t="shared" si="85"/>
        <v>0,</v>
      </c>
      <c r="K474" s="102" t="str">
        <f t="shared" si="85"/>
        <v>0,</v>
      </c>
      <c r="L474" s="102" t="str">
        <f t="shared" si="85"/>
        <v>0,</v>
      </c>
      <c r="M474" s="102" t="str">
        <f t="shared" si="85"/>
        <v>0,</v>
      </c>
      <c r="N474" s="102" t="str">
        <f t="shared" si="85"/>
        <v>0,</v>
      </c>
      <c r="O474" s="102" t="str">
        <f t="shared" si="85"/>
        <v>0,</v>
      </c>
      <c r="P474" s="102" t="str">
        <f t="shared" si="85"/>
        <v>0,</v>
      </c>
      <c r="Q474" s="102" t="str">
        <f t="shared" si="85"/>
        <v>0,</v>
      </c>
      <c r="R474" s="102" t="str">
        <f t="shared" si="85"/>
        <v>0,</v>
      </c>
      <c r="S474" s="102" t="str">
        <f t="shared" si="87"/>
        <v>0,</v>
      </c>
      <c r="T474" s="102" t="str">
        <f t="shared" si="87"/>
        <v>0,</v>
      </c>
      <c r="U474" s="102" t="str">
        <f t="shared" si="87"/>
        <v>0,</v>
      </c>
      <c r="V474" s="102" t="str">
        <f t="shared" si="87"/>
        <v>0,</v>
      </c>
      <c r="W474" s="102" t="str">
        <f t="shared" si="87"/>
        <v>0,</v>
      </c>
      <c r="X474" s="102" t="str">
        <f t="shared" si="87"/>
        <v>0,</v>
      </c>
      <c r="Y474" s="102" t="str">
        <f t="shared" si="87"/>
        <v>0,</v>
      </c>
      <c r="Z474" s="102"/>
      <c r="AA474" s="102"/>
      <c r="AB474" s="102"/>
      <c r="AC474" s="102"/>
      <c r="AD474" s="102"/>
      <c r="AE474" s="102"/>
      <c r="AF474" s="102"/>
      <c r="AG474" s="102"/>
      <c r="AH474" s="102"/>
      <c r="AI474" s="102"/>
      <c r="AJ474" s="102"/>
      <c r="AK474" s="102"/>
      <c r="AL474" s="102"/>
      <c r="AM474" s="102"/>
      <c r="AN474" s="102"/>
      <c r="AO474" s="102"/>
      <c r="AP474" s="102"/>
      <c r="AQ474" s="102"/>
      <c r="AR474" s="102"/>
      <c r="AS474" s="102"/>
      <c r="AT474" s="102"/>
      <c r="AU474" s="102"/>
      <c r="AV474" s="102"/>
      <c r="AW474" s="102"/>
      <c r="AX474" s="102"/>
      <c r="AY474" s="102"/>
    </row>
    <row r="475" spans="1:51" x14ac:dyDescent="0.25">
      <c r="A475" s="116">
        <v>474</v>
      </c>
      <c r="B475" s="116" t="b">
        <f>IF(ISNUMBER(Data!D475),IF(AND($A475&lt;=Data!$H$3,$A477&gt;=Data!$H$2,Data!E476&lt;&gt;1),VLOOKUP($A475,Data!$A:$D,4,FALSE)))</f>
        <v>0</v>
      </c>
      <c r="C475" s="116" t="b">
        <f>IF(AND($A475&lt;=Data!$H$3,$A477&gt;=Data!$H$2,Data!E476&lt;&gt;1),VLOOKUP($A475,Data!$A:$D,3,FALSE))</f>
        <v>0</v>
      </c>
      <c r="D475" s="58" t="b">
        <f>IF(COUNT(B475:C475)=2,IF(C475&gt;Data!$H$5,5,IF(C475&gt;Data!$H$6,4,IF(C475&gt;Data!$H$7,3,2))))</f>
        <v>0</v>
      </c>
      <c r="E475" s="115" t="str">
        <f t="shared" si="86"/>
        <v/>
      </c>
      <c r="F475" s="102" t="str">
        <f t="shared" ref="F475:U492" si="88">IF($B475&lt;F$1,1,0) &amp;","&amp;$E475</f>
        <v>0,</v>
      </c>
      <c r="G475" s="102" t="str">
        <f t="shared" si="88"/>
        <v>0,</v>
      </c>
      <c r="H475" s="102" t="str">
        <f t="shared" si="88"/>
        <v>0,</v>
      </c>
      <c r="I475" s="102" t="str">
        <f t="shared" si="88"/>
        <v>0,</v>
      </c>
      <c r="J475" s="102" t="str">
        <f t="shared" si="88"/>
        <v>0,</v>
      </c>
      <c r="K475" s="102" t="str">
        <f t="shared" si="88"/>
        <v>0,</v>
      </c>
      <c r="L475" s="102" t="str">
        <f t="shared" si="88"/>
        <v>0,</v>
      </c>
      <c r="M475" s="102" t="str">
        <f t="shared" si="88"/>
        <v>0,</v>
      </c>
      <c r="N475" s="102" t="str">
        <f t="shared" si="88"/>
        <v>0,</v>
      </c>
      <c r="O475" s="102" t="str">
        <f t="shared" si="88"/>
        <v>0,</v>
      </c>
      <c r="P475" s="102" t="str">
        <f t="shared" si="88"/>
        <v>0,</v>
      </c>
      <c r="Q475" s="102" t="str">
        <f t="shared" si="88"/>
        <v>0,</v>
      </c>
      <c r="R475" s="102" t="str">
        <f t="shared" si="88"/>
        <v>0,</v>
      </c>
      <c r="S475" s="102" t="str">
        <f t="shared" si="87"/>
        <v>0,</v>
      </c>
      <c r="T475" s="102" t="str">
        <f t="shared" si="87"/>
        <v>0,</v>
      </c>
      <c r="U475" s="102" t="str">
        <f t="shared" si="87"/>
        <v>0,</v>
      </c>
      <c r="V475" s="102" t="str">
        <f t="shared" si="87"/>
        <v>0,</v>
      </c>
      <c r="W475" s="102" t="str">
        <f t="shared" si="87"/>
        <v>0,</v>
      </c>
      <c r="X475" s="102" t="str">
        <f t="shared" si="87"/>
        <v>0,</v>
      </c>
      <c r="Y475" s="102" t="str">
        <f t="shared" si="87"/>
        <v>0,</v>
      </c>
      <c r="Z475" s="102"/>
      <c r="AA475" s="102"/>
      <c r="AB475" s="102"/>
      <c r="AC475" s="102"/>
      <c r="AD475" s="102"/>
      <c r="AE475" s="102"/>
      <c r="AF475" s="102"/>
      <c r="AG475" s="102"/>
      <c r="AH475" s="102"/>
      <c r="AI475" s="102"/>
      <c r="AJ475" s="102"/>
      <c r="AK475" s="102"/>
      <c r="AL475" s="102"/>
      <c r="AM475" s="102"/>
      <c r="AN475" s="102"/>
      <c r="AO475" s="102"/>
      <c r="AP475" s="102"/>
      <c r="AQ475" s="102"/>
      <c r="AR475" s="102"/>
      <c r="AS475" s="102"/>
      <c r="AT475" s="102"/>
      <c r="AU475" s="102"/>
      <c r="AV475" s="102"/>
      <c r="AW475" s="102"/>
      <c r="AX475" s="102"/>
      <c r="AY475" s="102"/>
    </row>
    <row r="476" spans="1:51" x14ac:dyDescent="0.25">
      <c r="A476" s="116">
        <v>475</v>
      </c>
      <c r="B476" s="116" t="b">
        <f>IF(ISNUMBER(Data!D476),IF(AND($A476&lt;=Data!$H$3,$A478&gt;=Data!$H$2,Data!E477&lt;&gt;1),VLOOKUP($A476,Data!$A:$D,4,FALSE)))</f>
        <v>0</v>
      </c>
      <c r="C476" s="116" t="b">
        <f>IF(AND($A476&lt;=Data!$H$3,$A478&gt;=Data!$H$2,Data!E477&lt;&gt;1),VLOOKUP($A476,Data!$A:$D,3,FALSE))</f>
        <v>0</v>
      </c>
      <c r="D476" s="58" t="b">
        <f>IF(COUNT(B476:C476)=2,IF(C476&gt;Data!$H$5,5,IF(C476&gt;Data!$H$6,4,IF(C476&gt;Data!$H$7,3,2))))</f>
        <v>0</v>
      </c>
      <c r="E476" s="115" t="str">
        <f t="shared" si="86"/>
        <v/>
      </c>
      <c r="F476" s="102" t="str">
        <f t="shared" si="88"/>
        <v>0,</v>
      </c>
      <c r="G476" s="102" t="str">
        <f t="shared" si="88"/>
        <v>0,</v>
      </c>
      <c r="H476" s="102" t="str">
        <f t="shared" si="88"/>
        <v>0,</v>
      </c>
      <c r="I476" s="102" t="str">
        <f t="shared" si="88"/>
        <v>0,</v>
      </c>
      <c r="J476" s="102" t="str">
        <f t="shared" si="88"/>
        <v>0,</v>
      </c>
      <c r="K476" s="102" t="str">
        <f t="shared" si="88"/>
        <v>0,</v>
      </c>
      <c r="L476" s="102" t="str">
        <f t="shared" si="88"/>
        <v>0,</v>
      </c>
      <c r="M476" s="102" t="str">
        <f t="shared" si="88"/>
        <v>0,</v>
      </c>
      <c r="N476" s="102" t="str">
        <f t="shared" si="88"/>
        <v>0,</v>
      </c>
      <c r="O476" s="102" t="str">
        <f t="shared" si="88"/>
        <v>0,</v>
      </c>
      <c r="P476" s="102" t="str">
        <f t="shared" si="88"/>
        <v>0,</v>
      </c>
      <c r="Q476" s="102" t="str">
        <f t="shared" si="88"/>
        <v>0,</v>
      </c>
      <c r="R476" s="102" t="str">
        <f t="shared" si="88"/>
        <v>0,</v>
      </c>
      <c r="S476" s="102" t="str">
        <f t="shared" si="87"/>
        <v>0,</v>
      </c>
      <c r="T476" s="102" t="str">
        <f t="shared" si="87"/>
        <v>0,</v>
      </c>
      <c r="U476" s="102" t="str">
        <f t="shared" si="87"/>
        <v>0,</v>
      </c>
      <c r="V476" s="102" t="str">
        <f t="shared" si="87"/>
        <v>0,</v>
      </c>
      <c r="W476" s="102" t="str">
        <f t="shared" si="87"/>
        <v>0,</v>
      </c>
      <c r="X476" s="102" t="str">
        <f t="shared" si="87"/>
        <v>0,</v>
      </c>
      <c r="Y476" s="102" t="str">
        <f t="shared" si="87"/>
        <v>0,</v>
      </c>
      <c r="Z476" s="102"/>
      <c r="AA476" s="102"/>
      <c r="AB476" s="102"/>
      <c r="AC476" s="102"/>
      <c r="AD476" s="102"/>
      <c r="AE476" s="102"/>
      <c r="AF476" s="102"/>
      <c r="AG476" s="102"/>
      <c r="AH476" s="102"/>
      <c r="AI476" s="102"/>
      <c r="AJ476" s="102"/>
      <c r="AK476" s="102"/>
      <c r="AL476" s="102"/>
      <c r="AM476" s="102"/>
      <c r="AN476" s="102"/>
      <c r="AO476" s="102"/>
      <c r="AP476" s="102"/>
      <c r="AQ476" s="102"/>
      <c r="AR476" s="102"/>
      <c r="AS476" s="102"/>
      <c r="AT476" s="102"/>
      <c r="AU476" s="102"/>
      <c r="AV476" s="102"/>
      <c r="AW476" s="102"/>
      <c r="AX476" s="102"/>
      <c r="AY476" s="102"/>
    </row>
    <row r="477" spans="1:51" x14ac:dyDescent="0.25">
      <c r="A477" s="116">
        <v>476</v>
      </c>
      <c r="B477" s="116" t="b">
        <f>IF(ISNUMBER(Data!D477),IF(AND($A477&lt;=Data!$H$3,$A479&gt;=Data!$H$2,Data!E478&lt;&gt;1),VLOOKUP($A477,Data!$A:$D,4,FALSE)))</f>
        <v>0</v>
      </c>
      <c r="C477" s="116" t="b">
        <f>IF(AND($A477&lt;=Data!$H$3,$A479&gt;=Data!$H$2,Data!E478&lt;&gt;1),VLOOKUP($A477,Data!$A:$D,3,FALSE))</f>
        <v>0</v>
      </c>
      <c r="D477" s="58" t="b">
        <f>IF(COUNT(B477:C477)=2,IF(C477&gt;Data!$H$5,5,IF(C477&gt;Data!$H$6,4,IF(C477&gt;Data!$H$7,3,2))))</f>
        <v>0</v>
      </c>
      <c r="E477" s="115" t="str">
        <f t="shared" si="86"/>
        <v/>
      </c>
      <c r="F477" s="102" t="str">
        <f t="shared" si="88"/>
        <v>0,</v>
      </c>
      <c r="G477" s="102" t="str">
        <f t="shared" si="88"/>
        <v>0,</v>
      </c>
      <c r="H477" s="102" t="str">
        <f t="shared" si="88"/>
        <v>0,</v>
      </c>
      <c r="I477" s="102" t="str">
        <f t="shared" si="88"/>
        <v>0,</v>
      </c>
      <c r="J477" s="102" t="str">
        <f t="shared" si="88"/>
        <v>0,</v>
      </c>
      <c r="K477" s="102" t="str">
        <f t="shared" si="88"/>
        <v>0,</v>
      </c>
      <c r="L477" s="102" t="str">
        <f t="shared" si="88"/>
        <v>0,</v>
      </c>
      <c r="M477" s="102" t="str">
        <f t="shared" si="88"/>
        <v>0,</v>
      </c>
      <c r="N477" s="102" t="str">
        <f t="shared" si="88"/>
        <v>0,</v>
      </c>
      <c r="O477" s="102" t="str">
        <f t="shared" si="88"/>
        <v>0,</v>
      </c>
      <c r="P477" s="102" t="str">
        <f t="shared" si="88"/>
        <v>0,</v>
      </c>
      <c r="Q477" s="102" t="str">
        <f t="shared" si="88"/>
        <v>0,</v>
      </c>
      <c r="R477" s="102" t="str">
        <f t="shared" si="88"/>
        <v>0,</v>
      </c>
      <c r="S477" s="102" t="str">
        <f t="shared" si="87"/>
        <v>0,</v>
      </c>
      <c r="T477" s="102" t="str">
        <f t="shared" si="87"/>
        <v>0,</v>
      </c>
      <c r="U477" s="102" t="str">
        <f t="shared" si="87"/>
        <v>0,</v>
      </c>
      <c r="V477" s="102" t="str">
        <f t="shared" si="87"/>
        <v>0,</v>
      </c>
      <c r="W477" s="102" t="str">
        <f t="shared" si="87"/>
        <v>0,</v>
      </c>
      <c r="X477" s="102" t="str">
        <f t="shared" si="87"/>
        <v>0,</v>
      </c>
      <c r="Y477" s="102" t="str">
        <f t="shared" si="87"/>
        <v>0,</v>
      </c>
      <c r="Z477" s="102"/>
      <c r="AA477" s="102"/>
      <c r="AB477" s="102"/>
      <c r="AC477" s="102"/>
      <c r="AD477" s="102"/>
      <c r="AE477" s="102"/>
      <c r="AF477" s="102"/>
      <c r="AG477" s="102"/>
      <c r="AH477" s="102"/>
      <c r="AI477" s="102"/>
      <c r="AJ477" s="102"/>
      <c r="AK477" s="102"/>
      <c r="AL477" s="102"/>
      <c r="AM477" s="102"/>
      <c r="AN477" s="102"/>
      <c r="AO477" s="102"/>
      <c r="AP477" s="102"/>
      <c r="AQ477" s="102"/>
      <c r="AR477" s="102"/>
      <c r="AS477" s="102"/>
      <c r="AT477" s="102"/>
      <c r="AU477" s="102"/>
      <c r="AV477" s="102"/>
      <c r="AW477" s="102"/>
      <c r="AX477" s="102"/>
      <c r="AY477" s="102"/>
    </row>
    <row r="478" spans="1:51" x14ac:dyDescent="0.25">
      <c r="A478" s="116">
        <v>477</v>
      </c>
      <c r="B478" s="116" t="b">
        <f>IF(ISNUMBER(Data!D478),IF(AND($A478&lt;=Data!$H$3,$A480&gt;=Data!$H$2,Data!E479&lt;&gt;1),VLOOKUP($A478,Data!$A:$D,4,FALSE)))</f>
        <v>0</v>
      </c>
      <c r="C478" s="116" t="b">
        <f>IF(AND($A478&lt;=Data!$H$3,$A480&gt;=Data!$H$2,Data!E479&lt;&gt;1),VLOOKUP($A478,Data!$A:$D,3,FALSE))</f>
        <v>0</v>
      </c>
      <c r="D478" s="58" t="b">
        <f>IF(COUNT(B478:C478)=2,IF(C478&gt;Data!$H$5,5,IF(C478&gt;Data!$H$6,4,IF(C478&gt;Data!$H$7,3,2))))</f>
        <v>0</v>
      </c>
      <c r="E478" s="115" t="str">
        <f t="shared" si="86"/>
        <v/>
      </c>
      <c r="F478" s="102" t="str">
        <f t="shared" si="88"/>
        <v>0,</v>
      </c>
      <c r="G478" s="102" t="str">
        <f t="shared" si="88"/>
        <v>0,</v>
      </c>
      <c r="H478" s="102" t="str">
        <f t="shared" si="88"/>
        <v>0,</v>
      </c>
      <c r="I478" s="102" t="str">
        <f t="shared" si="88"/>
        <v>0,</v>
      </c>
      <c r="J478" s="102" t="str">
        <f t="shared" si="88"/>
        <v>0,</v>
      </c>
      <c r="K478" s="102" t="str">
        <f t="shared" si="88"/>
        <v>0,</v>
      </c>
      <c r="L478" s="102" t="str">
        <f t="shared" si="88"/>
        <v>0,</v>
      </c>
      <c r="M478" s="102" t="str">
        <f t="shared" si="88"/>
        <v>0,</v>
      </c>
      <c r="N478" s="102" t="str">
        <f t="shared" si="88"/>
        <v>0,</v>
      </c>
      <c r="O478" s="102" t="str">
        <f t="shared" si="88"/>
        <v>0,</v>
      </c>
      <c r="P478" s="102" t="str">
        <f t="shared" si="88"/>
        <v>0,</v>
      </c>
      <c r="Q478" s="102" t="str">
        <f t="shared" si="88"/>
        <v>0,</v>
      </c>
      <c r="R478" s="102" t="str">
        <f t="shared" si="88"/>
        <v>0,</v>
      </c>
      <c r="S478" s="102" t="str">
        <f t="shared" si="87"/>
        <v>0,</v>
      </c>
      <c r="T478" s="102" t="str">
        <f t="shared" si="87"/>
        <v>0,</v>
      </c>
      <c r="U478" s="102" t="str">
        <f t="shared" si="87"/>
        <v>0,</v>
      </c>
      <c r="V478" s="102" t="str">
        <f t="shared" si="87"/>
        <v>0,</v>
      </c>
      <c r="W478" s="102" t="str">
        <f t="shared" si="87"/>
        <v>0,</v>
      </c>
      <c r="X478" s="102" t="str">
        <f t="shared" si="87"/>
        <v>0,</v>
      </c>
      <c r="Y478" s="102" t="str">
        <f t="shared" si="87"/>
        <v>0,</v>
      </c>
      <c r="Z478" s="102"/>
      <c r="AA478" s="102"/>
      <c r="AB478" s="102"/>
      <c r="AC478" s="102"/>
      <c r="AD478" s="102"/>
      <c r="AE478" s="102"/>
      <c r="AF478" s="102"/>
      <c r="AG478" s="102"/>
      <c r="AH478" s="102"/>
      <c r="AI478" s="102"/>
      <c r="AJ478" s="102"/>
      <c r="AK478" s="102"/>
      <c r="AL478" s="102"/>
      <c r="AM478" s="102"/>
      <c r="AN478" s="102"/>
      <c r="AO478" s="102"/>
      <c r="AP478" s="102"/>
      <c r="AQ478" s="102"/>
      <c r="AR478" s="102"/>
      <c r="AS478" s="102"/>
      <c r="AT478" s="102"/>
      <c r="AU478" s="102"/>
      <c r="AV478" s="102"/>
      <c r="AW478" s="102"/>
      <c r="AX478" s="102"/>
      <c r="AY478" s="102"/>
    </row>
    <row r="479" spans="1:51" x14ac:dyDescent="0.25">
      <c r="A479" s="116">
        <v>478</v>
      </c>
      <c r="B479" s="116" t="b">
        <f>IF(ISNUMBER(Data!D479),IF(AND($A479&lt;=Data!$H$3,$A481&gt;=Data!$H$2,Data!E480&lt;&gt;1),VLOOKUP($A479,Data!$A:$D,4,FALSE)))</f>
        <v>0</v>
      </c>
      <c r="C479" s="116" t="b">
        <f>IF(AND($A479&lt;=Data!$H$3,$A481&gt;=Data!$H$2,Data!E480&lt;&gt;1),VLOOKUP($A479,Data!$A:$D,3,FALSE))</f>
        <v>0</v>
      </c>
      <c r="D479" s="58" t="b">
        <f>IF(COUNT(B479:C479)=2,IF(C479&gt;Data!$H$5,5,IF(C479&gt;Data!$H$6,4,IF(C479&gt;Data!$H$7,3,2))))</f>
        <v>0</v>
      </c>
      <c r="E479" s="115" t="str">
        <f t="shared" si="86"/>
        <v/>
      </c>
      <c r="F479" s="102" t="str">
        <f t="shared" si="88"/>
        <v>0,</v>
      </c>
      <c r="G479" s="102" t="str">
        <f t="shared" si="88"/>
        <v>0,</v>
      </c>
      <c r="H479" s="102" t="str">
        <f t="shared" si="88"/>
        <v>0,</v>
      </c>
      <c r="I479" s="102" t="str">
        <f t="shared" si="88"/>
        <v>0,</v>
      </c>
      <c r="J479" s="102" t="str">
        <f t="shared" si="88"/>
        <v>0,</v>
      </c>
      <c r="K479" s="102" t="str">
        <f t="shared" si="88"/>
        <v>0,</v>
      </c>
      <c r="L479" s="102" t="str">
        <f t="shared" si="88"/>
        <v>0,</v>
      </c>
      <c r="M479" s="102" t="str">
        <f t="shared" si="88"/>
        <v>0,</v>
      </c>
      <c r="N479" s="102" t="str">
        <f t="shared" si="88"/>
        <v>0,</v>
      </c>
      <c r="O479" s="102" t="str">
        <f t="shared" si="88"/>
        <v>0,</v>
      </c>
      <c r="P479" s="102" t="str">
        <f t="shared" si="88"/>
        <v>0,</v>
      </c>
      <c r="Q479" s="102" t="str">
        <f t="shared" si="88"/>
        <v>0,</v>
      </c>
      <c r="R479" s="102" t="str">
        <f t="shared" si="88"/>
        <v>0,</v>
      </c>
      <c r="S479" s="102" t="str">
        <f t="shared" si="87"/>
        <v>0,</v>
      </c>
      <c r="T479" s="102" t="str">
        <f t="shared" si="87"/>
        <v>0,</v>
      </c>
      <c r="U479" s="102" t="str">
        <f t="shared" si="87"/>
        <v>0,</v>
      </c>
      <c r="V479" s="102" t="str">
        <f t="shared" si="87"/>
        <v>0,</v>
      </c>
      <c r="W479" s="102" t="str">
        <f t="shared" si="87"/>
        <v>0,</v>
      </c>
      <c r="X479" s="102" t="str">
        <f t="shared" si="87"/>
        <v>0,</v>
      </c>
      <c r="Y479" s="102" t="str">
        <f t="shared" si="87"/>
        <v>0,</v>
      </c>
      <c r="Z479" s="102"/>
      <c r="AA479" s="102"/>
      <c r="AB479" s="102"/>
      <c r="AC479" s="102"/>
      <c r="AD479" s="102"/>
      <c r="AE479" s="102"/>
      <c r="AF479" s="102"/>
      <c r="AG479" s="102"/>
      <c r="AH479" s="102"/>
      <c r="AI479" s="102"/>
      <c r="AJ479" s="102"/>
      <c r="AK479" s="102"/>
      <c r="AL479" s="102"/>
      <c r="AM479" s="102"/>
      <c r="AN479" s="102"/>
      <c r="AO479" s="102"/>
      <c r="AP479" s="102"/>
      <c r="AQ479" s="102"/>
      <c r="AR479" s="102"/>
      <c r="AS479" s="102"/>
      <c r="AT479" s="102"/>
      <c r="AU479" s="102"/>
      <c r="AV479" s="102"/>
      <c r="AW479" s="102"/>
      <c r="AX479" s="102"/>
      <c r="AY479" s="102"/>
    </row>
    <row r="480" spans="1:51" x14ac:dyDescent="0.25">
      <c r="A480" s="116">
        <v>479</v>
      </c>
      <c r="B480" s="116" t="b">
        <f>IF(ISNUMBER(Data!D480),IF(AND($A480&lt;=Data!$H$3,$A482&gt;=Data!$H$2,Data!E481&lt;&gt;1),VLOOKUP($A480,Data!$A:$D,4,FALSE)))</f>
        <v>0</v>
      </c>
      <c r="C480" s="116" t="b">
        <f>IF(AND($A480&lt;=Data!$H$3,$A482&gt;=Data!$H$2,Data!E481&lt;&gt;1),VLOOKUP($A480,Data!$A:$D,3,FALSE))</f>
        <v>0</v>
      </c>
      <c r="D480" s="58" t="b">
        <f>IF(COUNT(B480:C480)=2,IF(C480&gt;Data!$H$5,5,IF(C480&gt;Data!$H$6,4,IF(C480&gt;Data!$H$7,3,2))))</f>
        <v>0</v>
      </c>
      <c r="E480" s="115" t="str">
        <f t="shared" si="86"/>
        <v/>
      </c>
      <c r="F480" s="102" t="str">
        <f t="shared" si="88"/>
        <v>0,</v>
      </c>
      <c r="G480" s="102" t="str">
        <f t="shared" si="88"/>
        <v>0,</v>
      </c>
      <c r="H480" s="102" t="str">
        <f t="shared" si="88"/>
        <v>0,</v>
      </c>
      <c r="I480" s="102" t="str">
        <f t="shared" si="88"/>
        <v>0,</v>
      </c>
      <c r="J480" s="102" t="str">
        <f t="shared" si="88"/>
        <v>0,</v>
      </c>
      <c r="K480" s="102" t="str">
        <f t="shared" si="88"/>
        <v>0,</v>
      </c>
      <c r="L480" s="102" t="str">
        <f t="shared" si="88"/>
        <v>0,</v>
      </c>
      <c r="M480" s="102" t="str">
        <f t="shared" si="88"/>
        <v>0,</v>
      </c>
      <c r="N480" s="102" t="str">
        <f t="shared" si="88"/>
        <v>0,</v>
      </c>
      <c r="O480" s="102" t="str">
        <f t="shared" si="88"/>
        <v>0,</v>
      </c>
      <c r="P480" s="102" t="str">
        <f t="shared" si="88"/>
        <v>0,</v>
      </c>
      <c r="Q480" s="102" t="str">
        <f t="shared" si="88"/>
        <v>0,</v>
      </c>
      <c r="R480" s="102" t="str">
        <f t="shared" si="88"/>
        <v>0,</v>
      </c>
      <c r="S480" s="102" t="str">
        <f t="shared" si="87"/>
        <v>0,</v>
      </c>
      <c r="T480" s="102" t="str">
        <f t="shared" si="87"/>
        <v>0,</v>
      </c>
      <c r="U480" s="102" t="str">
        <f t="shared" si="87"/>
        <v>0,</v>
      </c>
      <c r="V480" s="102" t="str">
        <f t="shared" si="87"/>
        <v>0,</v>
      </c>
      <c r="W480" s="102" t="str">
        <f t="shared" si="87"/>
        <v>0,</v>
      </c>
      <c r="X480" s="102" t="str">
        <f t="shared" si="87"/>
        <v>0,</v>
      </c>
      <c r="Y480" s="102" t="str">
        <f t="shared" si="87"/>
        <v>0,</v>
      </c>
      <c r="Z480" s="102"/>
      <c r="AA480" s="102"/>
      <c r="AB480" s="102"/>
      <c r="AC480" s="102"/>
      <c r="AD480" s="102"/>
      <c r="AE480" s="102"/>
      <c r="AF480" s="102"/>
      <c r="AG480" s="102"/>
      <c r="AH480" s="102"/>
      <c r="AI480" s="102"/>
      <c r="AJ480" s="102"/>
      <c r="AK480" s="102"/>
      <c r="AL480" s="102"/>
      <c r="AM480" s="102"/>
      <c r="AN480" s="102"/>
      <c r="AO480" s="102"/>
      <c r="AP480" s="102"/>
      <c r="AQ480" s="102"/>
      <c r="AR480" s="102"/>
      <c r="AS480" s="102"/>
      <c r="AT480" s="102"/>
      <c r="AU480" s="102"/>
      <c r="AV480" s="102"/>
      <c r="AW480" s="102"/>
      <c r="AX480" s="102"/>
      <c r="AY480" s="102"/>
    </row>
    <row r="481" spans="1:51" x14ac:dyDescent="0.25">
      <c r="A481" s="116">
        <v>480</v>
      </c>
      <c r="B481" s="116" t="b">
        <f>IF(ISNUMBER(Data!D481),IF(AND($A481&lt;=Data!$H$3,$A483&gt;=Data!$H$2,Data!E482&lt;&gt;1),VLOOKUP($A481,Data!$A:$D,4,FALSE)))</f>
        <v>0</v>
      </c>
      <c r="C481" s="116" t="b">
        <f>IF(AND($A481&lt;=Data!$H$3,$A483&gt;=Data!$H$2,Data!E482&lt;&gt;1),VLOOKUP($A481,Data!$A:$D,3,FALSE))</f>
        <v>0</v>
      </c>
      <c r="D481" s="58" t="b">
        <f>IF(COUNT(B481:C481)=2,IF(C481&gt;Data!$H$5,5,IF(C481&gt;Data!$H$6,4,IF(C481&gt;Data!$H$7,3,2))))</f>
        <v>0</v>
      </c>
      <c r="E481" s="115" t="str">
        <f t="shared" si="86"/>
        <v/>
      </c>
      <c r="F481" s="102" t="str">
        <f t="shared" si="88"/>
        <v>0,</v>
      </c>
      <c r="G481" s="102" t="str">
        <f t="shared" si="88"/>
        <v>0,</v>
      </c>
      <c r="H481" s="102" t="str">
        <f t="shared" si="88"/>
        <v>0,</v>
      </c>
      <c r="I481" s="102" t="str">
        <f t="shared" si="88"/>
        <v>0,</v>
      </c>
      <c r="J481" s="102" t="str">
        <f t="shared" si="88"/>
        <v>0,</v>
      </c>
      <c r="K481" s="102" t="str">
        <f t="shared" si="88"/>
        <v>0,</v>
      </c>
      <c r="L481" s="102" t="str">
        <f t="shared" si="88"/>
        <v>0,</v>
      </c>
      <c r="M481" s="102" t="str">
        <f t="shared" si="88"/>
        <v>0,</v>
      </c>
      <c r="N481" s="102" t="str">
        <f t="shared" si="88"/>
        <v>0,</v>
      </c>
      <c r="O481" s="102" t="str">
        <f t="shared" si="88"/>
        <v>0,</v>
      </c>
      <c r="P481" s="102" t="str">
        <f t="shared" si="88"/>
        <v>0,</v>
      </c>
      <c r="Q481" s="102" t="str">
        <f t="shared" si="88"/>
        <v>0,</v>
      </c>
      <c r="R481" s="102" t="str">
        <f t="shared" si="88"/>
        <v>0,</v>
      </c>
      <c r="S481" s="102" t="str">
        <f t="shared" si="87"/>
        <v>0,</v>
      </c>
      <c r="T481" s="102" t="str">
        <f t="shared" si="87"/>
        <v>0,</v>
      </c>
      <c r="U481" s="102" t="str">
        <f t="shared" si="87"/>
        <v>0,</v>
      </c>
      <c r="V481" s="102" t="str">
        <f t="shared" si="87"/>
        <v>0,</v>
      </c>
      <c r="W481" s="102" t="str">
        <f t="shared" si="87"/>
        <v>0,</v>
      </c>
      <c r="X481" s="102" t="str">
        <f t="shared" si="87"/>
        <v>0,</v>
      </c>
      <c r="Y481" s="102" t="str">
        <f t="shared" si="87"/>
        <v>0,</v>
      </c>
      <c r="Z481" s="102"/>
      <c r="AA481" s="102"/>
      <c r="AB481" s="102"/>
      <c r="AC481" s="102"/>
      <c r="AD481" s="102"/>
      <c r="AE481" s="102"/>
      <c r="AF481" s="102"/>
      <c r="AG481" s="102"/>
      <c r="AH481" s="102"/>
      <c r="AI481" s="102"/>
      <c r="AJ481" s="102"/>
      <c r="AK481" s="102"/>
      <c r="AL481" s="102"/>
      <c r="AM481" s="102"/>
      <c r="AN481" s="102"/>
      <c r="AO481" s="102"/>
      <c r="AP481" s="102"/>
      <c r="AQ481" s="102"/>
      <c r="AR481" s="102"/>
      <c r="AS481" s="102"/>
      <c r="AT481" s="102"/>
      <c r="AU481" s="102"/>
      <c r="AV481" s="102"/>
      <c r="AW481" s="102"/>
      <c r="AX481" s="102"/>
      <c r="AY481" s="102"/>
    </row>
    <row r="482" spans="1:51" x14ac:dyDescent="0.25">
      <c r="A482" s="116">
        <v>481</v>
      </c>
      <c r="B482" s="116" t="b">
        <f>IF(ISNUMBER(Data!D482),IF(AND($A482&lt;=Data!$H$3,$A484&gt;=Data!$H$2,Data!E483&lt;&gt;1),VLOOKUP($A482,Data!$A:$D,4,FALSE)))</f>
        <v>0</v>
      </c>
      <c r="C482" s="116" t="b">
        <f>IF(AND($A482&lt;=Data!$H$3,$A484&gt;=Data!$H$2,Data!E483&lt;&gt;1),VLOOKUP($A482,Data!$A:$D,3,FALSE))</f>
        <v>0</v>
      </c>
      <c r="D482" s="58" t="b">
        <f>IF(COUNT(B482:C482)=2,IF(C482&gt;Data!$H$5,5,IF(C482&gt;Data!$H$6,4,IF(C482&gt;Data!$H$7,3,2))))</f>
        <v>0</v>
      </c>
      <c r="E482" s="115" t="str">
        <f t="shared" si="86"/>
        <v/>
      </c>
      <c r="F482" s="102" t="str">
        <f t="shared" si="88"/>
        <v>0,</v>
      </c>
      <c r="G482" s="102" t="str">
        <f t="shared" si="88"/>
        <v>0,</v>
      </c>
      <c r="H482" s="102" t="str">
        <f t="shared" si="88"/>
        <v>0,</v>
      </c>
      <c r="I482" s="102" t="str">
        <f t="shared" si="88"/>
        <v>0,</v>
      </c>
      <c r="J482" s="102" t="str">
        <f t="shared" si="88"/>
        <v>0,</v>
      </c>
      <c r="K482" s="102" t="str">
        <f t="shared" si="88"/>
        <v>0,</v>
      </c>
      <c r="L482" s="102" t="str">
        <f t="shared" si="88"/>
        <v>0,</v>
      </c>
      <c r="M482" s="102" t="str">
        <f t="shared" si="88"/>
        <v>0,</v>
      </c>
      <c r="N482" s="102" t="str">
        <f t="shared" si="88"/>
        <v>0,</v>
      </c>
      <c r="O482" s="102" t="str">
        <f t="shared" si="88"/>
        <v>0,</v>
      </c>
      <c r="P482" s="102" t="str">
        <f t="shared" si="88"/>
        <v>0,</v>
      </c>
      <c r="Q482" s="102" t="str">
        <f t="shared" si="88"/>
        <v>0,</v>
      </c>
      <c r="R482" s="102" t="str">
        <f t="shared" si="88"/>
        <v>0,</v>
      </c>
      <c r="S482" s="102" t="str">
        <f t="shared" si="87"/>
        <v>0,</v>
      </c>
      <c r="T482" s="102" t="str">
        <f t="shared" si="87"/>
        <v>0,</v>
      </c>
      <c r="U482" s="102" t="str">
        <f t="shared" si="87"/>
        <v>0,</v>
      </c>
      <c r="V482" s="102" t="str">
        <f t="shared" si="87"/>
        <v>0,</v>
      </c>
      <c r="W482" s="102" t="str">
        <f t="shared" si="87"/>
        <v>0,</v>
      </c>
      <c r="X482" s="102" t="str">
        <f t="shared" si="87"/>
        <v>0,</v>
      </c>
      <c r="Y482" s="102" t="str">
        <f t="shared" si="87"/>
        <v>0,</v>
      </c>
      <c r="Z482" s="102"/>
      <c r="AA482" s="102"/>
      <c r="AB482" s="102"/>
      <c r="AC482" s="102"/>
      <c r="AD482" s="102"/>
      <c r="AE482" s="102"/>
      <c r="AF482" s="102"/>
      <c r="AG482" s="102"/>
      <c r="AH482" s="102"/>
      <c r="AI482" s="102"/>
      <c r="AJ482" s="102"/>
      <c r="AK482" s="102"/>
      <c r="AL482" s="102"/>
      <c r="AM482" s="102"/>
      <c r="AN482" s="102"/>
      <c r="AO482" s="102"/>
      <c r="AP482" s="102"/>
      <c r="AQ482" s="102"/>
      <c r="AR482" s="102"/>
      <c r="AS482" s="102"/>
      <c r="AT482" s="102"/>
      <c r="AU482" s="102"/>
      <c r="AV482" s="102"/>
      <c r="AW482" s="102"/>
      <c r="AX482" s="102"/>
      <c r="AY482" s="102"/>
    </row>
    <row r="483" spans="1:51" x14ac:dyDescent="0.25">
      <c r="A483" s="116">
        <v>482</v>
      </c>
      <c r="B483" s="116" t="b">
        <f>IF(ISNUMBER(Data!D483),IF(AND($A483&lt;=Data!$H$3,$A485&gt;=Data!$H$2,Data!E484&lt;&gt;1),VLOOKUP($A483,Data!$A:$D,4,FALSE)))</f>
        <v>0</v>
      </c>
      <c r="C483" s="116" t="b">
        <f>IF(AND($A483&lt;=Data!$H$3,$A485&gt;=Data!$H$2,Data!E484&lt;&gt;1),VLOOKUP($A483,Data!$A:$D,3,FALSE))</f>
        <v>0</v>
      </c>
      <c r="D483" s="58" t="b">
        <f>IF(COUNT(B483:C483)=2,IF(C483&gt;Data!$H$5,5,IF(C483&gt;Data!$H$6,4,IF(C483&gt;Data!$H$7,3,2))))</f>
        <v>0</v>
      </c>
      <c r="E483" s="115" t="str">
        <f t="shared" si="86"/>
        <v/>
      </c>
      <c r="F483" s="102" t="str">
        <f t="shared" si="88"/>
        <v>0,</v>
      </c>
      <c r="G483" s="102" t="str">
        <f t="shared" si="88"/>
        <v>0,</v>
      </c>
      <c r="H483" s="102" t="str">
        <f t="shared" si="88"/>
        <v>0,</v>
      </c>
      <c r="I483" s="102" t="str">
        <f t="shared" si="88"/>
        <v>0,</v>
      </c>
      <c r="J483" s="102" t="str">
        <f t="shared" si="88"/>
        <v>0,</v>
      </c>
      <c r="K483" s="102" t="str">
        <f t="shared" si="88"/>
        <v>0,</v>
      </c>
      <c r="L483" s="102" t="str">
        <f t="shared" si="88"/>
        <v>0,</v>
      </c>
      <c r="M483" s="102" t="str">
        <f t="shared" si="88"/>
        <v>0,</v>
      </c>
      <c r="N483" s="102" t="str">
        <f t="shared" si="88"/>
        <v>0,</v>
      </c>
      <c r="O483" s="102" t="str">
        <f t="shared" si="88"/>
        <v>0,</v>
      </c>
      <c r="P483" s="102" t="str">
        <f t="shared" si="88"/>
        <v>0,</v>
      </c>
      <c r="Q483" s="102" t="str">
        <f t="shared" si="88"/>
        <v>0,</v>
      </c>
      <c r="R483" s="102" t="str">
        <f t="shared" si="88"/>
        <v>0,</v>
      </c>
      <c r="S483" s="102" t="str">
        <f t="shared" si="87"/>
        <v>0,</v>
      </c>
      <c r="T483" s="102" t="str">
        <f t="shared" si="87"/>
        <v>0,</v>
      </c>
      <c r="U483" s="102" t="str">
        <f t="shared" si="87"/>
        <v>0,</v>
      </c>
      <c r="V483" s="102" t="str">
        <f t="shared" si="87"/>
        <v>0,</v>
      </c>
      <c r="W483" s="102" t="str">
        <f t="shared" si="87"/>
        <v>0,</v>
      </c>
      <c r="X483" s="102" t="str">
        <f t="shared" si="87"/>
        <v>0,</v>
      </c>
      <c r="Y483" s="102" t="str">
        <f t="shared" si="87"/>
        <v>0,</v>
      </c>
      <c r="Z483" s="102"/>
      <c r="AA483" s="102"/>
      <c r="AB483" s="102"/>
      <c r="AC483" s="102"/>
      <c r="AD483" s="102"/>
      <c r="AE483" s="102"/>
      <c r="AF483" s="102"/>
      <c r="AG483" s="102"/>
      <c r="AH483" s="102"/>
      <c r="AI483" s="102"/>
      <c r="AJ483" s="102"/>
      <c r="AK483" s="102"/>
      <c r="AL483" s="102"/>
      <c r="AM483" s="102"/>
      <c r="AN483" s="102"/>
      <c r="AO483" s="102"/>
      <c r="AP483" s="102"/>
      <c r="AQ483" s="102"/>
      <c r="AR483" s="102"/>
      <c r="AS483" s="102"/>
      <c r="AT483" s="102"/>
      <c r="AU483" s="102"/>
      <c r="AV483" s="102"/>
      <c r="AW483" s="102"/>
      <c r="AX483" s="102"/>
      <c r="AY483" s="102"/>
    </row>
    <row r="484" spans="1:51" x14ac:dyDescent="0.25">
      <c r="A484" s="116">
        <v>483</v>
      </c>
      <c r="B484" s="116" t="b">
        <f>IF(ISNUMBER(Data!D484),IF(AND($A484&lt;=Data!$H$3,$A486&gt;=Data!$H$2,Data!E485&lt;&gt;1),VLOOKUP($A484,Data!$A:$D,4,FALSE)))</f>
        <v>0</v>
      </c>
      <c r="C484" s="116" t="b">
        <f>IF(AND($A484&lt;=Data!$H$3,$A486&gt;=Data!$H$2,Data!E485&lt;&gt;1),VLOOKUP($A484,Data!$A:$D,3,FALSE))</f>
        <v>0</v>
      </c>
      <c r="D484" s="58" t="b">
        <f>IF(COUNT(B484:C484)=2,IF(C484&gt;Data!$H$5,5,IF(C484&gt;Data!$H$6,4,IF(C484&gt;Data!$H$7,3,2))))</f>
        <v>0</v>
      </c>
      <c r="E484" s="115" t="str">
        <f t="shared" si="86"/>
        <v/>
      </c>
      <c r="F484" s="102" t="str">
        <f t="shared" si="88"/>
        <v>0,</v>
      </c>
      <c r="G484" s="102" t="str">
        <f t="shared" si="88"/>
        <v>0,</v>
      </c>
      <c r="H484" s="102" t="str">
        <f t="shared" si="88"/>
        <v>0,</v>
      </c>
      <c r="I484" s="102" t="str">
        <f t="shared" si="88"/>
        <v>0,</v>
      </c>
      <c r="J484" s="102" t="str">
        <f t="shared" si="88"/>
        <v>0,</v>
      </c>
      <c r="K484" s="102" t="str">
        <f t="shared" si="88"/>
        <v>0,</v>
      </c>
      <c r="L484" s="102" t="str">
        <f t="shared" si="88"/>
        <v>0,</v>
      </c>
      <c r="M484" s="102" t="str">
        <f t="shared" si="88"/>
        <v>0,</v>
      </c>
      <c r="N484" s="102" t="str">
        <f t="shared" si="88"/>
        <v>0,</v>
      </c>
      <c r="O484" s="102" t="str">
        <f t="shared" si="88"/>
        <v>0,</v>
      </c>
      <c r="P484" s="102" t="str">
        <f t="shared" si="88"/>
        <v>0,</v>
      </c>
      <c r="Q484" s="102" t="str">
        <f t="shared" si="88"/>
        <v>0,</v>
      </c>
      <c r="R484" s="102" t="str">
        <f t="shared" si="88"/>
        <v>0,</v>
      </c>
      <c r="S484" s="102" t="str">
        <f t="shared" si="87"/>
        <v>0,</v>
      </c>
      <c r="T484" s="102" t="str">
        <f t="shared" si="87"/>
        <v>0,</v>
      </c>
      <c r="U484" s="102" t="str">
        <f t="shared" si="87"/>
        <v>0,</v>
      </c>
      <c r="V484" s="102" t="str">
        <f t="shared" si="87"/>
        <v>0,</v>
      </c>
      <c r="W484" s="102" t="str">
        <f t="shared" si="87"/>
        <v>0,</v>
      </c>
      <c r="X484" s="102" t="str">
        <f t="shared" si="87"/>
        <v>0,</v>
      </c>
      <c r="Y484" s="102" t="str">
        <f t="shared" si="87"/>
        <v>0,</v>
      </c>
      <c r="Z484" s="102"/>
      <c r="AA484" s="102"/>
      <c r="AB484" s="102"/>
      <c r="AC484" s="102"/>
      <c r="AD484" s="102"/>
      <c r="AE484" s="102"/>
      <c r="AF484" s="102"/>
      <c r="AG484" s="102"/>
      <c r="AH484" s="102"/>
      <c r="AI484" s="102"/>
      <c r="AJ484" s="102"/>
      <c r="AK484" s="102"/>
      <c r="AL484" s="102"/>
      <c r="AM484" s="102"/>
      <c r="AN484" s="102"/>
      <c r="AO484" s="102"/>
      <c r="AP484" s="102"/>
      <c r="AQ484" s="102"/>
      <c r="AR484" s="102"/>
      <c r="AS484" s="102"/>
      <c r="AT484" s="102"/>
      <c r="AU484" s="102"/>
      <c r="AV484" s="102"/>
      <c r="AW484" s="102"/>
      <c r="AX484" s="102"/>
      <c r="AY484" s="102"/>
    </row>
    <row r="485" spans="1:51" x14ac:dyDescent="0.25">
      <c r="A485" s="116">
        <v>484</v>
      </c>
      <c r="B485" s="116" t="b">
        <f>IF(ISNUMBER(Data!D485),IF(AND($A485&lt;=Data!$H$3,$A487&gt;=Data!$H$2,Data!E486&lt;&gt;1),VLOOKUP($A485,Data!$A:$D,4,FALSE)))</f>
        <v>0</v>
      </c>
      <c r="C485" s="116" t="b">
        <f>IF(AND($A485&lt;=Data!$H$3,$A487&gt;=Data!$H$2,Data!E486&lt;&gt;1),VLOOKUP($A485,Data!$A:$D,3,FALSE))</f>
        <v>0</v>
      </c>
      <c r="D485" s="58" t="b">
        <f>IF(COUNT(B485:C485)=2,IF(C485&gt;Data!$H$5,5,IF(C485&gt;Data!$H$6,4,IF(C485&gt;Data!$H$7,3,2))))</f>
        <v>0</v>
      </c>
      <c r="E485" s="115" t="str">
        <f t="shared" si="86"/>
        <v/>
      </c>
      <c r="F485" s="102" t="str">
        <f t="shared" si="88"/>
        <v>0,</v>
      </c>
      <c r="G485" s="102" t="str">
        <f t="shared" si="88"/>
        <v>0,</v>
      </c>
      <c r="H485" s="102" t="str">
        <f t="shared" si="88"/>
        <v>0,</v>
      </c>
      <c r="I485" s="102" t="str">
        <f t="shared" si="88"/>
        <v>0,</v>
      </c>
      <c r="J485" s="102" t="str">
        <f t="shared" si="88"/>
        <v>0,</v>
      </c>
      <c r="K485" s="102" t="str">
        <f t="shared" si="88"/>
        <v>0,</v>
      </c>
      <c r="L485" s="102" t="str">
        <f t="shared" si="88"/>
        <v>0,</v>
      </c>
      <c r="M485" s="102" t="str">
        <f t="shared" si="88"/>
        <v>0,</v>
      </c>
      <c r="N485" s="102" t="str">
        <f t="shared" si="88"/>
        <v>0,</v>
      </c>
      <c r="O485" s="102" t="str">
        <f t="shared" si="88"/>
        <v>0,</v>
      </c>
      <c r="P485" s="102" t="str">
        <f t="shared" si="88"/>
        <v>0,</v>
      </c>
      <c r="Q485" s="102" t="str">
        <f t="shared" si="88"/>
        <v>0,</v>
      </c>
      <c r="R485" s="102" t="str">
        <f t="shared" si="88"/>
        <v>0,</v>
      </c>
      <c r="S485" s="102" t="str">
        <f t="shared" si="88"/>
        <v>0,</v>
      </c>
      <c r="T485" s="102" t="str">
        <f t="shared" si="88"/>
        <v>0,</v>
      </c>
      <c r="U485" s="102" t="str">
        <f t="shared" si="88"/>
        <v>0,</v>
      </c>
      <c r="V485" s="102" t="str">
        <f t="shared" ref="V485:Y501" si="89">IF($B485&lt;V$1,1,0) &amp;","&amp;$E485</f>
        <v>0,</v>
      </c>
      <c r="W485" s="102" t="str">
        <f t="shared" si="89"/>
        <v>0,</v>
      </c>
      <c r="X485" s="102" t="str">
        <f t="shared" si="89"/>
        <v>0,</v>
      </c>
      <c r="Y485" s="102" t="str">
        <f t="shared" si="89"/>
        <v>0,</v>
      </c>
      <c r="Z485" s="102"/>
      <c r="AA485" s="102"/>
      <c r="AB485" s="102"/>
      <c r="AC485" s="102"/>
      <c r="AD485" s="102"/>
      <c r="AE485" s="102"/>
      <c r="AF485" s="102"/>
      <c r="AG485" s="102"/>
      <c r="AH485" s="102"/>
      <c r="AI485" s="102"/>
      <c r="AJ485" s="102"/>
      <c r="AK485" s="102"/>
      <c r="AL485" s="102"/>
      <c r="AM485" s="102"/>
      <c r="AN485" s="102"/>
      <c r="AO485" s="102"/>
      <c r="AP485" s="102"/>
      <c r="AQ485" s="102"/>
      <c r="AR485" s="102"/>
      <c r="AS485" s="102"/>
      <c r="AT485" s="102"/>
      <c r="AU485" s="102"/>
      <c r="AV485" s="102"/>
      <c r="AW485" s="102"/>
      <c r="AX485" s="102"/>
      <c r="AY485" s="102"/>
    </row>
    <row r="486" spans="1:51" x14ac:dyDescent="0.25">
      <c r="A486" s="116">
        <v>485</v>
      </c>
      <c r="B486" s="116" t="b">
        <f>IF(ISNUMBER(Data!D486),IF(AND($A486&lt;=Data!$H$3,$A488&gt;=Data!$H$2,Data!E487&lt;&gt;1),VLOOKUP($A486,Data!$A:$D,4,FALSE)))</f>
        <v>0</v>
      </c>
      <c r="C486" s="116" t="b">
        <f>IF(AND($A486&lt;=Data!$H$3,$A488&gt;=Data!$H$2,Data!E487&lt;&gt;1),VLOOKUP($A486,Data!$A:$D,3,FALSE))</f>
        <v>0</v>
      </c>
      <c r="D486" s="58" t="b">
        <f>IF(COUNT(B486:C486)=2,IF(C486&gt;Data!$H$5,5,IF(C486&gt;Data!$H$6,4,IF(C486&gt;Data!$H$7,3,2))))</f>
        <v>0</v>
      </c>
      <c r="E486" s="115" t="str">
        <f t="shared" si="86"/>
        <v/>
      </c>
      <c r="F486" s="102" t="str">
        <f t="shared" si="88"/>
        <v>0,</v>
      </c>
      <c r="G486" s="102" t="str">
        <f t="shared" si="88"/>
        <v>0,</v>
      </c>
      <c r="H486" s="102" t="str">
        <f t="shared" si="88"/>
        <v>0,</v>
      </c>
      <c r="I486" s="102" t="str">
        <f t="shared" si="88"/>
        <v>0,</v>
      </c>
      <c r="J486" s="102" t="str">
        <f t="shared" si="88"/>
        <v>0,</v>
      </c>
      <c r="K486" s="102" t="str">
        <f t="shared" si="88"/>
        <v>0,</v>
      </c>
      <c r="L486" s="102" t="str">
        <f t="shared" si="88"/>
        <v>0,</v>
      </c>
      <c r="M486" s="102" t="str">
        <f t="shared" si="88"/>
        <v>0,</v>
      </c>
      <c r="N486" s="102" t="str">
        <f t="shared" si="88"/>
        <v>0,</v>
      </c>
      <c r="O486" s="102" t="str">
        <f t="shared" si="88"/>
        <v>0,</v>
      </c>
      <c r="P486" s="102" t="str">
        <f t="shared" si="88"/>
        <v>0,</v>
      </c>
      <c r="Q486" s="102" t="str">
        <f t="shared" si="88"/>
        <v>0,</v>
      </c>
      <c r="R486" s="102" t="str">
        <f t="shared" si="88"/>
        <v>0,</v>
      </c>
      <c r="S486" s="102" t="str">
        <f t="shared" si="88"/>
        <v>0,</v>
      </c>
      <c r="T486" s="102" t="str">
        <f t="shared" si="88"/>
        <v>0,</v>
      </c>
      <c r="U486" s="102" t="str">
        <f t="shared" si="88"/>
        <v>0,</v>
      </c>
      <c r="V486" s="102" t="str">
        <f t="shared" si="89"/>
        <v>0,</v>
      </c>
      <c r="W486" s="102" t="str">
        <f t="shared" si="89"/>
        <v>0,</v>
      </c>
      <c r="X486" s="102" t="str">
        <f t="shared" si="89"/>
        <v>0,</v>
      </c>
      <c r="Y486" s="102" t="str">
        <f t="shared" si="89"/>
        <v>0,</v>
      </c>
      <c r="Z486" s="102"/>
      <c r="AA486" s="102"/>
      <c r="AB486" s="102"/>
      <c r="AC486" s="102"/>
      <c r="AD486" s="102"/>
      <c r="AE486" s="102"/>
      <c r="AF486" s="102"/>
      <c r="AG486" s="102"/>
      <c r="AH486" s="102"/>
      <c r="AI486" s="102"/>
      <c r="AJ486" s="102"/>
      <c r="AK486" s="102"/>
      <c r="AL486" s="102"/>
      <c r="AM486" s="102"/>
      <c r="AN486" s="102"/>
      <c r="AO486" s="102"/>
      <c r="AP486" s="102"/>
      <c r="AQ486" s="102"/>
      <c r="AR486" s="102"/>
      <c r="AS486" s="102"/>
      <c r="AT486" s="102"/>
      <c r="AU486" s="102"/>
      <c r="AV486" s="102"/>
      <c r="AW486" s="102"/>
      <c r="AX486" s="102"/>
      <c r="AY486" s="102"/>
    </row>
    <row r="487" spans="1:51" x14ac:dyDescent="0.25">
      <c r="A487" s="116">
        <v>486</v>
      </c>
      <c r="B487" s="116" t="b">
        <f>IF(ISNUMBER(Data!D487),IF(AND($A487&lt;=Data!$H$3,$A489&gt;=Data!$H$2,Data!E488&lt;&gt;1),VLOOKUP($A487,Data!$A:$D,4,FALSE)))</f>
        <v>0</v>
      </c>
      <c r="C487" s="116" t="b">
        <f>IF(AND($A487&lt;=Data!$H$3,$A489&gt;=Data!$H$2,Data!E488&lt;&gt;1),VLOOKUP($A487,Data!$A:$D,3,FALSE))</f>
        <v>0</v>
      </c>
      <c r="D487" s="58" t="b">
        <f>IF(COUNT(B487:C487)=2,IF(C487&gt;Data!$H$5,5,IF(C487&gt;Data!$H$6,4,IF(C487&gt;Data!$H$7,3,2))))</f>
        <v>0</v>
      </c>
      <c r="E487" s="115" t="str">
        <f t="shared" si="86"/>
        <v/>
      </c>
      <c r="F487" s="102" t="str">
        <f t="shared" si="88"/>
        <v>0,</v>
      </c>
      <c r="G487" s="102" t="str">
        <f t="shared" si="88"/>
        <v>0,</v>
      </c>
      <c r="H487" s="102" t="str">
        <f t="shared" si="88"/>
        <v>0,</v>
      </c>
      <c r="I487" s="102" t="str">
        <f t="shared" si="88"/>
        <v>0,</v>
      </c>
      <c r="J487" s="102" t="str">
        <f t="shared" si="88"/>
        <v>0,</v>
      </c>
      <c r="K487" s="102" t="str">
        <f t="shared" si="88"/>
        <v>0,</v>
      </c>
      <c r="L487" s="102" t="str">
        <f t="shared" si="88"/>
        <v>0,</v>
      </c>
      <c r="M487" s="102" t="str">
        <f t="shared" si="88"/>
        <v>0,</v>
      </c>
      <c r="N487" s="102" t="str">
        <f t="shared" si="88"/>
        <v>0,</v>
      </c>
      <c r="O487" s="102" t="str">
        <f t="shared" si="88"/>
        <v>0,</v>
      </c>
      <c r="P487" s="102" t="str">
        <f t="shared" si="88"/>
        <v>0,</v>
      </c>
      <c r="Q487" s="102" t="str">
        <f t="shared" si="88"/>
        <v>0,</v>
      </c>
      <c r="R487" s="102" t="str">
        <f t="shared" si="88"/>
        <v>0,</v>
      </c>
      <c r="S487" s="102" t="str">
        <f t="shared" si="88"/>
        <v>0,</v>
      </c>
      <c r="T487" s="102" t="str">
        <f t="shared" si="88"/>
        <v>0,</v>
      </c>
      <c r="U487" s="102" t="str">
        <f t="shared" si="88"/>
        <v>0,</v>
      </c>
      <c r="V487" s="102" t="str">
        <f t="shared" si="89"/>
        <v>0,</v>
      </c>
      <c r="W487" s="102" t="str">
        <f t="shared" si="89"/>
        <v>0,</v>
      </c>
      <c r="X487" s="102" t="str">
        <f t="shared" si="89"/>
        <v>0,</v>
      </c>
      <c r="Y487" s="102" t="str">
        <f t="shared" si="89"/>
        <v>0,</v>
      </c>
      <c r="Z487" s="102"/>
      <c r="AA487" s="102"/>
      <c r="AB487" s="102"/>
      <c r="AC487" s="102"/>
      <c r="AD487" s="102"/>
      <c r="AE487" s="102"/>
      <c r="AF487" s="102"/>
      <c r="AG487" s="102"/>
      <c r="AH487" s="102"/>
      <c r="AI487" s="102"/>
      <c r="AJ487" s="102"/>
      <c r="AK487" s="102"/>
      <c r="AL487" s="102"/>
      <c r="AM487" s="102"/>
      <c r="AN487" s="102"/>
      <c r="AO487" s="102"/>
      <c r="AP487" s="102"/>
      <c r="AQ487" s="102"/>
      <c r="AR487" s="102"/>
      <c r="AS487" s="102"/>
      <c r="AT487" s="102"/>
      <c r="AU487" s="102"/>
      <c r="AV487" s="102"/>
      <c r="AW487" s="102"/>
      <c r="AX487" s="102"/>
      <c r="AY487" s="102"/>
    </row>
    <row r="488" spans="1:51" x14ac:dyDescent="0.25">
      <c r="A488" s="116">
        <v>487</v>
      </c>
      <c r="B488" s="116" t="b">
        <f>IF(ISNUMBER(Data!D488),IF(AND($A488&lt;=Data!$H$3,$A490&gt;=Data!$H$2,Data!E489&lt;&gt;1),VLOOKUP($A488,Data!$A:$D,4,FALSE)))</f>
        <v>0</v>
      </c>
      <c r="C488" s="116" t="b">
        <f>IF(AND($A488&lt;=Data!$H$3,$A490&gt;=Data!$H$2,Data!E489&lt;&gt;1),VLOOKUP($A488,Data!$A:$D,3,FALSE))</f>
        <v>0</v>
      </c>
      <c r="D488" s="58" t="b">
        <f>IF(COUNT(B488:C488)=2,IF(C488&gt;Data!$H$5,5,IF(C488&gt;Data!$H$6,4,IF(C488&gt;Data!$H$7,3,2))))</f>
        <v>0</v>
      </c>
      <c r="E488" s="115" t="str">
        <f t="shared" si="86"/>
        <v/>
      </c>
      <c r="F488" s="102" t="str">
        <f t="shared" si="88"/>
        <v>0,</v>
      </c>
      <c r="G488" s="102" t="str">
        <f t="shared" si="88"/>
        <v>0,</v>
      </c>
      <c r="H488" s="102" t="str">
        <f t="shared" si="88"/>
        <v>0,</v>
      </c>
      <c r="I488" s="102" t="str">
        <f t="shared" si="88"/>
        <v>0,</v>
      </c>
      <c r="J488" s="102" t="str">
        <f t="shared" si="88"/>
        <v>0,</v>
      </c>
      <c r="K488" s="102" t="str">
        <f t="shared" si="88"/>
        <v>0,</v>
      </c>
      <c r="L488" s="102" t="str">
        <f t="shared" si="88"/>
        <v>0,</v>
      </c>
      <c r="M488" s="102" t="str">
        <f t="shared" si="88"/>
        <v>0,</v>
      </c>
      <c r="N488" s="102" t="str">
        <f t="shared" si="88"/>
        <v>0,</v>
      </c>
      <c r="O488" s="102" t="str">
        <f t="shared" si="88"/>
        <v>0,</v>
      </c>
      <c r="P488" s="102" t="str">
        <f t="shared" si="88"/>
        <v>0,</v>
      </c>
      <c r="Q488" s="102" t="str">
        <f t="shared" si="88"/>
        <v>0,</v>
      </c>
      <c r="R488" s="102" t="str">
        <f t="shared" si="88"/>
        <v>0,</v>
      </c>
      <c r="S488" s="102" t="str">
        <f t="shared" si="88"/>
        <v>0,</v>
      </c>
      <c r="T488" s="102" t="str">
        <f t="shared" si="88"/>
        <v>0,</v>
      </c>
      <c r="U488" s="102" t="str">
        <f t="shared" si="88"/>
        <v>0,</v>
      </c>
      <c r="V488" s="102" t="str">
        <f t="shared" si="89"/>
        <v>0,</v>
      </c>
      <c r="W488" s="102" t="str">
        <f t="shared" si="89"/>
        <v>0,</v>
      </c>
      <c r="X488" s="102" t="str">
        <f t="shared" si="89"/>
        <v>0,</v>
      </c>
      <c r="Y488" s="102" t="str">
        <f t="shared" si="89"/>
        <v>0,</v>
      </c>
      <c r="Z488" s="102"/>
      <c r="AA488" s="102"/>
      <c r="AB488" s="102"/>
      <c r="AC488" s="102"/>
      <c r="AD488" s="102"/>
      <c r="AE488" s="102"/>
      <c r="AF488" s="102"/>
      <c r="AG488" s="102"/>
      <c r="AH488" s="102"/>
      <c r="AI488" s="102"/>
      <c r="AJ488" s="102"/>
      <c r="AK488" s="102"/>
      <c r="AL488" s="102"/>
      <c r="AM488" s="102"/>
      <c r="AN488" s="102"/>
      <c r="AO488" s="102"/>
      <c r="AP488" s="102"/>
      <c r="AQ488" s="102"/>
      <c r="AR488" s="102"/>
      <c r="AS488" s="102"/>
      <c r="AT488" s="102"/>
      <c r="AU488" s="102"/>
      <c r="AV488" s="102"/>
      <c r="AW488" s="102"/>
      <c r="AX488" s="102"/>
      <c r="AY488" s="102"/>
    </row>
    <row r="489" spans="1:51" x14ac:dyDescent="0.25">
      <c r="A489" s="116">
        <v>488</v>
      </c>
      <c r="B489" s="116" t="b">
        <f>IF(ISNUMBER(Data!D489),IF(AND($A489&lt;=Data!$H$3,$A491&gt;=Data!$H$2,Data!E490&lt;&gt;1),VLOOKUP($A489,Data!$A:$D,4,FALSE)))</f>
        <v>0</v>
      </c>
      <c r="C489" s="116" t="b">
        <f>IF(AND($A489&lt;=Data!$H$3,$A491&gt;=Data!$H$2,Data!E490&lt;&gt;1),VLOOKUP($A489,Data!$A:$D,3,FALSE))</f>
        <v>0</v>
      </c>
      <c r="D489" s="58" t="b">
        <f>IF(COUNT(B489:C489)=2,IF(C489&gt;Data!$H$5,5,IF(C489&gt;Data!$H$6,4,IF(C489&gt;Data!$H$7,3,2))))</f>
        <v>0</v>
      </c>
      <c r="E489" s="115" t="str">
        <f t="shared" si="86"/>
        <v/>
      </c>
      <c r="F489" s="102" t="str">
        <f t="shared" si="88"/>
        <v>0,</v>
      </c>
      <c r="G489" s="102" t="str">
        <f t="shared" si="88"/>
        <v>0,</v>
      </c>
      <c r="H489" s="102" t="str">
        <f t="shared" si="88"/>
        <v>0,</v>
      </c>
      <c r="I489" s="102" t="str">
        <f t="shared" si="88"/>
        <v>0,</v>
      </c>
      <c r="J489" s="102" t="str">
        <f t="shared" si="88"/>
        <v>0,</v>
      </c>
      <c r="K489" s="102" t="str">
        <f t="shared" si="88"/>
        <v>0,</v>
      </c>
      <c r="L489" s="102" t="str">
        <f t="shared" si="88"/>
        <v>0,</v>
      </c>
      <c r="M489" s="102" t="str">
        <f t="shared" si="88"/>
        <v>0,</v>
      </c>
      <c r="N489" s="102" t="str">
        <f t="shared" si="88"/>
        <v>0,</v>
      </c>
      <c r="O489" s="102" t="str">
        <f t="shared" si="88"/>
        <v>0,</v>
      </c>
      <c r="P489" s="102" t="str">
        <f t="shared" si="88"/>
        <v>0,</v>
      </c>
      <c r="Q489" s="102" t="str">
        <f t="shared" si="88"/>
        <v>0,</v>
      </c>
      <c r="R489" s="102" t="str">
        <f t="shared" si="88"/>
        <v>0,</v>
      </c>
      <c r="S489" s="102" t="str">
        <f t="shared" si="88"/>
        <v>0,</v>
      </c>
      <c r="T489" s="102" t="str">
        <f t="shared" si="88"/>
        <v>0,</v>
      </c>
      <c r="U489" s="102" t="str">
        <f t="shared" si="88"/>
        <v>0,</v>
      </c>
      <c r="V489" s="102" t="str">
        <f t="shared" si="89"/>
        <v>0,</v>
      </c>
      <c r="W489" s="102" t="str">
        <f t="shared" si="89"/>
        <v>0,</v>
      </c>
      <c r="X489" s="102" t="str">
        <f t="shared" si="89"/>
        <v>0,</v>
      </c>
      <c r="Y489" s="102" t="str">
        <f t="shared" si="89"/>
        <v>0,</v>
      </c>
      <c r="Z489" s="102"/>
      <c r="AA489" s="102"/>
      <c r="AB489" s="102"/>
      <c r="AC489" s="102"/>
      <c r="AD489" s="102"/>
      <c r="AE489" s="102"/>
      <c r="AF489" s="102"/>
      <c r="AG489" s="102"/>
      <c r="AH489" s="102"/>
      <c r="AI489" s="102"/>
      <c r="AJ489" s="102"/>
      <c r="AK489" s="102"/>
      <c r="AL489" s="102"/>
      <c r="AM489" s="102"/>
      <c r="AN489" s="102"/>
      <c r="AO489" s="102"/>
      <c r="AP489" s="102"/>
      <c r="AQ489" s="102"/>
      <c r="AR489" s="102"/>
      <c r="AS489" s="102"/>
      <c r="AT489" s="102"/>
      <c r="AU489" s="102"/>
      <c r="AV489" s="102"/>
      <c r="AW489" s="102"/>
      <c r="AX489" s="102"/>
      <c r="AY489" s="102"/>
    </row>
    <row r="490" spans="1:51" x14ac:dyDescent="0.25">
      <c r="A490" s="116">
        <v>489</v>
      </c>
      <c r="B490" s="116" t="b">
        <f>IF(ISNUMBER(Data!D490),IF(AND($A490&lt;=Data!$H$3,$A492&gt;=Data!$H$2,Data!E491&lt;&gt;1),VLOOKUP($A490,Data!$A:$D,4,FALSE)))</f>
        <v>0</v>
      </c>
      <c r="C490" s="116" t="b">
        <f>IF(AND($A490&lt;=Data!$H$3,$A492&gt;=Data!$H$2,Data!E491&lt;&gt;1),VLOOKUP($A490,Data!$A:$D,3,FALSE))</f>
        <v>0</v>
      </c>
      <c r="D490" s="58" t="b">
        <f>IF(COUNT(B490:C490)=2,IF(C490&gt;Data!$H$5,5,IF(C490&gt;Data!$H$6,4,IF(C490&gt;Data!$H$7,3,2))))</f>
        <v>0</v>
      </c>
      <c r="E490" s="115" t="str">
        <f t="shared" si="86"/>
        <v/>
      </c>
      <c r="F490" s="102" t="str">
        <f t="shared" si="88"/>
        <v>0,</v>
      </c>
      <c r="G490" s="102" t="str">
        <f t="shared" si="88"/>
        <v>0,</v>
      </c>
      <c r="H490" s="102" t="str">
        <f t="shared" si="88"/>
        <v>0,</v>
      </c>
      <c r="I490" s="102" t="str">
        <f t="shared" si="88"/>
        <v>0,</v>
      </c>
      <c r="J490" s="102" t="str">
        <f t="shared" si="88"/>
        <v>0,</v>
      </c>
      <c r="K490" s="102" t="str">
        <f t="shared" si="88"/>
        <v>0,</v>
      </c>
      <c r="L490" s="102" t="str">
        <f t="shared" si="88"/>
        <v>0,</v>
      </c>
      <c r="M490" s="102" t="str">
        <f t="shared" si="88"/>
        <v>0,</v>
      </c>
      <c r="N490" s="102" t="str">
        <f t="shared" si="88"/>
        <v>0,</v>
      </c>
      <c r="O490" s="102" t="str">
        <f t="shared" si="88"/>
        <v>0,</v>
      </c>
      <c r="P490" s="102" t="str">
        <f t="shared" si="88"/>
        <v>0,</v>
      </c>
      <c r="Q490" s="102" t="str">
        <f t="shared" si="88"/>
        <v>0,</v>
      </c>
      <c r="R490" s="102" t="str">
        <f t="shared" si="88"/>
        <v>0,</v>
      </c>
      <c r="S490" s="102" t="str">
        <f t="shared" si="88"/>
        <v>0,</v>
      </c>
      <c r="T490" s="102" t="str">
        <f t="shared" si="88"/>
        <v>0,</v>
      </c>
      <c r="U490" s="102" t="str">
        <f t="shared" si="88"/>
        <v>0,</v>
      </c>
      <c r="V490" s="102" t="str">
        <f t="shared" si="89"/>
        <v>0,</v>
      </c>
      <c r="W490" s="102" t="str">
        <f t="shared" si="89"/>
        <v>0,</v>
      </c>
      <c r="X490" s="102" t="str">
        <f t="shared" si="89"/>
        <v>0,</v>
      </c>
      <c r="Y490" s="102" t="str">
        <f t="shared" si="89"/>
        <v>0,</v>
      </c>
      <c r="Z490" s="102"/>
      <c r="AA490" s="102"/>
      <c r="AB490" s="102"/>
      <c r="AC490" s="102"/>
      <c r="AD490" s="102"/>
      <c r="AE490" s="102"/>
      <c r="AF490" s="102"/>
      <c r="AG490" s="102"/>
      <c r="AH490" s="102"/>
      <c r="AI490" s="102"/>
      <c r="AJ490" s="102"/>
      <c r="AK490" s="102"/>
      <c r="AL490" s="102"/>
      <c r="AM490" s="102"/>
      <c r="AN490" s="102"/>
      <c r="AO490" s="102"/>
      <c r="AP490" s="102"/>
      <c r="AQ490" s="102"/>
      <c r="AR490" s="102"/>
      <c r="AS490" s="102"/>
      <c r="AT490" s="102"/>
      <c r="AU490" s="102"/>
      <c r="AV490" s="102"/>
      <c r="AW490" s="102"/>
      <c r="AX490" s="102"/>
      <c r="AY490" s="102"/>
    </row>
    <row r="491" spans="1:51" x14ac:dyDescent="0.25">
      <c r="A491" s="116">
        <v>490</v>
      </c>
      <c r="B491" s="116" t="b">
        <f>IF(ISNUMBER(Data!D491),IF(AND($A491&lt;=Data!$H$3,$A493&gt;=Data!$H$2,Data!E492&lt;&gt;1),VLOOKUP($A491,Data!$A:$D,4,FALSE)))</f>
        <v>0</v>
      </c>
      <c r="C491" s="116" t="b">
        <f>IF(AND($A491&lt;=Data!$H$3,$A493&gt;=Data!$H$2,Data!E492&lt;&gt;1),VLOOKUP($A491,Data!$A:$D,3,FALSE))</f>
        <v>0</v>
      </c>
      <c r="D491" s="58" t="b">
        <f>IF(COUNT(B491:C491)=2,IF(C491&gt;Data!$H$5,5,IF(C491&gt;Data!$H$6,4,IF(C491&gt;Data!$H$7,3,2))))</f>
        <v>0</v>
      </c>
      <c r="E491" s="115" t="str">
        <f t="shared" si="86"/>
        <v/>
      </c>
      <c r="F491" s="102" t="str">
        <f t="shared" si="88"/>
        <v>0,</v>
      </c>
      <c r="G491" s="102" t="str">
        <f t="shared" si="88"/>
        <v>0,</v>
      </c>
      <c r="H491" s="102" t="str">
        <f t="shared" si="88"/>
        <v>0,</v>
      </c>
      <c r="I491" s="102" t="str">
        <f t="shared" si="88"/>
        <v>0,</v>
      </c>
      <c r="J491" s="102" t="str">
        <f t="shared" si="88"/>
        <v>0,</v>
      </c>
      <c r="K491" s="102" t="str">
        <f t="shared" si="88"/>
        <v>0,</v>
      </c>
      <c r="L491" s="102" t="str">
        <f t="shared" si="88"/>
        <v>0,</v>
      </c>
      <c r="M491" s="102" t="str">
        <f t="shared" si="88"/>
        <v>0,</v>
      </c>
      <c r="N491" s="102" t="str">
        <f t="shared" si="88"/>
        <v>0,</v>
      </c>
      <c r="O491" s="102" t="str">
        <f t="shared" si="88"/>
        <v>0,</v>
      </c>
      <c r="P491" s="102" t="str">
        <f t="shared" si="88"/>
        <v>0,</v>
      </c>
      <c r="Q491" s="102" t="str">
        <f t="shared" si="88"/>
        <v>0,</v>
      </c>
      <c r="R491" s="102" t="str">
        <f t="shared" si="88"/>
        <v>0,</v>
      </c>
      <c r="S491" s="102" t="str">
        <f t="shared" si="88"/>
        <v>0,</v>
      </c>
      <c r="T491" s="102" t="str">
        <f t="shared" si="88"/>
        <v>0,</v>
      </c>
      <c r="U491" s="102" t="str">
        <f t="shared" si="88"/>
        <v>0,</v>
      </c>
      <c r="V491" s="102" t="str">
        <f t="shared" si="89"/>
        <v>0,</v>
      </c>
      <c r="W491" s="102" t="str">
        <f t="shared" si="89"/>
        <v>0,</v>
      </c>
      <c r="X491" s="102" t="str">
        <f t="shared" si="89"/>
        <v>0,</v>
      </c>
      <c r="Y491" s="102" t="str">
        <f t="shared" si="89"/>
        <v>0,</v>
      </c>
      <c r="Z491" s="102"/>
      <c r="AA491" s="102"/>
      <c r="AB491" s="102"/>
      <c r="AC491" s="102"/>
      <c r="AD491" s="102"/>
      <c r="AE491" s="102"/>
      <c r="AF491" s="102"/>
      <c r="AG491" s="102"/>
      <c r="AH491" s="102"/>
      <c r="AI491" s="102"/>
      <c r="AJ491" s="102"/>
      <c r="AK491" s="102"/>
      <c r="AL491" s="102"/>
      <c r="AM491" s="102"/>
      <c r="AN491" s="102"/>
      <c r="AO491" s="102"/>
      <c r="AP491" s="102"/>
      <c r="AQ491" s="102"/>
      <c r="AR491" s="102"/>
      <c r="AS491" s="102"/>
      <c r="AT491" s="102"/>
      <c r="AU491" s="102"/>
      <c r="AV491" s="102"/>
      <c r="AW491" s="102"/>
      <c r="AX491" s="102"/>
      <c r="AY491" s="102"/>
    </row>
    <row r="492" spans="1:51" x14ac:dyDescent="0.25">
      <c r="A492" s="116">
        <v>491</v>
      </c>
      <c r="B492" s="116" t="b">
        <f>IF(ISNUMBER(Data!D492),IF(AND($A492&lt;=Data!$H$3,$A494&gt;=Data!$H$2,Data!E493&lt;&gt;1),VLOOKUP($A492,Data!$A:$D,4,FALSE)))</f>
        <v>0</v>
      </c>
      <c r="C492" s="116" t="b">
        <f>IF(AND($A492&lt;=Data!$H$3,$A494&gt;=Data!$H$2,Data!E493&lt;&gt;1),VLOOKUP($A492,Data!$A:$D,3,FALSE))</f>
        <v>0</v>
      </c>
      <c r="D492" s="58" t="b">
        <f>IF(COUNT(B492:C492)=2,IF(C492&gt;Data!$H$5,5,IF(C492&gt;Data!$H$6,4,IF(C492&gt;Data!$H$7,3,2))))</f>
        <v>0</v>
      </c>
      <c r="E492" s="115" t="str">
        <f t="shared" si="86"/>
        <v/>
      </c>
      <c r="F492" s="102" t="str">
        <f t="shared" si="88"/>
        <v>0,</v>
      </c>
      <c r="G492" s="102" t="str">
        <f t="shared" si="88"/>
        <v>0,</v>
      </c>
      <c r="H492" s="102" t="str">
        <f t="shared" si="88"/>
        <v>0,</v>
      </c>
      <c r="I492" s="102" t="str">
        <f t="shared" si="88"/>
        <v>0,</v>
      </c>
      <c r="J492" s="102" t="str">
        <f t="shared" si="88"/>
        <v>0,</v>
      </c>
      <c r="K492" s="102" t="str">
        <f t="shared" si="88"/>
        <v>0,</v>
      </c>
      <c r="L492" s="102" t="str">
        <f t="shared" si="88"/>
        <v>0,</v>
      </c>
      <c r="M492" s="102" t="str">
        <f t="shared" si="88"/>
        <v>0,</v>
      </c>
      <c r="N492" s="102" t="str">
        <f t="shared" si="88"/>
        <v>0,</v>
      </c>
      <c r="O492" s="102" t="str">
        <f t="shared" si="88"/>
        <v>0,</v>
      </c>
      <c r="P492" s="102" t="str">
        <f t="shared" si="88"/>
        <v>0,</v>
      </c>
      <c r="Q492" s="102" t="str">
        <f t="shared" si="88"/>
        <v>0,</v>
      </c>
      <c r="R492" s="102" t="str">
        <f t="shared" si="88"/>
        <v>0,</v>
      </c>
      <c r="S492" s="102" t="str">
        <f t="shared" ref="S492:U501" si="90">IF($B492&lt;S$1,1,0) &amp;","&amp;$E492</f>
        <v>0,</v>
      </c>
      <c r="T492" s="102" t="str">
        <f t="shared" si="90"/>
        <v>0,</v>
      </c>
      <c r="U492" s="102" t="str">
        <f t="shared" si="90"/>
        <v>0,</v>
      </c>
      <c r="V492" s="102" t="str">
        <f t="shared" si="89"/>
        <v>0,</v>
      </c>
      <c r="W492" s="102" t="str">
        <f t="shared" si="89"/>
        <v>0,</v>
      </c>
      <c r="X492" s="102" t="str">
        <f t="shared" si="89"/>
        <v>0,</v>
      </c>
      <c r="Y492" s="102" t="str">
        <f t="shared" si="89"/>
        <v>0,</v>
      </c>
      <c r="Z492" s="102"/>
      <c r="AA492" s="102"/>
      <c r="AB492" s="102"/>
      <c r="AC492" s="102"/>
      <c r="AD492" s="102"/>
      <c r="AE492" s="102"/>
      <c r="AF492" s="102"/>
      <c r="AG492" s="102"/>
      <c r="AH492" s="102"/>
      <c r="AI492" s="102"/>
      <c r="AJ492" s="102"/>
      <c r="AK492" s="102"/>
      <c r="AL492" s="102"/>
      <c r="AM492" s="102"/>
      <c r="AN492" s="102"/>
      <c r="AO492" s="102"/>
      <c r="AP492" s="102"/>
      <c r="AQ492" s="102"/>
      <c r="AR492" s="102"/>
      <c r="AS492" s="102"/>
      <c r="AT492" s="102"/>
      <c r="AU492" s="102"/>
      <c r="AV492" s="102"/>
      <c r="AW492" s="102"/>
      <c r="AX492" s="102"/>
      <c r="AY492" s="102"/>
    </row>
    <row r="493" spans="1:51" x14ac:dyDescent="0.25">
      <c r="A493" s="116">
        <v>492</v>
      </c>
      <c r="B493" s="116" t="b">
        <f>IF(ISNUMBER(Data!D493),IF(AND($A493&lt;=Data!$H$3,$A495&gt;=Data!$H$2,Data!E494&lt;&gt;1),VLOOKUP($A493,Data!$A:$D,4,FALSE)))</f>
        <v>0</v>
      </c>
      <c r="C493" s="116" t="b">
        <f>IF(AND($A493&lt;=Data!$H$3,$A495&gt;=Data!$H$2,Data!E494&lt;&gt;1),VLOOKUP($A493,Data!$A:$D,3,FALSE))</f>
        <v>0</v>
      </c>
      <c r="D493" s="58" t="b">
        <f>IF(COUNT(B493:C493)=2,IF(C493&gt;Data!$H$5,5,IF(C493&gt;Data!$H$6,4,IF(C493&gt;Data!$H$7,3,2))))</f>
        <v>0</v>
      </c>
      <c r="E493" s="115" t="str">
        <f t="shared" si="86"/>
        <v/>
      </c>
      <c r="F493" s="102" t="str">
        <f t="shared" ref="F493:R501" si="91">IF($B493&lt;F$1,1,0) &amp;","&amp;$E493</f>
        <v>0,</v>
      </c>
      <c r="G493" s="102" t="str">
        <f t="shared" si="91"/>
        <v>0,</v>
      </c>
      <c r="H493" s="102" t="str">
        <f t="shared" si="91"/>
        <v>0,</v>
      </c>
      <c r="I493" s="102" t="str">
        <f t="shared" si="91"/>
        <v>0,</v>
      </c>
      <c r="J493" s="102" t="str">
        <f t="shared" si="91"/>
        <v>0,</v>
      </c>
      <c r="K493" s="102" t="str">
        <f t="shared" si="91"/>
        <v>0,</v>
      </c>
      <c r="L493" s="102" t="str">
        <f t="shared" si="91"/>
        <v>0,</v>
      </c>
      <c r="M493" s="102" t="str">
        <f t="shared" si="91"/>
        <v>0,</v>
      </c>
      <c r="N493" s="102" t="str">
        <f t="shared" si="91"/>
        <v>0,</v>
      </c>
      <c r="O493" s="102" t="str">
        <f t="shared" si="91"/>
        <v>0,</v>
      </c>
      <c r="P493" s="102" t="str">
        <f t="shared" si="91"/>
        <v>0,</v>
      </c>
      <c r="Q493" s="102" t="str">
        <f t="shared" si="91"/>
        <v>0,</v>
      </c>
      <c r="R493" s="102" t="str">
        <f t="shared" si="91"/>
        <v>0,</v>
      </c>
      <c r="S493" s="102" t="str">
        <f t="shared" si="90"/>
        <v>0,</v>
      </c>
      <c r="T493" s="102" t="str">
        <f t="shared" si="90"/>
        <v>0,</v>
      </c>
      <c r="U493" s="102" t="str">
        <f t="shared" si="90"/>
        <v>0,</v>
      </c>
      <c r="V493" s="102" t="str">
        <f t="shared" si="89"/>
        <v>0,</v>
      </c>
      <c r="W493" s="102" t="str">
        <f t="shared" si="89"/>
        <v>0,</v>
      </c>
      <c r="X493" s="102" t="str">
        <f t="shared" si="89"/>
        <v>0,</v>
      </c>
      <c r="Y493" s="102" t="str">
        <f t="shared" si="89"/>
        <v>0,</v>
      </c>
      <c r="Z493" s="102"/>
      <c r="AA493" s="102"/>
      <c r="AB493" s="102"/>
      <c r="AC493" s="102"/>
      <c r="AD493" s="102"/>
      <c r="AE493" s="102"/>
      <c r="AF493" s="102"/>
      <c r="AG493" s="102"/>
      <c r="AH493" s="102"/>
      <c r="AI493" s="102"/>
      <c r="AJ493" s="102"/>
      <c r="AK493" s="102"/>
      <c r="AL493" s="102"/>
      <c r="AM493" s="102"/>
      <c r="AN493" s="102"/>
      <c r="AO493" s="102"/>
      <c r="AP493" s="102"/>
      <c r="AQ493" s="102"/>
      <c r="AR493" s="102"/>
      <c r="AS493" s="102"/>
      <c r="AT493" s="102"/>
      <c r="AU493" s="102"/>
      <c r="AV493" s="102"/>
      <c r="AW493" s="102"/>
      <c r="AX493" s="102"/>
      <c r="AY493" s="102"/>
    </row>
    <row r="494" spans="1:51" x14ac:dyDescent="0.25">
      <c r="A494" s="116">
        <v>493</v>
      </c>
      <c r="B494" s="116" t="b">
        <f>IF(ISNUMBER(Data!D494),IF(AND($A494&lt;=Data!$H$3,$A496&gt;=Data!$H$2,Data!E495&lt;&gt;1),VLOOKUP($A494,Data!$A:$D,4,FALSE)))</f>
        <v>0</v>
      </c>
      <c r="C494" s="116" t="b">
        <f>IF(AND($A494&lt;=Data!$H$3,$A496&gt;=Data!$H$2,Data!E495&lt;&gt;1),VLOOKUP($A494,Data!$A:$D,3,FALSE))</f>
        <v>0</v>
      </c>
      <c r="D494" s="58" t="b">
        <f>IF(COUNT(B494:C494)=2,IF(C494&gt;Data!$H$5,5,IF(C494&gt;Data!$H$6,4,IF(C494&gt;Data!$H$7,3,2))))</f>
        <v>0</v>
      </c>
      <c r="E494" s="115" t="str">
        <f t="shared" si="86"/>
        <v/>
      </c>
      <c r="F494" s="102" t="str">
        <f t="shared" si="91"/>
        <v>0,</v>
      </c>
      <c r="G494" s="102" t="str">
        <f t="shared" si="91"/>
        <v>0,</v>
      </c>
      <c r="H494" s="102" t="str">
        <f t="shared" si="91"/>
        <v>0,</v>
      </c>
      <c r="I494" s="102" t="str">
        <f t="shared" si="91"/>
        <v>0,</v>
      </c>
      <c r="J494" s="102" t="str">
        <f t="shared" si="91"/>
        <v>0,</v>
      </c>
      <c r="K494" s="102" t="str">
        <f t="shared" si="91"/>
        <v>0,</v>
      </c>
      <c r="L494" s="102" t="str">
        <f t="shared" si="91"/>
        <v>0,</v>
      </c>
      <c r="M494" s="102" t="str">
        <f t="shared" si="91"/>
        <v>0,</v>
      </c>
      <c r="N494" s="102" t="str">
        <f t="shared" si="91"/>
        <v>0,</v>
      </c>
      <c r="O494" s="102" t="str">
        <f t="shared" si="91"/>
        <v>0,</v>
      </c>
      <c r="P494" s="102" t="str">
        <f t="shared" si="91"/>
        <v>0,</v>
      </c>
      <c r="Q494" s="102" t="str">
        <f t="shared" si="91"/>
        <v>0,</v>
      </c>
      <c r="R494" s="102" t="str">
        <f t="shared" si="91"/>
        <v>0,</v>
      </c>
      <c r="S494" s="102" t="str">
        <f t="shared" si="90"/>
        <v>0,</v>
      </c>
      <c r="T494" s="102" t="str">
        <f t="shared" si="90"/>
        <v>0,</v>
      </c>
      <c r="U494" s="102" t="str">
        <f t="shared" si="90"/>
        <v>0,</v>
      </c>
      <c r="V494" s="102" t="str">
        <f t="shared" si="89"/>
        <v>0,</v>
      </c>
      <c r="W494" s="102" t="str">
        <f t="shared" si="89"/>
        <v>0,</v>
      </c>
      <c r="X494" s="102" t="str">
        <f t="shared" si="89"/>
        <v>0,</v>
      </c>
      <c r="Y494" s="102" t="str">
        <f t="shared" si="89"/>
        <v>0,</v>
      </c>
      <c r="Z494" s="102"/>
      <c r="AA494" s="102"/>
      <c r="AB494" s="102"/>
      <c r="AC494" s="102"/>
      <c r="AD494" s="102"/>
      <c r="AE494" s="102"/>
      <c r="AF494" s="102"/>
      <c r="AG494" s="102"/>
      <c r="AH494" s="102"/>
      <c r="AI494" s="102"/>
      <c r="AJ494" s="102"/>
      <c r="AK494" s="102"/>
      <c r="AL494" s="102"/>
      <c r="AM494" s="102"/>
      <c r="AN494" s="102"/>
      <c r="AO494" s="102"/>
      <c r="AP494" s="102"/>
      <c r="AQ494" s="102"/>
      <c r="AR494" s="102"/>
      <c r="AS494" s="102"/>
      <c r="AT494" s="102"/>
      <c r="AU494" s="102"/>
      <c r="AV494" s="102"/>
      <c r="AW494" s="102"/>
      <c r="AX494" s="102"/>
      <c r="AY494" s="102"/>
    </row>
    <row r="495" spans="1:51" x14ac:dyDescent="0.25">
      <c r="A495" s="116">
        <v>494</v>
      </c>
      <c r="B495" s="116" t="b">
        <f>IF(ISNUMBER(Data!D495),IF(AND($A495&lt;=Data!$H$3,$A497&gt;=Data!$H$2,Data!E496&lt;&gt;1),VLOOKUP($A495,Data!$A:$D,4,FALSE)))</f>
        <v>0</v>
      </c>
      <c r="C495" s="116" t="b">
        <f>IF(AND($A495&lt;=Data!$H$3,$A497&gt;=Data!$H$2,Data!E496&lt;&gt;1),VLOOKUP($A495,Data!$A:$D,3,FALSE))</f>
        <v>0</v>
      </c>
      <c r="D495" s="58" t="b">
        <f>IF(COUNT(B495:C495)=2,IF(C495&gt;Data!$H$5,5,IF(C495&gt;Data!$H$6,4,IF(C495&gt;Data!$H$7,3,2))))</f>
        <v>0</v>
      </c>
      <c r="E495" s="115" t="str">
        <f t="shared" si="86"/>
        <v/>
      </c>
      <c r="F495" s="102" t="str">
        <f t="shared" si="91"/>
        <v>0,</v>
      </c>
      <c r="G495" s="102" t="str">
        <f t="shared" si="91"/>
        <v>0,</v>
      </c>
      <c r="H495" s="102" t="str">
        <f t="shared" si="91"/>
        <v>0,</v>
      </c>
      <c r="I495" s="102" t="str">
        <f t="shared" si="91"/>
        <v>0,</v>
      </c>
      <c r="J495" s="102" t="str">
        <f t="shared" si="91"/>
        <v>0,</v>
      </c>
      <c r="K495" s="102" t="str">
        <f t="shared" si="91"/>
        <v>0,</v>
      </c>
      <c r="L495" s="102" t="str">
        <f t="shared" si="91"/>
        <v>0,</v>
      </c>
      <c r="M495" s="102" t="str">
        <f t="shared" si="91"/>
        <v>0,</v>
      </c>
      <c r="N495" s="102" t="str">
        <f t="shared" si="91"/>
        <v>0,</v>
      </c>
      <c r="O495" s="102" t="str">
        <f t="shared" si="91"/>
        <v>0,</v>
      </c>
      <c r="P495" s="102" t="str">
        <f t="shared" si="91"/>
        <v>0,</v>
      </c>
      <c r="Q495" s="102" t="str">
        <f t="shared" si="91"/>
        <v>0,</v>
      </c>
      <c r="R495" s="102" t="str">
        <f t="shared" si="91"/>
        <v>0,</v>
      </c>
      <c r="S495" s="102" t="str">
        <f t="shared" si="90"/>
        <v>0,</v>
      </c>
      <c r="T495" s="102" t="str">
        <f t="shared" si="90"/>
        <v>0,</v>
      </c>
      <c r="U495" s="102" t="str">
        <f t="shared" si="90"/>
        <v>0,</v>
      </c>
      <c r="V495" s="102" t="str">
        <f t="shared" si="89"/>
        <v>0,</v>
      </c>
      <c r="W495" s="102" t="str">
        <f t="shared" si="89"/>
        <v>0,</v>
      </c>
      <c r="X495" s="102" t="str">
        <f t="shared" si="89"/>
        <v>0,</v>
      </c>
      <c r="Y495" s="102" t="str">
        <f t="shared" si="89"/>
        <v>0,</v>
      </c>
      <c r="Z495" s="102"/>
      <c r="AA495" s="102"/>
      <c r="AB495" s="102"/>
      <c r="AC495" s="102"/>
      <c r="AD495" s="102"/>
      <c r="AE495" s="102"/>
      <c r="AF495" s="102"/>
      <c r="AG495" s="102"/>
      <c r="AH495" s="102"/>
      <c r="AI495" s="102"/>
      <c r="AJ495" s="102"/>
      <c r="AK495" s="102"/>
      <c r="AL495" s="102"/>
      <c r="AM495" s="102"/>
      <c r="AN495" s="102"/>
      <c r="AO495" s="102"/>
      <c r="AP495" s="102"/>
      <c r="AQ495" s="102"/>
      <c r="AR495" s="102"/>
      <c r="AS495" s="102"/>
      <c r="AT495" s="102"/>
      <c r="AU495" s="102"/>
      <c r="AV495" s="102"/>
      <c r="AW495" s="102"/>
      <c r="AX495" s="102"/>
      <c r="AY495" s="102"/>
    </row>
    <row r="496" spans="1:51" x14ac:dyDescent="0.25">
      <c r="A496" s="116">
        <v>495</v>
      </c>
      <c r="B496" s="116" t="b">
        <f>IF(ISNUMBER(Data!D496),IF(AND($A496&lt;=Data!$H$3,$A498&gt;=Data!$H$2,Data!E497&lt;&gt;1),VLOOKUP($A496,Data!$A:$D,4,FALSE)))</f>
        <v>0</v>
      </c>
      <c r="C496" s="116" t="b">
        <f>IF(AND($A496&lt;=Data!$H$3,$A498&gt;=Data!$H$2,Data!E497&lt;&gt;1),VLOOKUP($A496,Data!$A:$D,3,FALSE))</f>
        <v>0</v>
      </c>
      <c r="D496" s="58" t="b">
        <f>IF(COUNT(B496:C496)=2,IF(C496&gt;Data!$H$5,5,IF(C496&gt;Data!$H$6,4,IF(C496&gt;Data!$H$7,3,2))))</f>
        <v>0</v>
      </c>
      <c r="E496" s="115" t="str">
        <f t="shared" si="86"/>
        <v/>
      </c>
      <c r="F496" s="102" t="str">
        <f t="shared" si="91"/>
        <v>0,</v>
      </c>
      <c r="G496" s="102" t="str">
        <f t="shared" si="91"/>
        <v>0,</v>
      </c>
      <c r="H496" s="102" t="str">
        <f t="shared" si="91"/>
        <v>0,</v>
      </c>
      <c r="I496" s="102" t="str">
        <f t="shared" si="91"/>
        <v>0,</v>
      </c>
      <c r="J496" s="102" t="str">
        <f t="shared" si="91"/>
        <v>0,</v>
      </c>
      <c r="K496" s="102" t="str">
        <f t="shared" si="91"/>
        <v>0,</v>
      </c>
      <c r="L496" s="102" t="str">
        <f t="shared" si="91"/>
        <v>0,</v>
      </c>
      <c r="M496" s="102" t="str">
        <f t="shared" si="91"/>
        <v>0,</v>
      </c>
      <c r="N496" s="102" t="str">
        <f t="shared" si="91"/>
        <v>0,</v>
      </c>
      <c r="O496" s="102" t="str">
        <f t="shared" si="91"/>
        <v>0,</v>
      </c>
      <c r="P496" s="102" t="str">
        <f t="shared" si="91"/>
        <v>0,</v>
      </c>
      <c r="Q496" s="102" t="str">
        <f t="shared" si="91"/>
        <v>0,</v>
      </c>
      <c r="R496" s="102" t="str">
        <f t="shared" si="91"/>
        <v>0,</v>
      </c>
      <c r="S496" s="102" t="str">
        <f t="shared" si="90"/>
        <v>0,</v>
      </c>
      <c r="T496" s="102" t="str">
        <f t="shared" si="90"/>
        <v>0,</v>
      </c>
      <c r="U496" s="102" t="str">
        <f t="shared" si="90"/>
        <v>0,</v>
      </c>
      <c r="V496" s="102" t="str">
        <f t="shared" si="89"/>
        <v>0,</v>
      </c>
      <c r="W496" s="102" t="str">
        <f t="shared" si="89"/>
        <v>0,</v>
      </c>
      <c r="X496" s="102" t="str">
        <f t="shared" si="89"/>
        <v>0,</v>
      </c>
      <c r="Y496" s="102" t="str">
        <f t="shared" si="89"/>
        <v>0,</v>
      </c>
      <c r="Z496" s="102"/>
      <c r="AA496" s="102"/>
      <c r="AB496" s="102"/>
      <c r="AC496" s="102"/>
      <c r="AD496" s="102"/>
      <c r="AE496" s="102"/>
      <c r="AF496" s="102"/>
      <c r="AG496" s="102"/>
      <c r="AH496" s="102"/>
      <c r="AI496" s="102"/>
      <c r="AJ496" s="102"/>
      <c r="AK496" s="102"/>
      <c r="AL496" s="102"/>
      <c r="AM496" s="102"/>
      <c r="AN496" s="102"/>
      <c r="AO496" s="102"/>
      <c r="AP496" s="102"/>
      <c r="AQ496" s="102"/>
      <c r="AR496" s="102"/>
      <c r="AS496" s="102"/>
      <c r="AT496" s="102"/>
      <c r="AU496" s="102"/>
      <c r="AV496" s="102"/>
      <c r="AW496" s="102"/>
      <c r="AX496" s="102"/>
      <c r="AY496" s="102"/>
    </row>
    <row r="497" spans="1:51" x14ac:dyDescent="0.25">
      <c r="A497" s="116">
        <v>496</v>
      </c>
      <c r="B497" s="116" t="b">
        <f>IF(ISNUMBER(Data!D497),IF(AND($A497&lt;=Data!$H$3,$A499&gt;=Data!$H$2,Data!E498&lt;&gt;1),VLOOKUP($A497,Data!$A:$D,4,FALSE)))</f>
        <v>0</v>
      </c>
      <c r="C497" s="116" t="b">
        <f>IF(AND($A497&lt;=Data!$H$3,$A499&gt;=Data!$H$2,Data!E498&lt;&gt;1),VLOOKUP($A497,Data!$A:$D,3,FALSE))</f>
        <v>0</v>
      </c>
      <c r="D497" s="58" t="b">
        <f>IF(COUNT(B497:C497)=2,IF(C497&gt;Data!$H$5,5,IF(C497&gt;Data!$H$6,4,IF(C497&gt;Data!$H$7,3,2))))</f>
        <v>0</v>
      </c>
      <c r="E497" s="115" t="str">
        <f t="shared" si="86"/>
        <v/>
      </c>
      <c r="F497" s="102" t="str">
        <f t="shared" si="91"/>
        <v>0,</v>
      </c>
      <c r="G497" s="102" t="str">
        <f t="shared" si="91"/>
        <v>0,</v>
      </c>
      <c r="H497" s="102" t="str">
        <f t="shared" si="91"/>
        <v>0,</v>
      </c>
      <c r="I497" s="102" t="str">
        <f t="shared" si="91"/>
        <v>0,</v>
      </c>
      <c r="J497" s="102" t="str">
        <f t="shared" si="91"/>
        <v>0,</v>
      </c>
      <c r="K497" s="102" t="str">
        <f t="shared" si="91"/>
        <v>0,</v>
      </c>
      <c r="L497" s="102" t="str">
        <f t="shared" si="91"/>
        <v>0,</v>
      </c>
      <c r="M497" s="102" t="str">
        <f t="shared" si="91"/>
        <v>0,</v>
      </c>
      <c r="N497" s="102" t="str">
        <f t="shared" si="91"/>
        <v>0,</v>
      </c>
      <c r="O497" s="102" t="str">
        <f t="shared" si="91"/>
        <v>0,</v>
      </c>
      <c r="P497" s="102" t="str">
        <f t="shared" si="91"/>
        <v>0,</v>
      </c>
      <c r="Q497" s="102" t="str">
        <f t="shared" si="91"/>
        <v>0,</v>
      </c>
      <c r="R497" s="102" t="str">
        <f t="shared" si="91"/>
        <v>0,</v>
      </c>
      <c r="S497" s="102" t="str">
        <f t="shared" si="90"/>
        <v>0,</v>
      </c>
      <c r="T497" s="102" t="str">
        <f t="shared" si="90"/>
        <v>0,</v>
      </c>
      <c r="U497" s="102" t="str">
        <f t="shared" si="90"/>
        <v>0,</v>
      </c>
      <c r="V497" s="102" t="str">
        <f t="shared" si="89"/>
        <v>0,</v>
      </c>
      <c r="W497" s="102" t="str">
        <f t="shared" si="89"/>
        <v>0,</v>
      </c>
      <c r="X497" s="102" t="str">
        <f t="shared" si="89"/>
        <v>0,</v>
      </c>
      <c r="Y497" s="102" t="str">
        <f t="shared" si="89"/>
        <v>0,</v>
      </c>
      <c r="Z497" s="102"/>
      <c r="AA497" s="102"/>
      <c r="AB497" s="102"/>
      <c r="AC497" s="102"/>
      <c r="AD497" s="102"/>
      <c r="AE497" s="102"/>
      <c r="AF497" s="102"/>
      <c r="AG497" s="102"/>
      <c r="AH497" s="102"/>
      <c r="AI497" s="102"/>
      <c r="AJ497" s="102"/>
      <c r="AK497" s="102"/>
      <c r="AL497" s="102"/>
      <c r="AM497" s="102"/>
      <c r="AN497" s="102"/>
      <c r="AO497" s="102"/>
      <c r="AP497" s="102"/>
      <c r="AQ497" s="102"/>
      <c r="AR497" s="102"/>
      <c r="AS497" s="102"/>
      <c r="AT497" s="102"/>
      <c r="AU497" s="102"/>
      <c r="AV497" s="102"/>
      <c r="AW497" s="102"/>
      <c r="AX497" s="102"/>
      <c r="AY497" s="102"/>
    </row>
    <row r="498" spans="1:51" x14ac:dyDescent="0.25">
      <c r="A498" s="116">
        <v>497</v>
      </c>
      <c r="B498" s="116" t="b">
        <f>IF(ISNUMBER(Data!D498),IF(AND($A498&lt;=Data!$H$3,$A500&gt;=Data!$H$2,Data!E499&lt;&gt;1),VLOOKUP($A498,Data!$A:$D,4,FALSE)))</f>
        <v>0</v>
      </c>
      <c r="C498" s="116" t="b">
        <f>IF(AND($A498&lt;=Data!$H$3,$A500&gt;=Data!$H$2,Data!E499&lt;&gt;1),VLOOKUP($A498,Data!$A:$D,3,FALSE))</f>
        <v>0</v>
      </c>
      <c r="D498" s="58" t="b">
        <f>IF(COUNT(B498:C498)=2,IF(C498&gt;Data!$H$5,5,IF(C498&gt;Data!$H$6,4,IF(C498&gt;Data!$H$7,3,2))))</f>
        <v>0</v>
      </c>
      <c r="E498" s="115" t="str">
        <f t="shared" si="86"/>
        <v/>
      </c>
      <c r="F498" s="102" t="str">
        <f t="shared" si="91"/>
        <v>0,</v>
      </c>
      <c r="G498" s="102" t="str">
        <f t="shared" si="91"/>
        <v>0,</v>
      </c>
      <c r="H498" s="102" t="str">
        <f t="shared" si="91"/>
        <v>0,</v>
      </c>
      <c r="I498" s="102" t="str">
        <f t="shared" si="91"/>
        <v>0,</v>
      </c>
      <c r="J498" s="102" t="str">
        <f t="shared" si="91"/>
        <v>0,</v>
      </c>
      <c r="K498" s="102" t="str">
        <f t="shared" si="91"/>
        <v>0,</v>
      </c>
      <c r="L498" s="102" t="str">
        <f t="shared" si="91"/>
        <v>0,</v>
      </c>
      <c r="M498" s="102" t="str">
        <f t="shared" si="91"/>
        <v>0,</v>
      </c>
      <c r="N498" s="102" t="str">
        <f t="shared" si="91"/>
        <v>0,</v>
      </c>
      <c r="O498" s="102" t="str">
        <f t="shared" si="91"/>
        <v>0,</v>
      </c>
      <c r="P498" s="102" t="str">
        <f t="shared" si="91"/>
        <v>0,</v>
      </c>
      <c r="Q498" s="102" t="str">
        <f t="shared" si="91"/>
        <v>0,</v>
      </c>
      <c r="R498" s="102" t="str">
        <f t="shared" si="91"/>
        <v>0,</v>
      </c>
      <c r="S498" s="102" t="str">
        <f t="shared" si="90"/>
        <v>0,</v>
      </c>
      <c r="T498" s="102" t="str">
        <f t="shared" si="90"/>
        <v>0,</v>
      </c>
      <c r="U498" s="102" t="str">
        <f t="shared" si="90"/>
        <v>0,</v>
      </c>
      <c r="V498" s="102" t="str">
        <f t="shared" si="89"/>
        <v>0,</v>
      </c>
      <c r="W498" s="102" t="str">
        <f t="shared" si="89"/>
        <v>0,</v>
      </c>
      <c r="X498" s="102" t="str">
        <f t="shared" si="89"/>
        <v>0,</v>
      </c>
      <c r="Y498" s="102" t="str">
        <f t="shared" si="89"/>
        <v>0,</v>
      </c>
      <c r="Z498" s="102"/>
      <c r="AA498" s="102"/>
      <c r="AB498" s="102"/>
      <c r="AC498" s="102"/>
      <c r="AD498" s="102"/>
      <c r="AE498" s="102"/>
      <c r="AF498" s="102"/>
      <c r="AG498" s="102"/>
      <c r="AH498" s="102"/>
      <c r="AI498" s="102"/>
      <c r="AJ498" s="102"/>
      <c r="AK498" s="102"/>
      <c r="AL498" s="102"/>
      <c r="AM498" s="102"/>
      <c r="AN498" s="102"/>
      <c r="AO498" s="102"/>
      <c r="AP498" s="102"/>
      <c r="AQ498" s="102"/>
      <c r="AR498" s="102"/>
      <c r="AS498" s="102"/>
      <c r="AT498" s="102"/>
      <c r="AU498" s="102"/>
      <c r="AV498" s="102"/>
      <c r="AW498" s="102"/>
      <c r="AX498" s="102"/>
      <c r="AY498" s="102"/>
    </row>
    <row r="499" spans="1:51" x14ac:dyDescent="0.25">
      <c r="A499" s="116">
        <v>498</v>
      </c>
      <c r="B499" s="116" t="b">
        <f>IF(ISNUMBER(Data!D499),IF(AND($A499&lt;=Data!$H$3,$A501&gt;=Data!$H$2,Data!E500&lt;&gt;1),VLOOKUP($A499,Data!$A:$D,4,FALSE)))</f>
        <v>0</v>
      </c>
      <c r="C499" s="116" t="b">
        <f>IF(AND($A499&lt;=Data!$H$3,$A501&gt;=Data!$H$2,Data!E500&lt;&gt;1),VLOOKUP($A499,Data!$A:$D,3,FALSE))</f>
        <v>0</v>
      </c>
      <c r="D499" s="58" t="b">
        <f>IF(COUNT(B499:C499)=2,IF(C499&gt;Data!$H$5,5,IF(C499&gt;Data!$H$6,4,IF(C499&gt;Data!$H$7,3,2))))</f>
        <v>0</v>
      </c>
      <c r="E499" s="115" t="str">
        <f t="shared" si="86"/>
        <v/>
      </c>
      <c r="F499" s="102" t="str">
        <f t="shared" si="91"/>
        <v>0,</v>
      </c>
      <c r="G499" s="102" t="str">
        <f t="shared" si="91"/>
        <v>0,</v>
      </c>
      <c r="H499" s="102" t="str">
        <f t="shared" si="91"/>
        <v>0,</v>
      </c>
      <c r="I499" s="102" t="str">
        <f t="shared" si="91"/>
        <v>0,</v>
      </c>
      <c r="J499" s="102" t="str">
        <f t="shared" si="91"/>
        <v>0,</v>
      </c>
      <c r="K499" s="102" t="str">
        <f t="shared" si="91"/>
        <v>0,</v>
      </c>
      <c r="L499" s="102" t="str">
        <f t="shared" si="91"/>
        <v>0,</v>
      </c>
      <c r="M499" s="102" t="str">
        <f t="shared" si="91"/>
        <v>0,</v>
      </c>
      <c r="N499" s="102" t="str">
        <f t="shared" si="91"/>
        <v>0,</v>
      </c>
      <c r="O499" s="102" t="str">
        <f t="shared" si="91"/>
        <v>0,</v>
      </c>
      <c r="P499" s="102" t="str">
        <f t="shared" si="91"/>
        <v>0,</v>
      </c>
      <c r="Q499" s="102" t="str">
        <f t="shared" si="91"/>
        <v>0,</v>
      </c>
      <c r="R499" s="102" t="str">
        <f t="shared" si="91"/>
        <v>0,</v>
      </c>
      <c r="S499" s="102" t="str">
        <f t="shared" si="90"/>
        <v>0,</v>
      </c>
      <c r="T499" s="102" t="str">
        <f t="shared" si="90"/>
        <v>0,</v>
      </c>
      <c r="U499" s="102" t="str">
        <f t="shared" si="90"/>
        <v>0,</v>
      </c>
      <c r="V499" s="102" t="str">
        <f t="shared" si="89"/>
        <v>0,</v>
      </c>
      <c r="W499" s="102" t="str">
        <f t="shared" si="89"/>
        <v>0,</v>
      </c>
      <c r="X499" s="102" t="str">
        <f t="shared" si="89"/>
        <v>0,</v>
      </c>
      <c r="Y499" s="102" t="str">
        <f t="shared" si="89"/>
        <v>0,</v>
      </c>
      <c r="Z499" s="102"/>
      <c r="AA499" s="102"/>
      <c r="AB499" s="102"/>
      <c r="AC499" s="102"/>
      <c r="AD499" s="102"/>
      <c r="AE499" s="102"/>
      <c r="AF499" s="102"/>
      <c r="AG499" s="102"/>
      <c r="AH499" s="102"/>
      <c r="AI499" s="102"/>
      <c r="AJ499" s="102"/>
      <c r="AK499" s="102"/>
      <c r="AL499" s="102"/>
      <c r="AM499" s="102"/>
      <c r="AN499" s="102"/>
      <c r="AO499" s="102"/>
      <c r="AP499" s="102"/>
      <c r="AQ499" s="102"/>
      <c r="AR499" s="102"/>
      <c r="AS499" s="102"/>
      <c r="AT499" s="102"/>
      <c r="AU499" s="102"/>
      <c r="AV499" s="102"/>
      <c r="AW499" s="102"/>
      <c r="AX499" s="102"/>
      <c r="AY499" s="102"/>
    </row>
    <row r="500" spans="1:51" x14ac:dyDescent="0.25">
      <c r="A500" s="116">
        <v>499</v>
      </c>
      <c r="B500" s="116" t="b">
        <f>IF(ISNUMBER(Data!D500),IF(AND($A500&lt;=Data!$H$3,$A502&gt;=Data!$H$2,Data!E501&lt;&gt;1),VLOOKUP($A500,Data!$A:$D,4,FALSE)))</f>
        <v>0</v>
      </c>
      <c r="C500" s="116" t="b">
        <f>IF(AND($A500&lt;=Data!$H$3,$A502&gt;=Data!$H$2,Data!E501&lt;&gt;1),VLOOKUP($A500,Data!$A:$D,3,FALSE))</f>
        <v>0</v>
      </c>
      <c r="D500" s="58" t="b">
        <f>IF(COUNT(B500:C500)=2,IF(C500&gt;Data!$H$5,5,IF(C500&gt;Data!$H$6,4,IF(C500&gt;Data!$H$7,3,2))))</f>
        <v>0</v>
      </c>
      <c r="E500" s="115" t="str">
        <f t="shared" si="86"/>
        <v/>
      </c>
      <c r="F500" s="102" t="str">
        <f t="shared" si="91"/>
        <v>0,</v>
      </c>
      <c r="G500" s="102" t="str">
        <f t="shared" si="91"/>
        <v>0,</v>
      </c>
      <c r="H500" s="102" t="str">
        <f t="shared" si="91"/>
        <v>0,</v>
      </c>
      <c r="I500" s="102" t="str">
        <f t="shared" si="91"/>
        <v>0,</v>
      </c>
      <c r="J500" s="102" t="str">
        <f t="shared" si="91"/>
        <v>0,</v>
      </c>
      <c r="K500" s="102" t="str">
        <f t="shared" si="91"/>
        <v>0,</v>
      </c>
      <c r="L500" s="102" t="str">
        <f t="shared" si="91"/>
        <v>0,</v>
      </c>
      <c r="M500" s="102" t="str">
        <f t="shared" si="91"/>
        <v>0,</v>
      </c>
      <c r="N500" s="102" t="str">
        <f t="shared" si="91"/>
        <v>0,</v>
      </c>
      <c r="O500" s="102" t="str">
        <f t="shared" si="91"/>
        <v>0,</v>
      </c>
      <c r="P500" s="102" t="str">
        <f t="shared" si="91"/>
        <v>0,</v>
      </c>
      <c r="Q500" s="102" t="str">
        <f t="shared" si="91"/>
        <v>0,</v>
      </c>
      <c r="R500" s="102" t="str">
        <f t="shared" si="91"/>
        <v>0,</v>
      </c>
      <c r="S500" s="102" t="str">
        <f t="shared" si="90"/>
        <v>0,</v>
      </c>
      <c r="T500" s="102" t="str">
        <f t="shared" si="90"/>
        <v>0,</v>
      </c>
      <c r="U500" s="102" t="str">
        <f t="shared" si="90"/>
        <v>0,</v>
      </c>
      <c r="V500" s="102" t="str">
        <f t="shared" si="89"/>
        <v>0,</v>
      </c>
      <c r="W500" s="102" t="str">
        <f t="shared" si="89"/>
        <v>0,</v>
      </c>
      <c r="X500" s="102" t="str">
        <f t="shared" si="89"/>
        <v>0,</v>
      </c>
      <c r="Y500" s="102" t="str">
        <f t="shared" si="89"/>
        <v>0,</v>
      </c>
      <c r="Z500" s="102"/>
      <c r="AA500" s="102"/>
      <c r="AB500" s="102"/>
      <c r="AC500" s="102"/>
      <c r="AD500" s="102"/>
      <c r="AE500" s="102"/>
      <c r="AF500" s="102"/>
      <c r="AG500" s="102"/>
      <c r="AH500" s="102"/>
      <c r="AI500" s="102"/>
      <c r="AJ500" s="102"/>
      <c r="AK500" s="102"/>
      <c r="AL500" s="102"/>
      <c r="AM500" s="102"/>
      <c r="AN500" s="102"/>
      <c r="AO500" s="102"/>
      <c r="AP500" s="102"/>
      <c r="AQ500" s="102"/>
      <c r="AR500" s="102"/>
      <c r="AS500" s="102"/>
      <c r="AT500" s="102"/>
      <c r="AU500" s="102"/>
      <c r="AV500" s="102"/>
      <c r="AW500" s="102"/>
      <c r="AX500" s="102"/>
      <c r="AY500" s="102"/>
    </row>
    <row r="501" spans="1:51" x14ac:dyDescent="0.25">
      <c r="A501" s="116">
        <v>500</v>
      </c>
      <c r="B501" s="116" t="b">
        <f>IF(ISNUMBER(Data!D501),IF(AND($A501&lt;=Data!$H$3,$A503&gt;=Data!$H$2,Data!E502&lt;&gt;1),VLOOKUP($A501,Data!$A:$D,4,FALSE)))</f>
        <v>0</v>
      </c>
      <c r="C501" s="116" t="b">
        <f>IF(AND($A501&lt;=Data!$H$3,$A503&gt;=Data!$H$2,Data!E502&lt;&gt;1),VLOOKUP($A501,Data!$A:$D,3,FALSE))</f>
        <v>0</v>
      </c>
      <c r="D501" s="58" t="b">
        <f>IF(COUNT(B501:C501)=2,IF(C501&gt;Data!$H$5,5,IF(C501&gt;Data!$H$6,4,IF(C501&gt;Data!$H$7,3,2))))</f>
        <v>0</v>
      </c>
      <c r="E501" s="115" t="str">
        <f t="shared" si="86"/>
        <v/>
      </c>
      <c r="F501" s="102" t="str">
        <f t="shared" si="91"/>
        <v>0,</v>
      </c>
      <c r="G501" s="102" t="str">
        <f t="shared" si="91"/>
        <v>0,</v>
      </c>
      <c r="H501" s="102" t="str">
        <f t="shared" si="91"/>
        <v>0,</v>
      </c>
      <c r="I501" s="102" t="str">
        <f t="shared" si="91"/>
        <v>0,</v>
      </c>
      <c r="J501" s="102" t="str">
        <f t="shared" si="91"/>
        <v>0,</v>
      </c>
      <c r="K501" s="102" t="str">
        <f t="shared" si="91"/>
        <v>0,</v>
      </c>
      <c r="L501" s="102" t="str">
        <f t="shared" si="91"/>
        <v>0,</v>
      </c>
      <c r="M501" s="102" t="str">
        <f t="shared" si="91"/>
        <v>0,</v>
      </c>
      <c r="N501" s="102" t="str">
        <f t="shared" si="91"/>
        <v>0,</v>
      </c>
      <c r="O501" s="102" t="str">
        <f t="shared" si="91"/>
        <v>0,</v>
      </c>
      <c r="P501" s="102" t="str">
        <f t="shared" si="91"/>
        <v>0,</v>
      </c>
      <c r="Q501" s="102" t="str">
        <f t="shared" si="91"/>
        <v>0,</v>
      </c>
      <c r="R501" s="102" t="str">
        <f t="shared" si="91"/>
        <v>0,</v>
      </c>
      <c r="S501" s="102" t="str">
        <f t="shared" si="90"/>
        <v>0,</v>
      </c>
      <c r="T501" s="102" t="str">
        <f t="shared" si="90"/>
        <v>0,</v>
      </c>
      <c r="U501" s="102" t="str">
        <f t="shared" si="90"/>
        <v>0,</v>
      </c>
      <c r="V501" s="102" t="str">
        <f t="shared" si="89"/>
        <v>0,</v>
      </c>
      <c r="W501" s="102" t="str">
        <f t="shared" si="89"/>
        <v>0,</v>
      </c>
      <c r="X501" s="102" t="str">
        <f t="shared" si="89"/>
        <v>0,</v>
      </c>
      <c r="Y501" s="102" t="str">
        <f t="shared" si="89"/>
        <v>0,</v>
      </c>
      <c r="Z501" s="102"/>
      <c r="AA501" s="102"/>
      <c r="AB501" s="102"/>
      <c r="AC501" s="102"/>
      <c r="AD501" s="102"/>
      <c r="AE501" s="102"/>
      <c r="AF501" s="102"/>
      <c r="AG501" s="102"/>
      <c r="AH501" s="102"/>
      <c r="AI501" s="102"/>
      <c r="AJ501" s="102"/>
      <c r="AK501" s="102"/>
      <c r="AL501" s="102"/>
      <c r="AM501" s="102"/>
      <c r="AN501" s="102"/>
      <c r="AO501" s="102"/>
      <c r="AP501" s="102"/>
      <c r="AQ501" s="102"/>
      <c r="AR501" s="102"/>
      <c r="AS501" s="102"/>
      <c r="AT501" s="102"/>
      <c r="AU501" s="102"/>
      <c r="AV501" s="102"/>
      <c r="AW501" s="102"/>
      <c r="AX501" s="102"/>
      <c r="AY501" s="102"/>
    </row>
    <row r="502" spans="1:51" x14ac:dyDescent="0.25">
      <c r="A502" s="117"/>
      <c r="B502" s="117"/>
      <c r="C502" s="117"/>
      <c r="D502" s="117"/>
      <c r="E502" s="115"/>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c r="AB502" s="102"/>
      <c r="AC502" s="102"/>
      <c r="AD502" s="102"/>
      <c r="AE502" s="102"/>
      <c r="AF502" s="102"/>
      <c r="AG502" s="102"/>
      <c r="AH502" s="102"/>
      <c r="AI502" s="102"/>
      <c r="AJ502" s="102"/>
      <c r="AK502" s="102"/>
      <c r="AL502" s="102"/>
      <c r="AM502" s="102"/>
      <c r="AN502" s="102"/>
      <c r="AO502" s="102"/>
      <c r="AP502" s="102"/>
      <c r="AQ502" s="102"/>
      <c r="AR502" s="102"/>
      <c r="AS502" s="102"/>
      <c r="AT502" s="102"/>
      <c r="AU502" s="102"/>
      <c r="AV502" s="102"/>
      <c r="AW502" s="102"/>
      <c r="AX502" s="102"/>
      <c r="AY502" s="102"/>
    </row>
    <row r="503" spans="1:51" x14ac:dyDescent="0.25">
      <c r="A503" s="117"/>
      <c r="B503" s="117"/>
      <c r="C503" s="117"/>
      <c r="D503" s="117"/>
      <c r="E503" s="115"/>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c r="AB503" s="102"/>
      <c r="AC503" s="102"/>
      <c r="AD503" s="102"/>
      <c r="AE503" s="102"/>
      <c r="AF503" s="102"/>
      <c r="AG503" s="102"/>
      <c r="AH503" s="102"/>
      <c r="AI503" s="102"/>
      <c r="AJ503" s="102"/>
      <c r="AK503" s="102"/>
      <c r="AL503" s="102"/>
      <c r="AM503" s="102"/>
      <c r="AN503" s="102"/>
      <c r="AO503" s="102"/>
      <c r="AP503" s="102"/>
      <c r="AQ503" s="102"/>
      <c r="AR503" s="102"/>
      <c r="AS503" s="102"/>
      <c r="AT503" s="102"/>
      <c r="AU503" s="102"/>
      <c r="AV503" s="102"/>
      <c r="AW503" s="102"/>
      <c r="AX503" s="102"/>
      <c r="AY503" s="102"/>
    </row>
    <row r="504" spans="1:51" x14ac:dyDescent="0.25">
      <c r="B504" s="118"/>
      <c r="C504" s="102"/>
      <c r="D504" s="119"/>
      <c r="E504" s="115"/>
      <c r="F504" s="102">
        <f>COUNTIF(F$2:F$501,"0,0")</f>
        <v>31</v>
      </c>
      <c r="G504" s="102">
        <f t="shared" ref="G504:Y504" si="92">COUNTIF(G$2:G$501,"0,0")</f>
        <v>31</v>
      </c>
      <c r="H504" s="102">
        <f t="shared" si="92"/>
        <v>31</v>
      </c>
      <c r="I504" s="102">
        <f t="shared" si="92"/>
        <v>31</v>
      </c>
      <c r="J504" s="102">
        <f t="shared" si="92"/>
        <v>31</v>
      </c>
      <c r="K504" s="102">
        <f t="shared" si="92"/>
        <v>31</v>
      </c>
      <c r="L504" s="102">
        <f t="shared" si="92"/>
        <v>29</v>
      </c>
      <c r="M504" s="102">
        <f t="shared" si="92"/>
        <v>21</v>
      </c>
      <c r="N504" s="102">
        <f t="shared" si="92"/>
        <v>15</v>
      </c>
      <c r="O504" s="102">
        <f t="shared" si="92"/>
        <v>10</v>
      </c>
      <c r="P504" s="102">
        <f t="shared" si="92"/>
        <v>7</v>
      </c>
      <c r="Q504" s="102">
        <f t="shared" si="92"/>
        <v>1</v>
      </c>
      <c r="R504" s="102">
        <f t="shared" si="92"/>
        <v>0</v>
      </c>
      <c r="S504" s="102">
        <f t="shared" si="92"/>
        <v>0</v>
      </c>
      <c r="T504" s="102">
        <f t="shared" si="92"/>
        <v>0</v>
      </c>
      <c r="U504" s="102">
        <f t="shared" si="92"/>
        <v>0</v>
      </c>
      <c r="V504" s="102">
        <f t="shared" si="92"/>
        <v>0</v>
      </c>
      <c r="W504" s="102">
        <f t="shared" si="92"/>
        <v>0</v>
      </c>
      <c r="X504" s="102">
        <f t="shared" si="92"/>
        <v>0</v>
      </c>
      <c r="Y504" s="102">
        <f t="shared" si="92"/>
        <v>0</v>
      </c>
    </row>
    <row r="505" spans="1:51" x14ac:dyDescent="0.25">
      <c r="B505" s="118"/>
      <c r="C505" s="102"/>
      <c r="D505" s="119"/>
      <c r="E505" s="120" t="s">
        <v>105</v>
      </c>
      <c r="F505" s="121">
        <f>F504/COUNT($D$2:$D$501)</f>
        <v>0.35227272727272729</v>
      </c>
      <c r="G505" s="121">
        <f t="shared" ref="G505:Y505" si="93">G504/COUNT($D$2:$D$501)</f>
        <v>0.35227272727272729</v>
      </c>
      <c r="H505" s="121">
        <f t="shared" si="93"/>
        <v>0.35227272727272729</v>
      </c>
      <c r="I505" s="121">
        <f t="shared" si="93"/>
        <v>0.35227272727272729</v>
      </c>
      <c r="J505" s="121">
        <f t="shared" si="93"/>
        <v>0.35227272727272729</v>
      </c>
      <c r="K505" s="121">
        <f t="shared" si="93"/>
        <v>0.35227272727272729</v>
      </c>
      <c r="L505" s="121">
        <f t="shared" si="93"/>
        <v>0.32954545454545453</v>
      </c>
      <c r="M505" s="121">
        <f t="shared" si="93"/>
        <v>0.23863636363636365</v>
      </c>
      <c r="N505" s="121">
        <f t="shared" si="93"/>
        <v>0.17045454545454544</v>
      </c>
      <c r="O505" s="121">
        <f t="shared" si="93"/>
        <v>0.11363636363636363</v>
      </c>
      <c r="P505" s="121">
        <f t="shared" si="93"/>
        <v>7.9545454545454544E-2</v>
      </c>
      <c r="Q505" s="121">
        <f t="shared" si="93"/>
        <v>1.1363636363636364E-2</v>
      </c>
      <c r="R505" s="121">
        <f t="shared" si="93"/>
        <v>0</v>
      </c>
      <c r="S505" s="121">
        <f t="shared" si="93"/>
        <v>0</v>
      </c>
      <c r="T505" s="121">
        <f t="shared" si="93"/>
        <v>0</v>
      </c>
      <c r="U505" s="121">
        <f t="shared" si="93"/>
        <v>0</v>
      </c>
      <c r="V505" s="121">
        <f t="shared" si="93"/>
        <v>0</v>
      </c>
      <c r="W505" s="121">
        <f t="shared" si="93"/>
        <v>0</v>
      </c>
      <c r="X505" s="121">
        <f t="shared" si="93"/>
        <v>0</v>
      </c>
      <c r="Y505" s="121">
        <f t="shared" si="93"/>
        <v>0</v>
      </c>
    </row>
    <row r="506" spans="1:51" x14ac:dyDescent="0.25">
      <c r="B506" s="118">
        <f>AVERAGE(B2:B178)</f>
        <v>39.951136363636365</v>
      </c>
      <c r="C506" s="102"/>
      <c r="D506" s="119"/>
      <c r="E506" s="120"/>
      <c r="F506" s="102"/>
      <c r="G506" s="102"/>
      <c r="H506" s="102"/>
      <c r="I506" s="102"/>
      <c r="J506" s="102"/>
      <c r="K506" s="102"/>
      <c r="L506" s="102"/>
      <c r="M506" s="102"/>
      <c r="N506" s="102"/>
      <c r="O506" s="102"/>
      <c r="P506" s="102"/>
      <c r="Q506" s="102"/>
      <c r="R506" s="102"/>
      <c r="S506" s="102"/>
      <c r="T506" s="102"/>
      <c r="U506" s="102"/>
      <c r="V506" s="102"/>
      <c r="W506" s="102"/>
      <c r="X506" s="102"/>
      <c r="Y506" s="102"/>
    </row>
    <row r="507" spans="1:51" x14ac:dyDescent="0.25">
      <c r="B507" s="118"/>
      <c r="C507" s="102"/>
      <c r="D507" s="119"/>
      <c r="E507" s="120"/>
      <c r="F507" s="102">
        <f>COUNTIF(F2:F501, "1,1")</f>
        <v>0</v>
      </c>
      <c r="G507" s="102">
        <f t="shared" ref="G507:Y507" si="94">COUNTIF(G2:G501, "1,1")</f>
        <v>7</v>
      </c>
      <c r="H507" s="102">
        <f t="shared" si="94"/>
        <v>8</v>
      </c>
      <c r="I507" s="102">
        <f t="shared" si="94"/>
        <v>17</v>
      </c>
      <c r="J507" s="102">
        <f t="shared" si="94"/>
        <v>27</v>
      </c>
      <c r="K507" s="102">
        <f t="shared" si="94"/>
        <v>37</v>
      </c>
      <c r="L507" s="102">
        <f t="shared" si="94"/>
        <v>43</v>
      </c>
      <c r="M507" s="102">
        <f t="shared" si="94"/>
        <v>47</v>
      </c>
      <c r="N507" s="102">
        <f t="shared" si="94"/>
        <v>54</v>
      </c>
      <c r="O507" s="102">
        <f t="shared" si="94"/>
        <v>56</v>
      </c>
      <c r="P507" s="102">
        <f t="shared" si="94"/>
        <v>57</v>
      </c>
      <c r="Q507" s="102">
        <f t="shared" si="94"/>
        <v>57</v>
      </c>
      <c r="R507" s="102">
        <f t="shared" si="94"/>
        <v>57</v>
      </c>
      <c r="S507" s="102">
        <f t="shared" si="94"/>
        <v>57</v>
      </c>
      <c r="T507" s="102">
        <f t="shared" si="94"/>
        <v>57</v>
      </c>
      <c r="U507" s="102">
        <f t="shared" si="94"/>
        <v>57</v>
      </c>
      <c r="V507" s="102">
        <f t="shared" si="94"/>
        <v>57</v>
      </c>
      <c r="W507" s="102">
        <f t="shared" si="94"/>
        <v>57</v>
      </c>
      <c r="X507" s="102">
        <f t="shared" si="94"/>
        <v>57</v>
      </c>
      <c r="Y507" s="102">
        <f t="shared" si="94"/>
        <v>57</v>
      </c>
    </row>
    <row r="508" spans="1:51" x14ac:dyDescent="0.25">
      <c r="B508" s="118"/>
      <c r="C508" s="102"/>
      <c r="D508" s="119"/>
      <c r="E508" s="120" t="s">
        <v>106</v>
      </c>
      <c r="F508" s="121">
        <f>F507/COUNT($D$2:$D$501)</f>
        <v>0</v>
      </c>
      <c r="G508" s="121">
        <f t="shared" ref="G508:Y508" si="95">G507/COUNT($D$2:$D$501)</f>
        <v>7.9545454545454544E-2</v>
      </c>
      <c r="H508" s="121">
        <f t="shared" si="95"/>
        <v>9.0909090909090912E-2</v>
      </c>
      <c r="I508" s="121">
        <f t="shared" si="95"/>
        <v>0.19318181818181818</v>
      </c>
      <c r="J508" s="121">
        <f t="shared" si="95"/>
        <v>0.30681818181818182</v>
      </c>
      <c r="K508" s="121">
        <f t="shared" si="95"/>
        <v>0.42045454545454547</v>
      </c>
      <c r="L508" s="121">
        <f t="shared" si="95"/>
        <v>0.48863636363636365</v>
      </c>
      <c r="M508" s="121">
        <f t="shared" si="95"/>
        <v>0.53409090909090906</v>
      </c>
      <c r="N508" s="121">
        <f t="shared" si="95"/>
        <v>0.61363636363636365</v>
      </c>
      <c r="O508" s="121">
        <f t="shared" si="95"/>
        <v>0.63636363636363635</v>
      </c>
      <c r="P508" s="121">
        <f t="shared" si="95"/>
        <v>0.64772727272727271</v>
      </c>
      <c r="Q508" s="121">
        <f t="shared" si="95"/>
        <v>0.64772727272727271</v>
      </c>
      <c r="R508" s="121">
        <f t="shared" si="95"/>
        <v>0.64772727272727271</v>
      </c>
      <c r="S508" s="121">
        <f t="shared" si="95"/>
        <v>0.64772727272727271</v>
      </c>
      <c r="T508" s="121">
        <f t="shared" si="95"/>
        <v>0.64772727272727271</v>
      </c>
      <c r="U508" s="121">
        <f t="shared" si="95"/>
        <v>0.64772727272727271</v>
      </c>
      <c r="V508" s="121">
        <f t="shared" si="95"/>
        <v>0.64772727272727271</v>
      </c>
      <c r="W508" s="121">
        <f t="shared" si="95"/>
        <v>0.64772727272727271</v>
      </c>
      <c r="X508" s="121">
        <f t="shared" si="95"/>
        <v>0.64772727272727271</v>
      </c>
      <c r="Y508" s="121">
        <f t="shared" si="95"/>
        <v>0.64772727272727271</v>
      </c>
    </row>
    <row r="509" spans="1:51" x14ac:dyDescent="0.25">
      <c r="B509" s="118"/>
      <c r="C509" s="102"/>
      <c r="D509" s="119"/>
      <c r="E509" s="120"/>
      <c r="F509" s="102"/>
      <c r="G509" s="102"/>
      <c r="H509" s="102"/>
      <c r="I509" s="102"/>
      <c r="J509" s="102"/>
      <c r="K509" s="102"/>
      <c r="L509" s="102"/>
      <c r="M509" s="102"/>
      <c r="N509" s="102"/>
      <c r="O509" s="102"/>
      <c r="P509" s="102"/>
      <c r="Q509" s="102"/>
      <c r="R509" s="102"/>
      <c r="S509" s="102"/>
      <c r="T509" s="102"/>
      <c r="U509" s="102"/>
      <c r="V509" s="102"/>
      <c r="W509" s="102"/>
      <c r="X509" s="102"/>
      <c r="Y509" s="102"/>
    </row>
    <row r="510" spans="1:51" x14ac:dyDescent="0.25">
      <c r="B510" s="118"/>
      <c r="C510" s="102"/>
      <c r="D510" s="119"/>
      <c r="E510" s="120"/>
      <c r="F510" s="102">
        <f>COUNTIF(F$2:F$501,"0,1")</f>
        <v>57</v>
      </c>
      <c r="G510" s="102">
        <f t="shared" ref="G510:Y510" si="96">COUNTIF(G$2:G$501,"0,1")</f>
        <v>50</v>
      </c>
      <c r="H510" s="102">
        <f t="shared" si="96"/>
        <v>49</v>
      </c>
      <c r="I510" s="102">
        <f t="shared" si="96"/>
        <v>40</v>
      </c>
      <c r="J510" s="102">
        <f t="shared" si="96"/>
        <v>30</v>
      </c>
      <c r="K510" s="102">
        <f t="shared" si="96"/>
        <v>20</v>
      </c>
      <c r="L510" s="102">
        <f t="shared" si="96"/>
        <v>14</v>
      </c>
      <c r="M510" s="102">
        <f t="shared" si="96"/>
        <v>10</v>
      </c>
      <c r="N510" s="102">
        <f t="shared" si="96"/>
        <v>3</v>
      </c>
      <c r="O510" s="102">
        <f t="shared" si="96"/>
        <v>1</v>
      </c>
      <c r="P510" s="102">
        <f t="shared" si="96"/>
        <v>0</v>
      </c>
      <c r="Q510" s="102">
        <f t="shared" si="96"/>
        <v>0</v>
      </c>
      <c r="R510" s="102">
        <f t="shared" si="96"/>
        <v>0</v>
      </c>
      <c r="S510" s="102">
        <f t="shared" si="96"/>
        <v>0</v>
      </c>
      <c r="T510" s="102">
        <f t="shared" si="96"/>
        <v>0</v>
      </c>
      <c r="U510" s="102">
        <f t="shared" si="96"/>
        <v>0</v>
      </c>
      <c r="V510" s="102">
        <f t="shared" si="96"/>
        <v>0</v>
      </c>
      <c r="W510" s="102">
        <f t="shared" si="96"/>
        <v>0</v>
      </c>
      <c r="X510" s="102">
        <f t="shared" si="96"/>
        <v>0</v>
      </c>
      <c r="Y510" s="102">
        <f t="shared" si="96"/>
        <v>0</v>
      </c>
    </row>
    <row r="511" spans="1:51" x14ac:dyDescent="0.25">
      <c r="B511" s="118"/>
      <c r="C511" s="102"/>
      <c r="D511" s="119"/>
      <c r="E511" s="120" t="s">
        <v>107</v>
      </c>
      <c r="F511" s="121">
        <f>F510/COUNT($D$2:$D$501)</f>
        <v>0.64772727272727271</v>
      </c>
      <c r="G511" s="121">
        <f t="shared" ref="G511:Y511" si="97">G510/COUNT($D$2:$D$501)</f>
        <v>0.56818181818181823</v>
      </c>
      <c r="H511" s="121">
        <f t="shared" si="97"/>
        <v>0.55681818181818177</v>
      </c>
      <c r="I511" s="121">
        <f t="shared" si="97"/>
        <v>0.45454545454545453</v>
      </c>
      <c r="J511" s="121">
        <f t="shared" si="97"/>
        <v>0.34090909090909088</v>
      </c>
      <c r="K511" s="121">
        <f t="shared" si="97"/>
        <v>0.22727272727272727</v>
      </c>
      <c r="L511" s="121">
        <f t="shared" si="97"/>
        <v>0.15909090909090909</v>
      </c>
      <c r="M511" s="121">
        <f t="shared" si="97"/>
        <v>0.11363636363636363</v>
      </c>
      <c r="N511" s="121">
        <f t="shared" si="97"/>
        <v>3.4090909090909088E-2</v>
      </c>
      <c r="O511" s="121">
        <f t="shared" si="97"/>
        <v>1.1363636363636364E-2</v>
      </c>
      <c r="P511" s="121">
        <f t="shared" si="97"/>
        <v>0</v>
      </c>
      <c r="Q511" s="121">
        <f t="shared" si="97"/>
        <v>0</v>
      </c>
      <c r="R511" s="121">
        <f t="shared" si="97"/>
        <v>0</v>
      </c>
      <c r="S511" s="121">
        <f t="shared" si="97"/>
        <v>0</v>
      </c>
      <c r="T511" s="121">
        <f t="shared" si="97"/>
        <v>0</v>
      </c>
      <c r="U511" s="121">
        <f t="shared" si="97"/>
        <v>0</v>
      </c>
      <c r="V511" s="121">
        <f t="shared" si="97"/>
        <v>0</v>
      </c>
      <c r="W511" s="121">
        <f t="shared" si="97"/>
        <v>0</v>
      </c>
      <c r="X511" s="121">
        <f t="shared" si="97"/>
        <v>0</v>
      </c>
      <c r="Y511" s="121">
        <f t="shared" si="97"/>
        <v>0</v>
      </c>
    </row>
    <row r="512" spans="1:51" x14ac:dyDescent="0.25">
      <c r="B512" s="118"/>
      <c r="C512" s="102"/>
      <c r="D512" s="119"/>
      <c r="E512" s="120"/>
      <c r="F512" s="102"/>
      <c r="G512" s="102"/>
      <c r="H512" s="102"/>
      <c r="I512" s="102"/>
      <c r="J512" s="102"/>
      <c r="K512" s="102"/>
      <c r="L512" s="102"/>
      <c r="M512" s="102"/>
      <c r="N512" s="102"/>
      <c r="O512" s="102"/>
      <c r="P512" s="102"/>
      <c r="Q512" s="102"/>
      <c r="R512" s="102"/>
      <c r="S512" s="102"/>
      <c r="T512" s="102"/>
      <c r="U512" s="102"/>
      <c r="V512" s="102"/>
      <c r="W512" s="102"/>
      <c r="X512" s="102"/>
      <c r="Y512" s="102"/>
    </row>
    <row r="513" spans="2:25" x14ac:dyDescent="0.25">
      <c r="B513" s="118"/>
      <c r="C513" s="102"/>
      <c r="D513" s="119"/>
      <c r="E513" s="120"/>
      <c r="F513" s="102">
        <f>COUNTIF(F$2:F$501,"1,0")</f>
        <v>0</v>
      </c>
      <c r="G513" s="102">
        <f t="shared" ref="G513:Y513" si="98">COUNTIF(G$2:G$501,"1,0")</f>
        <v>0</v>
      </c>
      <c r="H513" s="102">
        <f t="shared" si="98"/>
        <v>0</v>
      </c>
      <c r="I513" s="102">
        <f t="shared" si="98"/>
        <v>0</v>
      </c>
      <c r="J513" s="102">
        <f t="shared" si="98"/>
        <v>0</v>
      </c>
      <c r="K513" s="102">
        <f t="shared" si="98"/>
        <v>0</v>
      </c>
      <c r="L513" s="102">
        <f t="shared" si="98"/>
        <v>2</v>
      </c>
      <c r="M513" s="102">
        <f t="shared" si="98"/>
        <v>10</v>
      </c>
      <c r="N513" s="102">
        <f t="shared" si="98"/>
        <v>16</v>
      </c>
      <c r="O513" s="102">
        <f t="shared" si="98"/>
        <v>21</v>
      </c>
      <c r="P513" s="102">
        <f t="shared" si="98"/>
        <v>24</v>
      </c>
      <c r="Q513" s="102">
        <f t="shared" si="98"/>
        <v>30</v>
      </c>
      <c r="R513" s="102">
        <f t="shared" si="98"/>
        <v>31</v>
      </c>
      <c r="S513" s="102">
        <f t="shared" si="98"/>
        <v>31</v>
      </c>
      <c r="T513" s="102">
        <f t="shared" si="98"/>
        <v>31</v>
      </c>
      <c r="U513" s="102">
        <f t="shared" si="98"/>
        <v>31</v>
      </c>
      <c r="V513" s="102">
        <f t="shared" si="98"/>
        <v>31</v>
      </c>
      <c r="W513" s="102">
        <f t="shared" si="98"/>
        <v>31</v>
      </c>
      <c r="X513" s="102">
        <f t="shared" si="98"/>
        <v>31</v>
      </c>
      <c r="Y513" s="102">
        <f t="shared" si="98"/>
        <v>31</v>
      </c>
    </row>
    <row r="514" spans="2:25" x14ac:dyDescent="0.25">
      <c r="B514" s="118"/>
      <c r="C514" s="102"/>
      <c r="D514" s="119"/>
      <c r="E514" s="120" t="s">
        <v>108</v>
      </c>
      <c r="F514" s="121">
        <f>F513/COUNT($D$2:$D$501)</f>
        <v>0</v>
      </c>
      <c r="G514" s="121">
        <f t="shared" ref="G514:Y514" si="99">G513/COUNT($D$2:$D$501)</f>
        <v>0</v>
      </c>
      <c r="H514" s="121">
        <f t="shared" si="99"/>
        <v>0</v>
      </c>
      <c r="I514" s="121">
        <f t="shared" si="99"/>
        <v>0</v>
      </c>
      <c r="J514" s="121">
        <f t="shared" si="99"/>
        <v>0</v>
      </c>
      <c r="K514" s="121">
        <f t="shared" si="99"/>
        <v>0</v>
      </c>
      <c r="L514" s="121">
        <f t="shared" si="99"/>
        <v>2.2727272727272728E-2</v>
      </c>
      <c r="M514" s="121">
        <f t="shared" si="99"/>
        <v>0.11363636363636363</v>
      </c>
      <c r="N514" s="121">
        <f t="shared" si="99"/>
        <v>0.18181818181818182</v>
      </c>
      <c r="O514" s="121">
        <f t="shared" si="99"/>
        <v>0.23863636363636365</v>
      </c>
      <c r="P514" s="121">
        <f t="shared" si="99"/>
        <v>0.27272727272727271</v>
      </c>
      <c r="Q514" s="121">
        <f t="shared" si="99"/>
        <v>0.34090909090909088</v>
      </c>
      <c r="R514" s="121">
        <f t="shared" si="99"/>
        <v>0.35227272727272729</v>
      </c>
      <c r="S514" s="121">
        <f t="shared" si="99"/>
        <v>0.35227272727272729</v>
      </c>
      <c r="T514" s="121">
        <f t="shared" si="99"/>
        <v>0.35227272727272729</v>
      </c>
      <c r="U514" s="121">
        <f t="shared" si="99"/>
        <v>0.35227272727272729</v>
      </c>
      <c r="V514" s="121">
        <f t="shared" si="99"/>
        <v>0.35227272727272729</v>
      </c>
      <c r="W514" s="121">
        <f t="shared" si="99"/>
        <v>0.35227272727272729</v>
      </c>
      <c r="X514" s="121">
        <f t="shared" si="99"/>
        <v>0.35227272727272729</v>
      </c>
      <c r="Y514" s="121">
        <f t="shared" si="99"/>
        <v>0.35227272727272729</v>
      </c>
    </row>
    <row r="515" spans="2:25" x14ac:dyDescent="0.25">
      <c r="B515" s="118"/>
      <c r="C515" s="102"/>
      <c r="D515" s="119"/>
      <c r="E515" s="115"/>
      <c r="F515" s="102"/>
      <c r="G515" s="102"/>
      <c r="H515" s="102"/>
      <c r="I515" s="102"/>
      <c r="J515" s="102"/>
      <c r="K515" s="102"/>
      <c r="L515" s="102"/>
      <c r="M515" s="102"/>
      <c r="N515" s="102"/>
      <c r="O515" s="102"/>
      <c r="P515" s="102"/>
      <c r="Q515" s="102"/>
      <c r="R515" s="102"/>
      <c r="S515" s="102"/>
      <c r="T515" s="102"/>
      <c r="U515" s="102"/>
      <c r="V515" s="102"/>
      <c r="W515" s="102"/>
      <c r="X515" s="102"/>
      <c r="Y515" s="102"/>
    </row>
    <row r="516" spans="2:25" x14ac:dyDescent="0.25">
      <c r="B516" s="118"/>
      <c r="C516" s="102"/>
      <c r="D516" s="119"/>
      <c r="E516" s="115"/>
      <c r="F516" s="122" t="b">
        <f>SUM(F505,F508,F511,F514)=1</f>
        <v>1</v>
      </c>
      <c r="G516" s="122" t="b">
        <f t="shared" ref="G516:Y516" si="100">SUM(G505,G508,G511,G514)=1</f>
        <v>1</v>
      </c>
      <c r="H516" s="122" t="b">
        <f t="shared" si="100"/>
        <v>1</v>
      </c>
      <c r="I516" s="122" t="b">
        <f t="shared" si="100"/>
        <v>1</v>
      </c>
      <c r="J516" s="122" t="b">
        <f t="shared" si="100"/>
        <v>1</v>
      </c>
      <c r="K516" s="122" t="b">
        <f t="shared" si="100"/>
        <v>1</v>
      </c>
      <c r="L516" s="122" t="b">
        <f t="shared" si="100"/>
        <v>1</v>
      </c>
      <c r="M516" s="122" t="b">
        <f t="shared" si="100"/>
        <v>1</v>
      </c>
      <c r="N516" s="122" t="b">
        <f t="shared" si="100"/>
        <v>1</v>
      </c>
      <c r="O516" s="122" t="b">
        <f t="shared" si="100"/>
        <v>1</v>
      </c>
      <c r="P516" s="122" t="b">
        <f t="shared" si="100"/>
        <v>1</v>
      </c>
      <c r="Q516" s="122" t="b">
        <f t="shared" si="100"/>
        <v>1</v>
      </c>
      <c r="R516" s="122" t="b">
        <f t="shared" si="100"/>
        <v>1</v>
      </c>
      <c r="S516" s="122" t="b">
        <f t="shared" si="100"/>
        <v>1</v>
      </c>
      <c r="T516" s="122" t="b">
        <f t="shared" si="100"/>
        <v>1</v>
      </c>
      <c r="U516" s="122" t="b">
        <f t="shared" si="100"/>
        <v>1</v>
      </c>
      <c r="V516" s="122" t="b">
        <f t="shared" si="100"/>
        <v>1</v>
      </c>
      <c r="W516" s="122" t="b">
        <f t="shared" si="100"/>
        <v>1</v>
      </c>
      <c r="X516" s="122" t="b">
        <f t="shared" si="100"/>
        <v>1</v>
      </c>
      <c r="Y516" s="122" t="b">
        <f t="shared" si="100"/>
        <v>1</v>
      </c>
    </row>
  </sheetData>
  <sheetProtection sheet="1" objects="1" scenarios="1"/>
  <conditionalFormatting sqref="F2:Y503">
    <cfRule type="cellIs" dxfId="39" priority="49" operator="equal">
      <formula>"0,0"</formula>
    </cfRule>
    <cfRule type="cellIs" dxfId="38" priority="50" operator="equal">
      <formula>"1,0"</formula>
    </cfRule>
    <cfRule type="cellIs" dxfId="37" priority="51" operator="equal">
      <formula>"0,1"</formula>
    </cfRule>
    <cfRule type="cellIs" dxfId="36" priority="52" operator="equal">
      <formula>"1,1"</formula>
    </cfRule>
  </conditionalFormatting>
  <conditionalFormatting sqref="F505:Y505">
    <cfRule type="cellIs" dxfId="35" priority="45" operator="equal">
      <formula>"0,0"</formula>
    </cfRule>
    <cfRule type="cellIs" dxfId="34" priority="46" operator="equal">
      <formula>"1,0"</formula>
    </cfRule>
    <cfRule type="cellIs" dxfId="33" priority="47" operator="equal">
      <formula>"0,1"</formula>
    </cfRule>
    <cfRule type="cellIs" dxfId="32" priority="48" operator="equal">
      <formula>"1,1"</formula>
    </cfRule>
  </conditionalFormatting>
  <conditionalFormatting sqref="F508:Y508">
    <cfRule type="cellIs" dxfId="31" priority="9" operator="equal">
      <formula>"0,0"</formula>
    </cfRule>
    <cfRule type="cellIs" dxfId="30" priority="10" operator="equal">
      <formula>"1,0"</formula>
    </cfRule>
    <cfRule type="cellIs" dxfId="29" priority="11" operator="equal">
      <formula>"0,1"</formula>
    </cfRule>
    <cfRule type="cellIs" dxfId="28" priority="12" operator="equal">
      <formula>"1,1"</formula>
    </cfRule>
  </conditionalFormatting>
  <conditionalFormatting sqref="F511:Y511">
    <cfRule type="cellIs" dxfId="27" priority="5" operator="equal">
      <formula>"0,0"</formula>
    </cfRule>
    <cfRule type="cellIs" dxfId="26" priority="6" operator="equal">
      <formula>"1,0"</formula>
    </cfRule>
    <cfRule type="cellIs" dxfId="25" priority="7" operator="equal">
      <formula>"0,1"</formula>
    </cfRule>
    <cfRule type="cellIs" dxfId="24" priority="8" operator="equal">
      <formula>"1,1"</formula>
    </cfRule>
  </conditionalFormatting>
  <conditionalFormatting sqref="F514:Y514">
    <cfRule type="cellIs" dxfId="23" priority="1" operator="equal">
      <formula>"0,0"</formula>
    </cfRule>
    <cfRule type="cellIs" dxfId="22" priority="2" operator="equal">
      <formula>"1,0"</formula>
    </cfRule>
    <cfRule type="cellIs" dxfId="21" priority="3" operator="equal">
      <formula>"0,1"</formula>
    </cfRule>
    <cfRule type="cellIs" dxfId="20" priority="4" operator="equal">
      <formula>"1,1"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16"/>
  <sheetViews>
    <sheetView zoomScale="60" zoomScaleNormal="60" workbookViewId="0">
      <pane ySplit="1" topLeftCell="A2" activePane="bottomLeft" state="frozen"/>
      <selection pane="bottomLeft" activeCell="C11" sqref="C11"/>
    </sheetView>
  </sheetViews>
  <sheetFormatPr defaultRowHeight="15" x14ac:dyDescent="0.25"/>
  <cols>
    <col min="2" max="2" width="13.42578125" style="60" bestFit="1" customWidth="1"/>
    <col min="3" max="3" width="13.42578125" bestFit="1" customWidth="1"/>
    <col min="4" max="4" width="9.140625" style="61"/>
    <col min="5" max="5" width="9.140625" style="69"/>
  </cols>
  <sheetData>
    <row r="1" spans="1:46" x14ac:dyDescent="0.25">
      <c r="A1" s="68" t="s">
        <v>0</v>
      </c>
      <c r="B1" s="68" t="s">
        <v>65</v>
      </c>
      <c r="C1" s="68" t="s">
        <v>75</v>
      </c>
      <c r="D1" s="68" t="s">
        <v>76</v>
      </c>
      <c r="E1" s="69" t="s">
        <v>79</v>
      </c>
      <c r="F1">
        <f>AA1*$AA$2</f>
        <v>1</v>
      </c>
      <c r="G1">
        <f t="shared" ref="G1:Y1" si="0">AB1*$AA$2</f>
        <v>3</v>
      </c>
      <c r="H1">
        <f t="shared" si="0"/>
        <v>5</v>
      </c>
      <c r="I1">
        <f t="shared" si="0"/>
        <v>10</v>
      </c>
      <c r="J1">
        <f t="shared" si="0"/>
        <v>15</v>
      </c>
      <c r="K1">
        <f t="shared" si="0"/>
        <v>20</v>
      </c>
      <c r="L1">
        <f t="shared" si="0"/>
        <v>25</v>
      </c>
      <c r="M1">
        <f t="shared" si="0"/>
        <v>30</v>
      </c>
      <c r="N1">
        <f t="shared" si="0"/>
        <v>40</v>
      </c>
      <c r="O1">
        <f t="shared" si="0"/>
        <v>50</v>
      </c>
      <c r="P1">
        <f t="shared" si="0"/>
        <v>75</v>
      </c>
      <c r="Q1">
        <f t="shared" si="0"/>
        <v>100</v>
      </c>
      <c r="R1">
        <f t="shared" si="0"/>
        <v>150</v>
      </c>
      <c r="S1">
        <f t="shared" si="0"/>
        <v>300</v>
      </c>
      <c r="T1">
        <f t="shared" si="0"/>
        <v>350</v>
      </c>
      <c r="U1">
        <f t="shared" si="0"/>
        <v>400</v>
      </c>
      <c r="V1">
        <f t="shared" si="0"/>
        <v>500</v>
      </c>
      <c r="W1">
        <f t="shared" si="0"/>
        <v>600</v>
      </c>
      <c r="X1">
        <f t="shared" si="0"/>
        <v>700</v>
      </c>
      <c r="Y1">
        <f t="shared" si="0"/>
        <v>800</v>
      </c>
      <c r="AA1">
        <v>1</v>
      </c>
      <c r="AB1">
        <v>3</v>
      </c>
      <c r="AC1">
        <v>5</v>
      </c>
      <c r="AD1">
        <v>10</v>
      </c>
      <c r="AE1">
        <v>15</v>
      </c>
      <c r="AF1">
        <v>20</v>
      </c>
      <c r="AG1">
        <v>25</v>
      </c>
      <c r="AH1">
        <v>30</v>
      </c>
      <c r="AI1">
        <v>40</v>
      </c>
      <c r="AJ1">
        <v>50</v>
      </c>
      <c r="AK1">
        <v>75</v>
      </c>
      <c r="AL1">
        <v>100</v>
      </c>
      <c r="AM1">
        <v>150</v>
      </c>
      <c r="AN1">
        <v>300</v>
      </c>
      <c r="AO1">
        <v>350</v>
      </c>
      <c r="AP1">
        <v>400</v>
      </c>
      <c r="AQ1">
        <v>500</v>
      </c>
      <c r="AR1">
        <v>600</v>
      </c>
      <c r="AS1">
        <v>700</v>
      </c>
      <c r="AT1">
        <v>800</v>
      </c>
    </row>
    <row r="2" spans="1:46" x14ac:dyDescent="0.25">
      <c r="A2" s="58">
        <v>1</v>
      </c>
      <c r="B2" s="58">
        <f>IF(ISNUMBER(Data!D2),IF(AND($A2&lt;=Data!$H$3,$A4&gt;=Data!$H$2,Data!E3&lt;&gt;1),VLOOKUP($A2,Data!$A:$D,4,FALSE)))</f>
        <v>6.3</v>
      </c>
      <c r="C2" s="58">
        <f>IF(ISNUMBER(Data!D2),IF(AND($A2&lt;=Data!$H$3,$A4&gt;=Data!$H$2,Data!E3&lt;&gt;1),VLOOKUP($A2,Data!$A:$D,3,FALSE)))</f>
        <v>0.94899999999999995</v>
      </c>
      <c r="D2" s="58">
        <f>IF(COUNT(B2:C2)=2,IF(C2&gt;Data!$H$5,5,IF(C2&gt;Data!$H$6,4,IF(C2&gt;Data!$H$7,3,2))))</f>
        <v>5</v>
      </c>
      <c r="E2" s="69">
        <f>IF(ISNUMBER(D2),IF(D2=5,1,0),"")</f>
        <v>1</v>
      </c>
      <c r="F2" t="str">
        <f t="shared" ref="F2:O11" si="1">IF($B2&lt;F$1,1,0) &amp;","&amp;$E2</f>
        <v>0,1</v>
      </c>
      <c r="G2" t="str">
        <f t="shared" si="1"/>
        <v>0,1</v>
      </c>
      <c r="H2" t="str">
        <f t="shared" si="1"/>
        <v>0,1</v>
      </c>
      <c r="I2" t="str">
        <f t="shared" si="1"/>
        <v>1,1</v>
      </c>
      <c r="J2" t="str">
        <f t="shared" si="1"/>
        <v>1,1</v>
      </c>
      <c r="K2" t="str">
        <f t="shared" si="1"/>
        <v>1,1</v>
      </c>
      <c r="L2" t="str">
        <f t="shared" si="1"/>
        <v>1,1</v>
      </c>
      <c r="M2" t="str">
        <f t="shared" si="1"/>
        <v>1,1</v>
      </c>
      <c r="N2" t="str">
        <f t="shared" si="1"/>
        <v>1,1</v>
      </c>
      <c r="O2" t="str">
        <f t="shared" si="1"/>
        <v>1,1</v>
      </c>
      <c r="P2" t="str">
        <f t="shared" ref="P2:Y11" si="2">IF($B2&lt;P$1,1,0) &amp;","&amp;$E2</f>
        <v>1,1</v>
      </c>
      <c r="Q2" t="str">
        <f t="shared" si="2"/>
        <v>1,1</v>
      </c>
      <c r="R2" t="str">
        <f t="shared" si="2"/>
        <v>1,1</v>
      </c>
      <c r="S2" t="str">
        <f t="shared" si="2"/>
        <v>1,1</v>
      </c>
      <c r="T2" t="str">
        <f t="shared" si="2"/>
        <v>1,1</v>
      </c>
      <c r="U2" t="str">
        <f t="shared" si="2"/>
        <v>1,1</v>
      </c>
      <c r="V2" t="str">
        <f t="shared" si="2"/>
        <v>1,1</v>
      </c>
      <c r="W2" t="str">
        <f t="shared" si="2"/>
        <v>1,1</v>
      </c>
      <c r="X2" t="str">
        <f t="shared" si="2"/>
        <v>1,1</v>
      </c>
      <c r="Y2" t="str">
        <f t="shared" si="2"/>
        <v>1,1</v>
      </c>
      <c r="AA2">
        <f>Categorical!G27</f>
        <v>1</v>
      </c>
      <c r="AP2">
        <f>IF($D2=5,LOG($B2),"FALSE")</f>
        <v>0.79934054945358168</v>
      </c>
      <c r="AQ2" t="str">
        <f>IF($D2=4,LOG($B2),"FALSE")</f>
        <v>FALSE</v>
      </c>
      <c r="AR2" t="str">
        <f>IF($D2=3,LOG($B2),"FALSE")</f>
        <v>FALSE</v>
      </c>
      <c r="AS2" t="str">
        <f>IF($D2=2,LOG($B2),"FALSE")</f>
        <v>FALSE</v>
      </c>
    </row>
    <row r="3" spans="1:46" x14ac:dyDescent="0.25">
      <c r="A3" s="58">
        <v>2</v>
      </c>
      <c r="B3" s="58">
        <f>IF(ISNUMBER(Data!D3),IF(AND($A3&lt;=Data!$H$3,$A5&gt;=Data!$H$2,Data!E4&lt;&gt;1),VLOOKUP($A3,Data!$A:$D,4,FALSE)))</f>
        <v>8.3000000000000007</v>
      </c>
      <c r="C3" s="58">
        <f>IF(ISNUMBER(Data!D3),IF(AND($A3&lt;=Data!$H$3,$A5&gt;=Data!$H$2,Data!E4&lt;&gt;1),VLOOKUP($A3,Data!$A:$D,3,FALSE)))</f>
        <v>1.006</v>
      </c>
      <c r="D3" s="58">
        <f>IF(COUNT(B3:C3)=2,IF(C3&gt;Data!$H$5,5,IF(C3&gt;Data!$H$6,4,IF(C3&gt;Data!$H$7,3,2))))</f>
        <v>5</v>
      </c>
      <c r="E3" s="69">
        <f t="shared" ref="E3:E66" si="3">IF(ISNUMBER(D3),IF(D3=5,1,0),"")</f>
        <v>1</v>
      </c>
      <c r="F3" t="str">
        <f t="shared" si="1"/>
        <v>0,1</v>
      </c>
      <c r="G3" t="str">
        <f t="shared" si="1"/>
        <v>0,1</v>
      </c>
      <c r="H3" t="str">
        <f t="shared" si="1"/>
        <v>0,1</v>
      </c>
      <c r="I3" t="str">
        <f t="shared" si="1"/>
        <v>1,1</v>
      </c>
      <c r="J3" t="str">
        <f t="shared" si="1"/>
        <v>1,1</v>
      </c>
      <c r="K3" t="str">
        <f t="shared" si="1"/>
        <v>1,1</v>
      </c>
      <c r="L3" t="str">
        <f t="shared" si="1"/>
        <v>1,1</v>
      </c>
      <c r="M3" t="str">
        <f t="shared" si="1"/>
        <v>1,1</v>
      </c>
      <c r="N3" t="str">
        <f t="shared" si="1"/>
        <v>1,1</v>
      </c>
      <c r="O3" t="str">
        <f t="shared" si="1"/>
        <v>1,1</v>
      </c>
      <c r="P3" t="str">
        <f t="shared" si="2"/>
        <v>1,1</v>
      </c>
      <c r="Q3" t="str">
        <f t="shared" si="2"/>
        <v>1,1</v>
      </c>
      <c r="R3" t="str">
        <f t="shared" si="2"/>
        <v>1,1</v>
      </c>
      <c r="S3" t="str">
        <f t="shared" si="2"/>
        <v>1,1</v>
      </c>
      <c r="T3" t="str">
        <f t="shared" si="2"/>
        <v>1,1</v>
      </c>
      <c r="U3" t="str">
        <f t="shared" si="2"/>
        <v>1,1</v>
      </c>
      <c r="V3" t="str">
        <f t="shared" si="2"/>
        <v>1,1</v>
      </c>
      <c r="W3" t="str">
        <f t="shared" si="2"/>
        <v>1,1</v>
      </c>
      <c r="X3" t="str">
        <f t="shared" si="2"/>
        <v>1,1</v>
      </c>
      <c r="Y3" t="str">
        <f t="shared" si="2"/>
        <v>1,1</v>
      </c>
      <c r="AP3">
        <f t="shared" ref="AP3:AP66" si="4">IF($D3=5,LOG($B3),"FALSE")</f>
        <v>0.91907809237607396</v>
      </c>
      <c r="AQ3" t="str">
        <f t="shared" ref="AQ3:AQ66" si="5">IF($D3=4,LOG($B3),"FALSE")</f>
        <v>FALSE</v>
      </c>
      <c r="AR3" t="str">
        <f t="shared" ref="AR3:AR66" si="6">IF($D3=3,LOG($B3),"FALSE")</f>
        <v>FALSE</v>
      </c>
      <c r="AS3" t="str">
        <f t="shared" ref="AS3:AS66" si="7">IF($D3=2,LOG($B3),"FALSE")</f>
        <v>FALSE</v>
      </c>
    </row>
    <row r="4" spans="1:46" x14ac:dyDescent="0.25">
      <c r="A4" s="58">
        <v>3</v>
      </c>
      <c r="B4" s="58">
        <f>IF(ISNUMBER(Data!D4),IF(AND($A4&lt;=Data!$H$3,$A6&gt;=Data!$H$2,Data!E5&lt;&gt;1),VLOOKUP($A4,Data!$A:$D,4,FALSE)))</f>
        <v>8.3000000000000007</v>
      </c>
      <c r="C4" s="58">
        <f>IF(ISNUMBER(Data!D4),IF(AND($A4&lt;=Data!$H$3,$A6&gt;=Data!$H$2,Data!E5&lt;&gt;1),VLOOKUP($A4,Data!$A:$D,3,FALSE)))</f>
        <v>0.92</v>
      </c>
      <c r="D4" s="58">
        <f>IF(COUNT(B4:C4)=2,IF(C4&gt;Data!$H$5,5,IF(C4&gt;Data!$H$6,4,IF(C4&gt;Data!$H$7,3,2))))</f>
        <v>5</v>
      </c>
      <c r="E4" s="69">
        <f t="shared" si="3"/>
        <v>1</v>
      </c>
      <c r="F4" t="str">
        <f t="shared" si="1"/>
        <v>0,1</v>
      </c>
      <c r="G4" t="str">
        <f t="shared" si="1"/>
        <v>0,1</v>
      </c>
      <c r="H4" t="str">
        <f t="shared" si="1"/>
        <v>0,1</v>
      </c>
      <c r="I4" t="str">
        <f t="shared" si="1"/>
        <v>1,1</v>
      </c>
      <c r="J4" t="str">
        <f t="shared" si="1"/>
        <v>1,1</v>
      </c>
      <c r="K4" t="str">
        <f t="shared" si="1"/>
        <v>1,1</v>
      </c>
      <c r="L4" t="str">
        <f t="shared" si="1"/>
        <v>1,1</v>
      </c>
      <c r="M4" t="str">
        <f t="shared" si="1"/>
        <v>1,1</v>
      </c>
      <c r="N4" t="str">
        <f t="shared" si="1"/>
        <v>1,1</v>
      </c>
      <c r="O4" t="str">
        <f t="shared" si="1"/>
        <v>1,1</v>
      </c>
      <c r="P4" t="str">
        <f t="shared" si="2"/>
        <v>1,1</v>
      </c>
      <c r="Q4" t="str">
        <f t="shared" si="2"/>
        <v>1,1</v>
      </c>
      <c r="R4" t="str">
        <f t="shared" si="2"/>
        <v>1,1</v>
      </c>
      <c r="S4" t="str">
        <f t="shared" si="2"/>
        <v>1,1</v>
      </c>
      <c r="T4" t="str">
        <f t="shared" si="2"/>
        <v>1,1</v>
      </c>
      <c r="U4" t="str">
        <f t="shared" si="2"/>
        <v>1,1</v>
      </c>
      <c r="V4" t="str">
        <f t="shared" si="2"/>
        <v>1,1</v>
      </c>
      <c r="W4" t="str">
        <f t="shared" si="2"/>
        <v>1,1</v>
      </c>
      <c r="X4" t="str">
        <f t="shared" si="2"/>
        <v>1,1</v>
      </c>
      <c r="Y4" t="str">
        <f t="shared" si="2"/>
        <v>1,1</v>
      </c>
      <c r="AP4">
        <f t="shared" si="4"/>
        <v>0.91907809237607396</v>
      </c>
      <c r="AQ4" t="str">
        <f t="shared" si="5"/>
        <v>FALSE</v>
      </c>
      <c r="AR4" t="str">
        <f t="shared" si="6"/>
        <v>FALSE</v>
      </c>
      <c r="AS4" t="str">
        <f t="shared" si="7"/>
        <v>FALSE</v>
      </c>
    </row>
    <row r="5" spans="1:46" x14ac:dyDescent="0.25">
      <c r="A5" s="58">
        <v>4</v>
      </c>
      <c r="B5" s="58">
        <f>IF(ISNUMBER(Data!D5),IF(AND($A5&lt;=Data!$H$3,$A7&gt;=Data!$H$2,Data!E6&lt;&gt;1),VLOOKUP($A5,Data!$A:$D,4,FALSE)))</f>
        <v>8.5</v>
      </c>
      <c r="C5" s="58">
        <f>IF(ISNUMBER(Data!D5),IF(AND($A5&lt;=Data!$H$3,$A7&gt;=Data!$H$2,Data!E6&lt;&gt;1),VLOOKUP($A5,Data!$A:$D,3,FALSE)))</f>
        <v>0.97099999999999997</v>
      </c>
      <c r="D5" s="58">
        <f>IF(COUNT(B5:C5)=2,IF(C5&gt;Data!$H$5,5,IF(C5&gt;Data!$H$6,4,IF(C5&gt;Data!$H$7,3,2))))</f>
        <v>5</v>
      </c>
      <c r="E5" s="69">
        <f t="shared" si="3"/>
        <v>1</v>
      </c>
      <c r="F5" t="str">
        <f t="shared" si="1"/>
        <v>0,1</v>
      </c>
      <c r="G5" t="str">
        <f t="shared" si="1"/>
        <v>0,1</v>
      </c>
      <c r="H5" t="str">
        <f t="shared" si="1"/>
        <v>0,1</v>
      </c>
      <c r="I5" t="str">
        <f t="shared" si="1"/>
        <v>1,1</v>
      </c>
      <c r="J5" t="str">
        <f t="shared" si="1"/>
        <v>1,1</v>
      </c>
      <c r="K5" t="str">
        <f t="shared" si="1"/>
        <v>1,1</v>
      </c>
      <c r="L5" t="str">
        <f t="shared" si="1"/>
        <v>1,1</v>
      </c>
      <c r="M5" t="str">
        <f t="shared" si="1"/>
        <v>1,1</v>
      </c>
      <c r="N5" t="str">
        <f t="shared" si="1"/>
        <v>1,1</v>
      </c>
      <c r="O5" t="str">
        <f t="shared" si="1"/>
        <v>1,1</v>
      </c>
      <c r="P5" t="str">
        <f t="shared" si="2"/>
        <v>1,1</v>
      </c>
      <c r="Q5" t="str">
        <f t="shared" si="2"/>
        <v>1,1</v>
      </c>
      <c r="R5" t="str">
        <f t="shared" si="2"/>
        <v>1,1</v>
      </c>
      <c r="S5" t="str">
        <f t="shared" si="2"/>
        <v>1,1</v>
      </c>
      <c r="T5" t="str">
        <f t="shared" si="2"/>
        <v>1,1</v>
      </c>
      <c r="U5" t="str">
        <f t="shared" si="2"/>
        <v>1,1</v>
      </c>
      <c r="V5" t="str">
        <f t="shared" si="2"/>
        <v>1,1</v>
      </c>
      <c r="W5" t="str">
        <f t="shared" si="2"/>
        <v>1,1</v>
      </c>
      <c r="X5" t="str">
        <f t="shared" si="2"/>
        <v>1,1</v>
      </c>
      <c r="Y5" t="str">
        <f t="shared" si="2"/>
        <v>1,1</v>
      </c>
      <c r="AP5">
        <f t="shared" si="4"/>
        <v>0.92941892571429274</v>
      </c>
      <c r="AQ5" t="str">
        <f t="shared" si="5"/>
        <v>FALSE</v>
      </c>
      <c r="AR5" t="str">
        <f t="shared" si="6"/>
        <v>FALSE</v>
      </c>
      <c r="AS5" t="str">
        <f t="shared" si="7"/>
        <v>FALSE</v>
      </c>
    </row>
    <row r="6" spans="1:46" x14ac:dyDescent="0.25">
      <c r="A6" s="58">
        <v>5</v>
      </c>
      <c r="B6" s="58">
        <f>IF(ISNUMBER(Data!D6),IF(AND($A6&lt;=Data!$H$3,$A8&gt;=Data!$H$2,Data!E7&lt;&gt;1),VLOOKUP($A6,Data!$A:$D,4,FALSE)))</f>
        <v>9.3000000000000007</v>
      </c>
      <c r="C6" s="58">
        <f>IF(ISNUMBER(Data!D6),IF(AND($A6&lt;=Data!$H$3,$A8&gt;=Data!$H$2,Data!E7&lt;&gt;1),VLOOKUP($A6,Data!$A:$D,3,FALSE)))</f>
        <v>1.2649999999999999</v>
      </c>
      <c r="D6" s="58">
        <f>IF(COUNT(B6:C6)=2,IF(C6&gt;Data!$H$5,5,IF(C6&gt;Data!$H$6,4,IF(C6&gt;Data!$H$7,3,2))))</f>
        <v>5</v>
      </c>
      <c r="E6" s="69">
        <f t="shared" si="3"/>
        <v>1</v>
      </c>
      <c r="F6" t="str">
        <f t="shared" si="1"/>
        <v>0,1</v>
      </c>
      <c r="G6" t="str">
        <f t="shared" si="1"/>
        <v>0,1</v>
      </c>
      <c r="H6" t="str">
        <f t="shared" si="1"/>
        <v>0,1</v>
      </c>
      <c r="I6" t="str">
        <f t="shared" si="1"/>
        <v>1,1</v>
      </c>
      <c r="J6" t="str">
        <f t="shared" si="1"/>
        <v>1,1</v>
      </c>
      <c r="K6" t="str">
        <f t="shared" si="1"/>
        <v>1,1</v>
      </c>
      <c r="L6" t="str">
        <f t="shared" si="1"/>
        <v>1,1</v>
      </c>
      <c r="M6" t="str">
        <f t="shared" si="1"/>
        <v>1,1</v>
      </c>
      <c r="N6" t="str">
        <f t="shared" si="1"/>
        <v>1,1</v>
      </c>
      <c r="O6" t="str">
        <f t="shared" si="1"/>
        <v>1,1</v>
      </c>
      <c r="P6" t="str">
        <f t="shared" si="2"/>
        <v>1,1</v>
      </c>
      <c r="Q6" t="str">
        <f t="shared" si="2"/>
        <v>1,1</v>
      </c>
      <c r="R6" t="str">
        <f t="shared" si="2"/>
        <v>1,1</v>
      </c>
      <c r="S6" t="str">
        <f t="shared" si="2"/>
        <v>1,1</v>
      </c>
      <c r="T6" t="str">
        <f t="shared" si="2"/>
        <v>1,1</v>
      </c>
      <c r="U6" t="str">
        <f t="shared" si="2"/>
        <v>1,1</v>
      </c>
      <c r="V6" t="str">
        <f t="shared" si="2"/>
        <v>1,1</v>
      </c>
      <c r="W6" t="str">
        <f t="shared" si="2"/>
        <v>1,1</v>
      </c>
      <c r="X6" t="str">
        <f t="shared" si="2"/>
        <v>1,1</v>
      </c>
      <c r="Y6" t="str">
        <f t="shared" si="2"/>
        <v>1,1</v>
      </c>
      <c r="AP6">
        <f t="shared" si="4"/>
        <v>0.96848294855393513</v>
      </c>
      <c r="AQ6" t="str">
        <f t="shared" si="5"/>
        <v>FALSE</v>
      </c>
      <c r="AR6" t="str">
        <f t="shared" si="6"/>
        <v>FALSE</v>
      </c>
      <c r="AS6" t="str">
        <f t="shared" si="7"/>
        <v>FALSE</v>
      </c>
    </row>
    <row r="7" spans="1:46" x14ac:dyDescent="0.25">
      <c r="A7" s="58">
        <v>6</v>
      </c>
      <c r="B7" s="58">
        <f>IF(ISNUMBER(Data!D7),IF(AND($A7&lt;=Data!$H$3,$A9&gt;=Data!$H$2,Data!E8&lt;&gt;1),VLOOKUP($A7,Data!$A:$D,4,FALSE)))</f>
        <v>10.199999999999999</v>
      </c>
      <c r="C7" s="58">
        <f>IF(ISNUMBER(Data!D7),IF(AND($A7&lt;=Data!$H$3,$A9&gt;=Data!$H$2,Data!E8&lt;&gt;1),VLOOKUP($A7,Data!$A:$D,3,FALSE)))</f>
        <v>1.0880000000000001</v>
      </c>
      <c r="D7" s="58">
        <f>IF(COUNT(B7:C7)=2,IF(C7&gt;Data!$H$5,5,IF(C7&gt;Data!$H$6,4,IF(C7&gt;Data!$H$7,3,2))))</f>
        <v>5</v>
      </c>
      <c r="E7" s="69">
        <f t="shared" si="3"/>
        <v>1</v>
      </c>
      <c r="F7" t="str">
        <f t="shared" si="1"/>
        <v>0,1</v>
      </c>
      <c r="G7" t="str">
        <f t="shared" si="1"/>
        <v>0,1</v>
      </c>
      <c r="H7" t="str">
        <f t="shared" si="1"/>
        <v>0,1</v>
      </c>
      <c r="I7" t="str">
        <f t="shared" si="1"/>
        <v>0,1</v>
      </c>
      <c r="J7" t="str">
        <f t="shared" si="1"/>
        <v>1,1</v>
      </c>
      <c r="K7" t="str">
        <f t="shared" si="1"/>
        <v>1,1</v>
      </c>
      <c r="L7" t="str">
        <f t="shared" si="1"/>
        <v>1,1</v>
      </c>
      <c r="M7" t="str">
        <f t="shared" si="1"/>
        <v>1,1</v>
      </c>
      <c r="N7" t="str">
        <f t="shared" si="1"/>
        <v>1,1</v>
      </c>
      <c r="O7" t="str">
        <f t="shared" si="1"/>
        <v>1,1</v>
      </c>
      <c r="P7" t="str">
        <f t="shared" si="2"/>
        <v>1,1</v>
      </c>
      <c r="Q7" t="str">
        <f t="shared" si="2"/>
        <v>1,1</v>
      </c>
      <c r="R7" t="str">
        <f t="shared" si="2"/>
        <v>1,1</v>
      </c>
      <c r="S7" t="str">
        <f t="shared" si="2"/>
        <v>1,1</v>
      </c>
      <c r="T7" t="str">
        <f t="shared" si="2"/>
        <v>1,1</v>
      </c>
      <c r="U7" t="str">
        <f t="shared" si="2"/>
        <v>1,1</v>
      </c>
      <c r="V7" t="str">
        <f t="shared" si="2"/>
        <v>1,1</v>
      </c>
      <c r="W7" t="str">
        <f t="shared" si="2"/>
        <v>1,1</v>
      </c>
      <c r="X7" t="str">
        <f t="shared" si="2"/>
        <v>1,1</v>
      </c>
      <c r="Y7" t="str">
        <f t="shared" si="2"/>
        <v>1,1</v>
      </c>
      <c r="AP7">
        <f t="shared" si="4"/>
        <v>1.0086001717619175</v>
      </c>
      <c r="AQ7" t="str">
        <f t="shared" si="5"/>
        <v>FALSE</v>
      </c>
      <c r="AR7" t="str">
        <f t="shared" si="6"/>
        <v>FALSE</v>
      </c>
      <c r="AS7" t="str">
        <f t="shared" si="7"/>
        <v>FALSE</v>
      </c>
    </row>
    <row r="8" spans="1:46" x14ac:dyDescent="0.25">
      <c r="A8" s="58">
        <v>7</v>
      </c>
      <c r="B8" s="58">
        <f>IF(ISNUMBER(Data!D8),IF(AND($A8&lt;=Data!$H$3,$A10&gt;=Data!$H$2,Data!E9&lt;&gt;1),VLOOKUP($A8,Data!$A:$D,4,FALSE)))</f>
        <v>10.7</v>
      </c>
      <c r="C8" s="58">
        <f>IF(ISNUMBER(Data!D8),IF(AND($A8&lt;=Data!$H$3,$A10&gt;=Data!$H$2,Data!E9&lt;&gt;1),VLOOKUP($A8,Data!$A:$D,3,FALSE)))</f>
        <v>0.84399999999999997</v>
      </c>
      <c r="D8" s="58">
        <f>IF(COUNT(B8:C8)=2,IF(C8&gt;Data!$H$5,5,IF(C8&gt;Data!$H$6,4,IF(C8&gt;Data!$H$7,3,2))))</f>
        <v>5</v>
      </c>
      <c r="E8" s="69">
        <f t="shared" si="3"/>
        <v>1</v>
      </c>
      <c r="F8" t="str">
        <f t="shared" si="1"/>
        <v>0,1</v>
      </c>
      <c r="G8" t="str">
        <f t="shared" si="1"/>
        <v>0,1</v>
      </c>
      <c r="H8" t="str">
        <f t="shared" si="1"/>
        <v>0,1</v>
      </c>
      <c r="I8" t="str">
        <f t="shared" si="1"/>
        <v>0,1</v>
      </c>
      <c r="J8" t="str">
        <f t="shared" si="1"/>
        <v>1,1</v>
      </c>
      <c r="K8" t="str">
        <f t="shared" si="1"/>
        <v>1,1</v>
      </c>
      <c r="L8" t="str">
        <f t="shared" si="1"/>
        <v>1,1</v>
      </c>
      <c r="M8" t="str">
        <f t="shared" si="1"/>
        <v>1,1</v>
      </c>
      <c r="N8" t="str">
        <f t="shared" si="1"/>
        <v>1,1</v>
      </c>
      <c r="O8" t="str">
        <f t="shared" si="1"/>
        <v>1,1</v>
      </c>
      <c r="P8" t="str">
        <f t="shared" si="2"/>
        <v>1,1</v>
      </c>
      <c r="Q8" t="str">
        <f t="shared" si="2"/>
        <v>1,1</v>
      </c>
      <c r="R8" t="str">
        <f t="shared" si="2"/>
        <v>1,1</v>
      </c>
      <c r="S8" t="str">
        <f t="shared" si="2"/>
        <v>1,1</v>
      </c>
      <c r="T8" t="str">
        <f t="shared" si="2"/>
        <v>1,1</v>
      </c>
      <c r="U8" t="str">
        <f t="shared" si="2"/>
        <v>1,1</v>
      </c>
      <c r="V8" t="str">
        <f t="shared" si="2"/>
        <v>1,1</v>
      </c>
      <c r="W8" t="str">
        <f t="shared" si="2"/>
        <v>1,1</v>
      </c>
      <c r="X8" t="str">
        <f t="shared" si="2"/>
        <v>1,1</v>
      </c>
      <c r="Y8" t="str">
        <f t="shared" si="2"/>
        <v>1,1</v>
      </c>
      <c r="AP8">
        <f t="shared" si="4"/>
        <v>1.0293837776852097</v>
      </c>
      <c r="AQ8" t="str">
        <f t="shared" si="5"/>
        <v>FALSE</v>
      </c>
      <c r="AR8" t="str">
        <f t="shared" si="6"/>
        <v>FALSE</v>
      </c>
      <c r="AS8" t="str">
        <f t="shared" si="7"/>
        <v>FALSE</v>
      </c>
    </row>
    <row r="9" spans="1:46" x14ac:dyDescent="0.25">
      <c r="A9" s="58">
        <v>8</v>
      </c>
      <c r="B9" s="58">
        <f>IF(ISNUMBER(Data!D9),IF(AND($A9&lt;=Data!$H$3,$A11&gt;=Data!$H$2,Data!E10&lt;&gt;1),VLOOKUP($A9,Data!$A:$D,4,FALSE)))</f>
        <v>12.6</v>
      </c>
      <c r="C9" s="58">
        <f>IF(ISNUMBER(Data!D9),IF(AND($A9&lt;=Data!$H$3,$A11&gt;=Data!$H$2,Data!E10&lt;&gt;1),VLOOKUP($A9,Data!$A:$D,3,FALSE)))</f>
        <v>1.5089999999999999</v>
      </c>
      <c r="D9" s="58">
        <f>IF(COUNT(B9:C9)=2,IF(C9&gt;Data!$H$5,5,IF(C9&gt;Data!$H$6,4,IF(C9&gt;Data!$H$7,3,2))))</f>
        <v>5</v>
      </c>
      <c r="E9" s="69">
        <f t="shared" si="3"/>
        <v>1</v>
      </c>
      <c r="F9" t="str">
        <f t="shared" si="1"/>
        <v>0,1</v>
      </c>
      <c r="G9" t="str">
        <f t="shared" si="1"/>
        <v>0,1</v>
      </c>
      <c r="H9" t="str">
        <f t="shared" si="1"/>
        <v>0,1</v>
      </c>
      <c r="I9" t="str">
        <f t="shared" si="1"/>
        <v>0,1</v>
      </c>
      <c r="J9" t="str">
        <f t="shared" si="1"/>
        <v>1,1</v>
      </c>
      <c r="K9" t="str">
        <f t="shared" si="1"/>
        <v>1,1</v>
      </c>
      <c r="L9" t="str">
        <f t="shared" si="1"/>
        <v>1,1</v>
      </c>
      <c r="M9" t="str">
        <f t="shared" si="1"/>
        <v>1,1</v>
      </c>
      <c r="N9" t="str">
        <f t="shared" si="1"/>
        <v>1,1</v>
      </c>
      <c r="O9" t="str">
        <f t="shared" si="1"/>
        <v>1,1</v>
      </c>
      <c r="P9" t="str">
        <f t="shared" si="2"/>
        <v>1,1</v>
      </c>
      <c r="Q9" t="str">
        <f t="shared" si="2"/>
        <v>1,1</v>
      </c>
      <c r="R9" t="str">
        <f t="shared" si="2"/>
        <v>1,1</v>
      </c>
      <c r="S9" t="str">
        <f t="shared" si="2"/>
        <v>1,1</v>
      </c>
      <c r="T9" t="str">
        <f t="shared" si="2"/>
        <v>1,1</v>
      </c>
      <c r="U9" t="str">
        <f t="shared" si="2"/>
        <v>1,1</v>
      </c>
      <c r="V9" t="str">
        <f t="shared" si="2"/>
        <v>1,1</v>
      </c>
      <c r="W9" t="str">
        <f t="shared" si="2"/>
        <v>1,1</v>
      </c>
      <c r="X9" t="str">
        <f t="shared" si="2"/>
        <v>1,1</v>
      </c>
      <c r="Y9" t="str">
        <f t="shared" si="2"/>
        <v>1,1</v>
      </c>
      <c r="AP9">
        <f t="shared" si="4"/>
        <v>1.1003705451175629</v>
      </c>
      <c r="AQ9" t="str">
        <f t="shared" si="5"/>
        <v>FALSE</v>
      </c>
      <c r="AR9" t="str">
        <f t="shared" si="6"/>
        <v>FALSE</v>
      </c>
      <c r="AS9" t="str">
        <f t="shared" si="7"/>
        <v>FALSE</v>
      </c>
    </row>
    <row r="10" spans="1:46" x14ac:dyDescent="0.25">
      <c r="A10" s="58">
        <v>9</v>
      </c>
      <c r="B10" s="58">
        <f>IF(ISNUMBER(Data!D10),IF(AND($A10&lt;=Data!$H$3,$A12&gt;=Data!$H$2,Data!E11&lt;&gt;1),VLOOKUP($A10,Data!$A:$D,4,FALSE)))</f>
        <v>15</v>
      </c>
      <c r="C10" s="58">
        <f>IF(ISNUMBER(Data!D10),IF(AND($A10&lt;=Data!$H$3,$A12&gt;=Data!$H$2,Data!E11&lt;&gt;1),VLOOKUP($A10,Data!$A:$D,3,FALSE)))</f>
        <v>0.83399999999999996</v>
      </c>
      <c r="D10" s="58">
        <f>IF(COUNT(B10:C10)=2,IF(C10&gt;Data!$H$5,5,IF(C10&gt;Data!$H$6,4,IF(C10&gt;Data!$H$7,3,2))))</f>
        <v>5</v>
      </c>
      <c r="E10" s="69">
        <f t="shared" si="3"/>
        <v>1</v>
      </c>
      <c r="F10" t="str">
        <f t="shared" si="1"/>
        <v>0,1</v>
      </c>
      <c r="G10" t="str">
        <f t="shared" si="1"/>
        <v>0,1</v>
      </c>
      <c r="H10" t="str">
        <f t="shared" si="1"/>
        <v>0,1</v>
      </c>
      <c r="I10" t="str">
        <f t="shared" si="1"/>
        <v>0,1</v>
      </c>
      <c r="J10" t="str">
        <f t="shared" si="1"/>
        <v>0,1</v>
      </c>
      <c r="K10" t="str">
        <f t="shared" si="1"/>
        <v>1,1</v>
      </c>
      <c r="L10" t="str">
        <f t="shared" si="1"/>
        <v>1,1</v>
      </c>
      <c r="M10" t="str">
        <f t="shared" si="1"/>
        <v>1,1</v>
      </c>
      <c r="N10" t="str">
        <f t="shared" si="1"/>
        <v>1,1</v>
      </c>
      <c r="O10" t="str">
        <f t="shared" si="1"/>
        <v>1,1</v>
      </c>
      <c r="P10" t="str">
        <f t="shared" si="2"/>
        <v>1,1</v>
      </c>
      <c r="Q10" t="str">
        <f t="shared" si="2"/>
        <v>1,1</v>
      </c>
      <c r="R10" t="str">
        <f t="shared" si="2"/>
        <v>1,1</v>
      </c>
      <c r="S10" t="str">
        <f t="shared" si="2"/>
        <v>1,1</v>
      </c>
      <c r="T10" t="str">
        <f t="shared" si="2"/>
        <v>1,1</v>
      </c>
      <c r="U10" t="str">
        <f t="shared" si="2"/>
        <v>1,1</v>
      </c>
      <c r="V10" t="str">
        <f t="shared" si="2"/>
        <v>1,1</v>
      </c>
      <c r="W10" t="str">
        <f t="shared" si="2"/>
        <v>1,1</v>
      </c>
      <c r="X10" t="str">
        <f t="shared" si="2"/>
        <v>1,1</v>
      </c>
      <c r="Y10" t="str">
        <f t="shared" si="2"/>
        <v>1,1</v>
      </c>
      <c r="AP10">
        <f t="shared" si="4"/>
        <v>1.1760912590556813</v>
      </c>
      <c r="AQ10" t="str">
        <f t="shared" si="5"/>
        <v>FALSE</v>
      </c>
      <c r="AR10" t="str">
        <f t="shared" si="6"/>
        <v>FALSE</v>
      </c>
      <c r="AS10" t="str">
        <f t="shared" si="7"/>
        <v>FALSE</v>
      </c>
    </row>
    <row r="11" spans="1:46" x14ac:dyDescent="0.25">
      <c r="A11" s="58">
        <v>10</v>
      </c>
      <c r="B11" s="58">
        <f>IF(ISNUMBER(Data!D11),IF(AND($A11&lt;=Data!$H$3,$A13&gt;=Data!$H$2,Data!E12&lt;&gt;1),VLOOKUP($A11,Data!$A:$D,4,FALSE)))</f>
        <v>15</v>
      </c>
      <c r="C11" s="58">
        <f>IF(ISNUMBER(Data!D11),IF(AND($A11&lt;=Data!$H$3,$A13&gt;=Data!$H$2,Data!E12&lt;&gt;1),VLOOKUP($A11,Data!$A:$D,3,FALSE)))</f>
        <v>1.1080000000000001</v>
      </c>
      <c r="D11" s="58">
        <f>IF(COUNT(B11:C11)=2,IF(C11&gt;Data!$H$5,5,IF(C11&gt;Data!$H$6,4,IF(C11&gt;Data!$H$7,3,2))))</f>
        <v>5</v>
      </c>
      <c r="E11" s="69">
        <f t="shared" si="3"/>
        <v>1</v>
      </c>
      <c r="F11" t="str">
        <f t="shared" si="1"/>
        <v>0,1</v>
      </c>
      <c r="G11" t="str">
        <f t="shared" si="1"/>
        <v>0,1</v>
      </c>
      <c r="H11" t="str">
        <f t="shared" si="1"/>
        <v>0,1</v>
      </c>
      <c r="I11" t="str">
        <f t="shared" si="1"/>
        <v>0,1</v>
      </c>
      <c r="J11" t="str">
        <f t="shared" si="1"/>
        <v>0,1</v>
      </c>
      <c r="K11" t="str">
        <f t="shared" si="1"/>
        <v>1,1</v>
      </c>
      <c r="L11" t="str">
        <f t="shared" si="1"/>
        <v>1,1</v>
      </c>
      <c r="M11" t="str">
        <f t="shared" si="1"/>
        <v>1,1</v>
      </c>
      <c r="N11" t="str">
        <f t="shared" si="1"/>
        <v>1,1</v>
      </c>
      <c r="O11" t="str">
        <f t="shared" si="1"/>
        <v>1,1</v>
      </c>
      <c r="P11" t="str">
        <f t="shared" si="2"/>
        <v>1,1</v>
      </c>
      <c r="Q11" t="str">
        <f t="shared" si="2"/>
        <v>1,1</v>
      </c>
      <c r="R11" t="str">
        <f t="shared" si="2"/>
        <v>1,1</v>
      </c>
      <c r="S11" t="str">
        <f t="shared" si="2"/>
        <v>1,1</v>
      </c>
      <c r="T11" t="str">
        <f t="shared" si="2"/>
        <v>1,1</v>
      </c>
      <c r="U11" t="str">
        <f t="shared" si="2"/>
        <v>1,1</v>
      </c>
      <c r="V11" t="str">
        <f t="shared" si="2"/>
        <v>1,1</v>
      </c>
      <c r="W11" t="str">
        <f t="shared" si="2"/>
        <v>1,1</v>
      </c>
      <c r="X11" t="str">
        <f t="shared" si="2"/>
        <v>1,1</v>
      </c>
      <c r="Y11" t="str">
        <f t="shared" si="2"/>
        <v>1,1</v>
      </c>
      <c r="AP11">
        <f t="shared" si="4"/>
        <v>1.1760912590556813</v>
      </c>
      <c r="AQ11" t="str">
        <f t="shared" si="5"/>
        <v>FALSE</v>
      </c>
      <c r="AR11" t="str">
        <f t="shared" si="6"/>
        <v>FALSE</v>
      </c>
      <c r="AS11" t="str">
        <f t="shared" si="7"/>
        <v>FALSE</v>
      </c>
    </row>
    <row r="12" spans="1:46" x14ac:dyDescent="0.25">
      <c r="A12" s="58">
        <v>11</v>
      </c>
      <c r="B12" s="58">
        <f>IF(ISNUMBER(Data!D12),IF(AND($A12&lt;=Data!$H$3,$A14&gt;=Data!$H$2,Data!E13&lt;&gt;1),VLOOKUP($A12,Data!$A:$D,4,FALSE)))</f>
        <v>15.9</v>
      </c>
      <c r="C12" s="58">
        <f>IF(ISNUMBER(Data!D12),IF(AND($A12&lt;=Data!$H$3,$A14&gt;=Data!$H$2,Data!E13&lt;&gt;1),VLOOKUP($A12,Data!$A:$D,3,FALSE)))</f>
        <v>0.82699999999999996</v>
      </c>
      <c r="D12" s="58">
        <f>IF(COUNT(B12:C12)=2,IF(C12&gt;Data!$H$5,5,IF(C12&gt;Data!$H$6,4,IF(C12&gt;Data!$H$7,3,2))))</f>
        <v>5</v>
      </c>
      <c r="E12" s="69">
        <f t="shared" si="3"/>
        <v>1</v>
      </c>
      <c r="F12" t="str">
        <f t="shared" ref="F12:O21" si="8">IF($B12&lt;F$1,1,0) &amp;","&amp;$E12</f>
        <v>0,1</v>
      </c>
      <c r="G12" t="str">
        <f t="shared" si="8"/>
        <v>0,1</v>
      </c>
      <c r="H12" t="str">
        <f t="shared" si="8"/>
        <v>0,1</v>
      </c>
      <c r="I12" t="str">
        <f t="shared" si="8"/>
        <v>0,1</v>
      </c>
      <c r="J12" t="str">
        <f t="shared" si="8"/>
        <v>0,1</v>
      </c>
      <c r="K12" t="str">
        <f t="shared" si="8"/>
        <v>1,1</v>
      </c>
      <c r="L12" t="str">
        <f t="shared" si="8"/>
        <v>1,1</v>
      </c>
      <c r="M12" t="str">
        <f t="shared" si="8"/>
        <v>1,1</v>
      </c>
      <c r="N12" t="str">
        <f t="shared" si="8"/>
        <v>1,1</v>
      </c>
      <c r="O12" t="str">
        <f t="shared" si="8"/>
        <v>1,1</v>
      </c>
      <c r="P12" t="str">
        <f t="shared" ref="P12:Y21" si="9">IF($B12&lt;P$1,1,0) &amp;","&amp;$E12</f>
        <v>1,1</v>
      </c>
      <c r="Q12" t="str">
        <f t="shared" si="9"/>
        <v>1,1</v>
      </c>
      <c r="R12" t="str">
        <f t="shared" si="9"/>
        <v>1,1</v>
      </c>
      <c r="S12" t="str">
        <f t="shared" si="9"/>
        <v>1,1</v>
      </c>
      <c r="T12" t="str">
        <f t="shared" si="9"/>
        <v>1,1</v>
      </c>
      <c r="U12" t="str">
        <f t="shared" si="9"/>
        <v>1,1</v>
      </c>
      <c r="V12" t="str">
        <f t="shared" si="9"/>
        <v>1,1</v>
      </c>
      <c r="W12" t="str">
        <f t="shared" si="9"/>
        <v>1,1</v>
      </c>
      <c r="X12" t="str">
        <f t="shared" si="9"/>
        <v>1,1</v>
      </c>
      <c r="Y12" t="str">
        <f t="shared" si="9"/>
        <v>1,1</v>
      </c>
      <c r="AP12">
        <f t="shared" si="4"/>
        <v>1.2013971243204515</v>
      </c>
      <c r="AQ12" t="str">
        <f t="shared" si="5"/>
        <v>FALSE</v>
      </c>
      <c r="AR12" t="str">
        <f t="shared" si="6"/>
        <v>FALSE</v>
      </c>
      <c r="AS12" t="str">
        <f t="shared" si="7"/>
        <v>FALSE</v>
      </c>
    </row>
    <row r="13" spans="1:46" x14ac:dyDescent="0.25">
      <c r="A13" s="58">
        <v>12</v>
      </c>
      <c r="B13" s="58">
        <f>IF(ISNUMBER(Data!D13),IF(AND($A13&lt;=Data!$H$3,$A15&gt;=Data!$H$2,Data!E14&lt;&gt;1),VLOOKUP($A13,Data!$A:$D,4,FALSE)))</f>
        <v>16</v>
      </c>
      <c r="C13" s="58">
        <f>IF(ISNUMBER(Data!D13),IF(AND($A13&lt;=Data!$H$3,$A15&gt;=Data!$H$2,Data!E14&lt;&gt;1),VLOOKUP($A13,Data!$A:$D,3,FALSE)))</f>
        <v>0.97399999999999998</v>
      </c>
      <c r="D13" s="58">
        <f>IF(COUNT(B13:C13)=2,IF(C13&gt;Data!$H$5,5,IF(C13&gt;Data!$H$6,4,IF(C13&gt;Data!$H$7,3,2))))</f>
        <v>5</v>
      </c>
      <c r="E13" s="69">
        <f t="shared" si="3"/>
        <v>1</v>
      </c>
      <c r="F13" t="str">
        <f t="shared" si="8"/>
        <v>0,1</v>
      </c>
      <c r="G13" t="str">
        <f t="shared" si="8"/>
        <v>0,1</v>
      </c>
      <c r="H13" t="str">
        <f t="shared" si="8"/>
        <v>0,1</v>
      </c>
      <c r="I13" t="str">
        <f t="shared" si="8"/>
        <v>0,1</v>
      </c>
      <c r="J13" t="str">
        <f t="shared" si="8"/>
        <v>0,1</v>
      </c>
      <c r="K13" t="str">
        <f t="shared" si="8"/>
        <v>1,1</v>
      </c>
      <c r="L13" t="str">
        <f t="shared" si="8"/>
        <v>1,1</v>
      </c>
      <c r="M13" t="str">
        <f t="shared" si="8"/>
        <v>1,1</v>
      </c>
      <c r="N13" t="str">
        <f t="shared" si="8"/>
        <v>1,1</v>
      </c>
      <c r="O13" t="str">
        <f t="shared" si="8"/>
        <v>1,1</v>
      </c>
      <c r="P13" t="str">
        <f t="shared" si="9"/>
        <v>1,1</v>
      </c>
      <c r="Q13" t="str">
        <f t="shared" si="9"/>
        <v>1,1</v>
      </c>
      <c r="R13" t="str">
        <f t="shared" si="9"/>
        <v>1,1</v>
      </c>
      <c r="S13" t="str">
        <f t="shared" si="9"/>
        <v>1,1</v>
      </c>
      <c r="T13" t="str">
        <f t="shared" si="9"/>
        <v>1,1</v>
      </c>
      <c r="U13" t="str">
        <f t="shared" si="9"/>
        <v>1,1</v>
      </c>
      <c r="V13" t="str">
        <f t="shared" si="9"/>
        <v>1,1</v>
      </c>
      <c r="W13" t="str">
        <f t="shared" si="9"/>
        <v>1,1</v>
      </c>
      <c r="X13" t="str">
        <f t="shared" si="9"/>
        <v>1,1</v>
      </c>
      <c r="Y13" t="str">
        <f t="shared" si="9"/>
        <v>1,1</v>
      </c>
      <c r="AP13">
        <f t="shared" si="4"/>
        <v>1.2041199826559248</v>
      </c>
      <c r="AQ13" t="str">
        <f t="shared" si="5"/>
        <v>FALSE</v>
      </c>
      <c r="AR13" t="str">
        <f t="shared" si="6"/>
        <v>FALSE</v>
      </c>
      <c r="AS13" t="str">
        <f t="shared" si="7"/>
        <v>FALSE</v>
      </c>
    </row>
    <row r="14" spans="1:46" x14ac:dyDescent="0.25">
      <c r="A14" s="58">
        <v>13</v>
      </c>
      <c r="B14" s="58">
        <f>IF(ISNUMBER(Data!D14),IF(AND($A14&lt;=Data!$H$3,$A16&gt;=Data!$H$2,Data!E15&lt;&gt;1),VLOOKUP($A14,Data!$A:$D,4,FALSE)))</f>
        <v>16.3</v>
      </c>
      <c r="C14" s="58">
        <f>IF(ISNUMBER(Data!D14),IF(AND($A14&lt;=Data!$H$3,$A16&gt;=Data!$H$2,Data!E15&lt;&gt;1),VLOOKUP($A14,Data!$A:$D,3,FALSE)))</f>
        <v>0.81499999999999995</v>
      </c>
      <c r="D14" s="58">
        <f>IF(COUNT(B14:C14)=2,IF(C14&gt;Data!$H$5,5,IF(C14&gt;Data!$H$6,4,IF(C14&gt;Data!$H$7,3,2))))</f>
        <v>5</v>
      </c>
      <c r="E14" s="69">
        <f t="shared" si="3"/>
        <v>1</v>
      </c>
      <c r="F14" t="str">
        <f t="shared" si="8"/>
        <v>0,1</v>
      </c>
      <c r="G14" t="str">
        <f t="shared" si="8"/>
        <v>0,1</v>
      </c>
      <c r="H14" t="str">
        <f t="shared" si="8"/>
        <v>0,1</v>
      </c>
      <c r="I14" t="str">
        <f t="shared" si="8"/>
        <v>0,1</v>
      </c>
      <c r="J14" t="str">
        <f t="shared" si="8"/>
        <v>0,1</v>
      </c>
      <c r="K14" t="str">
        <f t="shared" si="8"/>
        <v>1,1</v>
      </c>
      <c r="L14" t="str">
        <f t="shared" si="8"/>
        <v>1,1</v>
      </c>
      <c r="M14" t="str">
        <f t="shared" si="8"/>
        <v>1,1</v>
      </c>
      <c r="N14" t="str">
        <f t="shared" si="8"/>
        <v>1,1</v>
      </c>
      <c r="O14" t="str">
        <f t="shared" si="8"/>
        <v>1,1</v>
      </c>
      <c r="P14" t="str">
        <f t="shared" si="9"/>
        <v>1,1</v>
      </c>
      <c r="Q14" t="str">
        <f t="shared" si="9"/>
        <v>1,1</v>
      </c>
      <c r="R14" t="str">
        <f t="shared" si="9"/>
        <v>1,1</v>
      </c>
      <c r="S14" t="str">
        <f t="shared" si="9"/>
        <v>1,1</v>
      </c>
      <c r="T14" t="str">
        <f t="shared" si="9"/>
        <v>1,1</v>
      </c>
      <c r="U14" t="str">
        <f t="shared" si="9"/>
        <v>1,1</v>
      </c>
      <c r="V14" t="str">
        <f t="shared" si="9"/>
        <v>1,1</v>
      </c>
      <c r="W14" t="str">
        <f t="shared" si="9"/>
        <v>1,1</v>
      </c>
      <c r="X14" t="str">
        <f t="shared" si="9"/>
        <v>1,1</v>
      </c>
      <c r="Y14" t="str">
        <f t="shared" si="9"/>
        <v>1,1</v>
      </c>
      <c r="AP14">
        <f t="shared" si="4"/>
        <v>1.2121876044039579</v>
      </c>
      <c r="AQ14" t="str">
        <f t="shared" si="5"/>
        <v>FALSE</v>
      </c>
      <c r="AR14" t="str">
        <f t="shared" si="6"/>
        <v>FALSE</v>
      </c>
      <c r="AS14" t="str">
        <f t="shared" si="7"/>
        <v>FALSE</v>
      </c>
    </row>
    <row r="15" spans="1:46" x14ac:dyDescent="0.25">
      <c r="A15" s="58">
        <v>14</v>
      </c>
      <c r="B15" s="58">
        <f>IF(ISNUMBER(Data!D15),IF(AND($A15&lt;=Data!$H$3,$A17&gt;=Data!$H$2,Data!E16&lt;&gt;1),VLOOKUP($A15,Data!$A:$D,4,FALSE)))</f>
        <v>17</v>
      </c>
      <c r="C15" s="58">
        <f>IF(ISNUMBER(Data!D15),IF(AND($A15&lt;=Data!$H$3,$A17&gt;=Data!$H$2,Data!E16&lt;&gt;1),VLOOKUP($A15,Data!$A:$D,3,FALSE)))</f>
        <v>0.85399999999999998</v>
      </c>
      <c r="D15" s="58">
        <f>IF(COUNT(B15:C15)=2,IF(C15&gt;Data!$H$5,5,IF(C15&gt;Data!$H$6,4,IF(C15&gt;Data!$H$7,3,2))))</f>
        <v>5</v>
      </c>
      <c r="E15" s="69">
        <f t="shared" si="3"/>
        <v>1</v>
      </c>
      <c r="F15" t="str">
        <f t="shared" si="8"/>
        <v>0,1</v>
      </c>
      <c r="G15" t="str">
        <f t="shared" si="8"/>
        <v>0,1</v>
      </c>
      <c r="H15" t="str">
        <f t="shared" si="8"/>
        <v>0,1</v>
      </c>
      <c r="I15" t="str">
        <f t="shared" si="8"/>
        <v>0,1</v>
      </c>
      <c r="J15" t="str">
        <f t="shared" si="8"/>
        <v>0,1</v>
      </c>
      <c r="K15" t="str">
        <f t="shared" si="8"/>
        <v>1,1</v>
      </c>
      <c r="L15" t="str">
        <f t="shared" si="8"/>
        <v>1,1</v>
      </c>
      <c r="M15" t="str">
        <f t="shared" si="8"/>
        <v>1,1</v>
      </c>
      <c r="N15" t="str">
        <f t="shared" si="8"/>
        <v>1,1</v>
      </c>
      <c r="O15" t="str">
        <f t="shared" si="8"/>
        <v>1,1</v>
      </c>
      <c r="P15" t="str">
        <f t="shared" si="9"/>
        <v>1,1</v>
      </c>
      <c r="Q15" t="str">
        <f t="shared" si="9"/>
        <v>1,1</v>
      </c>
      <c r="R15" t="str">
        <f t="shared" si="9"/>
        <v>1,1</v>
      </c>
      <c r="S15" t="str">
        <f t="shared" si="9"/>
        <v>1,1</v>
      </c>
      <c r="T15" t="str">
        <f t="shared" si="9"/>
        <v>1,1</v>
      </c>
      <c r="U15" t="str">
        <f t="shared" si="9"/>
        <v>1,1</v>
      </c>
      <c r="V15" t="str">
        <f t="shared" si="9"/>
        <v>1,1</v>
      </c>
      <c r="W15" t="str">
        <f t="shared" si="9"/>
        <v>1,1</v>
      </c>
      <c r="X15" t="str">
        <f t="shared" si="9"/>
        <v>1,1</v>
      </c>
      <c r="Y15" t="str">
        <f t="shared" si="9"/>
        <v>1,1</v>
      </c>
      <c r="AP15">
        <f t="shared" si="4"/>
        <v>1.2304489213782739</v>
      </c>
      <c r="AQ15" t="str">
        <f t="shared" si="5"/>
        <v>FALSE</v>
      </c>
      <c r="AR15" t="str">
        <f t="shared" si="6"/>
        <v>FALSE</v>
      </c>
      <c r="AS15" t="str">
        <f t="shared" si="7"/>
        <v>FALSE</v>
      </c>
    </row>
    <row r="16" spans="1:46" x14ac:dyDescent="0.25">
      <c r="A16" s="58">
        <v>15</v>
      </c>
      <c r="B16" s="58">
        <f>IF(ISNUMBER(Data!D16),IF(AND($A16&lt;=Data!$H$3,$A18&gt;=Data!$H$2,Data!E17&lt;&gt;1),VLOOKUP($A16,Data!$A:$D,4,FALSE)))</f>
        <v>17</v>
      </c>
      <c r="C16" s="58">
        <f>IF(ISNUMBER(Data!D16),IF(AND($A16&lt;=Data!$H$3,$A18&gt;=Data!$H$2,Data!E17&lt;&gt;1),VLOOKUP($A16,Data!$A:$D,3,FALSE)))</f>
        <v>0.95199999999999996</v>
      </c>
      <c r="D16" s="58">
        <f>IF(COUNT(B16:C16)=2,IF(C16&gt;Data!$H$5,5,IF(C16&gt;Data!$H$6,4,IF(C16&gt;Data!$H$7,3,2))))</f>
        <v>5</v>
      </c>
      <c r="E16" s="69">
        <f t="shared" si="3"/>
        <v>1</v>
      </c>
      <c r="F16" t="str">
        <f t="shared" si="8"/>
        <v>0,1</v>
      </c>
      <c r="G16" t="str">
        <f t="shared" si="8"/>
        <v>0,1</v>
      </c>
      <c r="H16" t="str">
        <f t="shared" si="8"/>
        <v>0,1</v>
      </c>
      <c r="I16" t="str">
        <f t="shared" si="8"/>
        <v>0,1</v>
      </c>
      <c r="J16" t="str">
        <f t="shared" si="8"/>
        <v>0,1</v>
      </c>
      <c r="K16" t="str">
        <f t="shared" si="8"/>
        <v>1,1</v>
      </c>
      <c r="L16" t="str">
        <f t="shared" si="8"/>
        <v>1,1</v>
      </c>
      <c r="M16" t="str">
        <f t="shared" si="8"/>
        <v>1,1</v>
      </c>
      <c r="N16" t="str">
        <f t="shared" si="8"/>
        <v>1,1</v>
      </c>
      <c r="O16" t="str">
        <f t="shared" si="8"/>
        <v>1,1</v>
      </c>
      <c r="P16" t="str">
        <f t="shared" si="9"/>
        <v>1,1</v>
      </c>
      <c r="Q16" t="str">
        <f t="shared" si="9"/>
        <v>1,1</v>
      </c>
      <c r="R16" t="str">
        <f t="shared" si="9"/>
        <v>1,1</v>
      </c>
      <c r="S16" t="str">
        <f t="shared" si="9"/>
        <v>1,1</v>
      </c>
      <c r="T16" t="str">
        <f t="shared" si="9"/>
        <v>1,1</v>
      </c>
      <c r="U16" t="str">
        <f t="shared" si="9"/>
        <v>1,1</v>
      </c>
      <c r="V16" t="str">
        <f t="shared" si="9"/>
        <v>1,1</v>
      </c>
      <c r="W16" t="str">
        <f t="shared" si="9"/>
        <v>1,1</v>
      </c>
      <c r="X16" t="str">
        <f t="shared" si="9"/>
        <v>1,1</v>
      </c>
      <c r="Y16" t="str">
        <f t="shared" si="9"/>
        <v>1,1</v>
      </c>
      <c r="AP16">
        <f t="shared" si="4"/>
        <v>1.2304489213782739</v>
      </c>
      <c r="AQ16" t="str">
        <f t="shared" si="5"/>
        <v>FALSE</v>
      </c>
      <c r="AR16" t="str">
        <f t="shared" si="6"/>
        <v>FALSE</v>
      </c>
      <c r="AS16" t="str">
        <f t="shared" si="7"/>
        <v>FALSE</v>
      </c>
    </row>
    <row r="17" spans="1:45" x14ac:dyDescent="0.25">
      <c r="A17" s="58">
        <v>16</v>
      </c>
      <c r="B17" s="58">
        <f>IF(ISNUMBER(Data!D17),IF(AND($A17&lt;=Data!$H$3,$A19&gt;=Data!$H$2,Data!E18&lt;&gt;1),VLOOKUP($A17,Data!$A:$D,4,FALSE)))</f>
        <v>17</v>
      </c>
      <c r="C17" s="58">
        <f>IF(ISNUMBER(Data!D17),IF(AND($A17&lt;=Data!$H$3,$A19&gt;=Data!$H$2,Data!E18&lt;&gt;1),VLOOKUP($A17,Data!$A:$D,3,FALSE)))</f>
        <v>1.071</v>
      </c>
      <c r="D17" s="58">
        <f>IF(COUNT(B17:C17)=2,IF(C17&gt;Data!$H$5,5,IF(C17&gt;Data!$H$6,4,IF(C17&gt;Data!$H$7,3,2))))</f>
        <v>5</v>
      </c>
      <c r="E17" s="69">
        <f t="shared" si="3"/>
        <v>1</v>
      </c>
      <c r="F17" t="str">
        <f t="shared" si="8"/>
        <v>0,1</v>
      </c>
      <c r="G17" t="str">
        <f t="shared" si="8"/>
        <v>0,1</v>
      </c>
      <c r="H17" t="str">
        <f t="shared" si="8"/>
        <v>0,1</v>
      </c>
      <c r="I17" t="str">
        <f t="shared" si="8"/>
        <v>0,1</v>
      </c>
      <c r="J17" t="str">
        <f t="shared" si="8"/>
        <v>0,1</v>
      </c>
      <c r="K17" t="str">
        <f t="shared" si="8"/>
        <v>1,1</v>
      </c>
      <c r="L17" t="str">
        <f t="shared" si="8"/>
        <v>1,1</v>
      </c>
      <c r="M17" t="str">
        <f t="shared" si="8"/>
        <v>1,1</v>
      </c>
      <c r="N17" t="str">
        <f t="shared" si="8"/>
        <v>1,1</v>
      </c>
      <c r="O17" t="str">
        <f t="shared" si="8"/>
        <v>1,1</v>
      </c>
      <c r="P17" t="str">
        <f t="shared" si="9"/>
        <v>1,1</v>
      </c>
      <c r="Q17" t="str">
        <f t="shared" si="9"/>
        <v>1,1</v>
      </c>
      <c r="R17" t="str">
        <f t="shared" si="9"/>
        <v>1,1</v>
      </c>
      <c r="S17" t="str">
        <f t="shared" si="9"/>
        <v>1,1</v>
      </c>
      <c r="T17" t="str">
        <f t="shared" si="9"/>
        <v>1,1</v>
      </c>
      <c r="U17" t="str">
        <f t="shared" si="9"/>
        <v>1,1</v>
      </c>
      <c r="V17" t="str">
        <f t="shared" si="9"/>
        <v>1,1</v>
      </c>
      <c r="W17" t="str">
        <f t="shared" si="9"/>
        <v>1,1</v>
      </c>
      <c r="X17" t="str">
        <f t="shared" si="9"/>
        <v>1,1</v>
      </c>
      <c r="Y17" t="str">
        <f t="shared" si="9"/>
        <v>1,1</v>
      </c>
      <c r="AP17">
        <f t="shared" si="4"/>
        <v>1.2304489213782739</v>
      </c>
      <c r="AQ17" t="str">
        <f t="shared" si="5"/>
        <v>FALSE</v>
      </c>
      <c r="AR17" t="str">
        <f t="shared" si="6"/>
        <v>FALSE</v>
      </c>
      <c r="AS17" t="str">
        <f t="shared" si="7"/>
        <v>FALSE</v>
      </c>
    </row>
    <row r="18" spans="1:45" x14ac:dyDescent="0.25">
      <c r="A18" s="58">
        <v>17</v>
      </c>
      <c r="B18" s="58">
        <f>IF(ISNUMBER(Data!D18),IF(AND($A18&lt;=Data!$H$3,$A20&gt;=Data!$H$2,Data!E19&lt;&gt;1),VLOOKUP($A18,Data!$A:$D,4,FALSE)))</f>
        <v>17.8</v>
      </c>
      <c r="C18" s="58">
        <f>IF(ISNUMBER(Data!D18),IF(AND($A18&lt;=Data!$H$3,$A20&gt;=Data!$H$2,Data!E19&lt;&gt;1),VLOOKUP($A18,Data!$A:$D,3,FALSE)))</f>
        <v>0.89800000000000002</v>
      </c>
      <c r="D18" s="58">
        <f>IF(COUNT(B18:C18)=2,IF(C18&gt;Data!$H$5,5,IF(C18&gt;Data!$H$6,4,IF(C18&gt;Data!$H$7,3,2))))</f>
        <v>5</v>
      </c>
      <c r="E18" s="69">
        <f t="shared" si="3"/>
        <v>1</v>
      </c>
      <c r="F18" t="str">
        <f t="shared" si="8"/>
        <v>0,1</v>
      </c>
      <c r="G18" t="str">
        <f t="shared" si="8"/>
        <v>0,1</v>
      </c>
      <c r="H18" t="str">
        <f t="shared" si="8"/>
        <v>0,1</v>
      </c>
      <c r="I18" t="str">
        <f t="shared" si="8"/>
        <v>0,1</v>
      </c>
      <c r="J18" t="str">
        <f t="shared" si="8"/>
        <v>0,1</v>
      </c>
      <c r="K18" t="str">
        <f t="shared" si="8"/>
        <v>1,1</v>
      </c>
      <c r="L18" t="str">
        <f t="shared" si="8"/>
        <v>1,1</v>
      </c>
      <c r="M18" t="str">
        <f t="shared" si="8"/>
        <v>1,1</v>
      </c>
      <c r="N18" t="str">
        <f t="shared" si="8"/>
        <v>1,1</v>
      </c>
      <c r="O18" t="str">
        <f t="shared" si="8"/>
        <v>1,1</v>
      </c>
      <c r="P18" t="str">
        <f t="shared" si="9"/>
        <v>1,1</v>
      </c>
      <c r="Q18" t="str">
        <f t="shared" si="9"/>
        <v>1,1</v>
      </c>
      <c r="R18" t="str">
        <f t="shared" si="9"/>
        <v>1,1</v>
      </c>
      <c r="S18" t="str">
        <f t="shared" si="9"/>
        <v>1,1</v>
      </c>
      <c r="T18" t="str">
        <f t="shared" si="9"/>
        <v>1,1</v>
      </c>
      <c r="U18" t="str">
        <f t="shared" si="9"/>
        <v>1,1</v>
      </c>
      <c r="V18" t="str">
        <f t="shared" si="9"/>
        <v>1,1</v>
      </c>
      <c r="W18" t="str">
        <f t="shared" si="9"/>
        <v>1,1</v>
      </c>
      <c r="X18" t="str">
        <f t="shared" si="9"/>
        <v>1,1</v>
      </c>
      <c r="Y18" t="str">
        <f t="shared" si="9"/>
        <v>1,1</v>
      </c>
      <c r="AP18">
        <f t="shared" si="4"/>
        <v>1.2504200023088941</v>
      </c>
      <c r="AQ18" t="str">
        <f t="shared" si="5"/>
        <v>FALSE</v>
      </c>
      <c r="AR18" t="str">
        <f t="shared" si="6"/>
        <v>FALSE</v>
      </c>
      <c r="AS18" t="str">
        <f t="shared" si="7"/>
        <v>FALSE</v>
      </c>
    </row>
    <row r="19" spans="1:45" x14ac:dyDescent="0.25">
      <c r="A19" s="58">
        <v>18</v>
      </c>
      <c r="B19" s="58">
        <f>IF(ISNUMBER(Data!D19),IF(AND($A19&lt;=Data!$H$3,$A21&gt;=Data!$H$2,Data!E20&lt;&gt;1),VLOOKUP($A19,Data!$A:$D,4,FALSE)))</f>
        <v>18</v>
      </c>
      <c r="C19" s="58">
        <f>IF(ISNUMBER(Data!D19),IF(AND($A19&lt;=Data!$H$3,$A21&gt;=Data!$H$2,Data!E20&lt;&gt;1),VLOOKUP($A19,Data!$A:$D,3,FALSE)))</f>
        <v>0.84499999999999997</v>
      </c>
      <c r="D19" s="58">
        <f>IF(COUNT(B19:C19)=2,IF(C19&gt;Data!$H$5,5,IF(C19&gt;Data!$H$6,4,IF(C19&gt;Data!$H$7,3,2))))</f>
        <v>5</v>
      </c>
      <c r="E19" s="69">
        <f t="shared" si="3"/>
        <v>1</v>
      </c>
      <c r="F19" t="str">
        <f t="shared" si="8"/>
        <v>0,1</v>
      </c>
      <c r="G19" t="str">
        <f t="shared" si="8"/>
        <v>0,1</v>
      </c>
      <c r="H19" t="str">
        <f t="shared" si="8"/>
        <v>0,1</v>
      </c>
      <c r="I19" t="str">
        <f t="shared" si="8"/>
        <v>0,1</v>
      </c>
      <c r="J19" t="str">
        <f t="shared" si="8"/>
        <v>0,1</v>
      </c>
      <c r="K19" t="str">
        <f t="shared" si="8"/>
        <v>1,1</v>
      </c>
      <c r="L19" t="str">
        <f t="shared" si="8"/>
        <v>1,1</v>
      </c>
      <c r="M19" t="str">
        <f t="shared" si="8"/>
        <v>1,1</v>
      </c>
      <c r="N19" t="str">
        <f t="shared" si="8"/>
        <v>1,1</v>
      </c>
      <c r="O19" t="str">
        <f t="shared" si="8"/>
        <v>1,1</v>
      </c>
      <c r="P19" t="str">
        <f t="shared" si="9"/>
        <v>1,1</v>
      </c>
      <c r="Q19" t="str">
        <f t="shared" si="9"/>
        <v>1,1</v>
      </c>
      <c r="R19" t="str">
        <f t="shared" si="9"/>
        <v>1,1</v>
      </c>
      <c r="S19" t="str">
        <f t="shared" si="9"/>
        <v>1,1</v>
      </c>
      <c r="T19" t="str">
        <f t="shared" si="9"/>
        <v>1,1</v>
      </c>
      <c r="U19" t="str">
        <f t="shared" si="9"/>
        <v>1,1</v>
      </c>
      <c r="V19" t="str">
        <f t="shared" si="9"/>
        <v>1,1</v>
      </c>
      <c r="W19" t="str">
        <f t="shared" si="9"/>
        <v>1,1</v>
      </c>
      <c r="X19" t="str">
        <f t="shared" si="9"/>
        <v>1,1</v>
      </c>
      <c r="Y19" t="str">
        <f t="shared" si="9"/>
        <v>1,1</v>
      </c>
      <c r="AP19">
        <f t="shared" si="4"/>
        <v>1.255272505103306</v>
      </c>
      <c r="AQ19" t="str">
        <f t="shared" si="5"/>
        <v>FALSE</v>
      </c>
      <c r="AR19" t="str">
        <f t="shared" si="6"/>
        <v>FALSE</v>
      </c>
      <c r="AS19" t="str">
        <f t="shared" si="7"/>
        <v>FALSE</v>
      </c>
    </row>
    <row r="20" spans="1:45" x14ac:dyDescent="0.25">
      <c r="A20" s="58">
        <v>19</v>
      </c>
      <c r="B20" s="58">
        <f>IF(ISNUMBER(Data!D20),IF(AND($A20&lt;=Data!$H$3,$A22&gt;=Data!$H$2,Data!E21&lt;&gt;1),VLOOKUP($A20,Data!$A:$D,4,FALSE)))</f>
        <v>18</v>
      </c>
      <c r="C20" s="58">
        <f>IF(ISNUMBER(Data!D20),IF(AND($A20&lt;=Data!$H$3,$A22&gt;=Data!$H$2,Data!E21&lt;&gt;1),VLOOKUP($A20,Data!$A:$D,3,FALSE)))</f>
        <v>1.1479999999999999</v>
      </c>
      <c r="D20" s="58">
        <f>IF(COUNT(B20:C20)=2,IF(C20&gt;Data!$H$5,5,IF(C20&gt;Data!$H$6,4,IF(C20&gt;Data!$H$7,3,2))))</f>
        <v>5</v>
      </c>
      <c r="E20" s="69">
        <f t="shared" si="3"/>
        <v>1</v>
      </c>
      <c r="F20" t="str">
        <f t="shared" si="8"/>
        <v>0,1</v>
      </c>
      <c r="G20" t="str">
        <f t="shared" si="8"/>
        <v>0,1</v>
      </c>
      <c r="H20" t="str">
        <f t="shared" si="8"/>
        <v>0,1</v>
      </c>
      <c r="I20" t="str">
        <f t="shared" si="8"/>
        <v>0,1</v>
      </c>
      <c r="J20" t="str">
        <f t="shared" si="8"/>
        <v>0,1</v>
      </c>
      <c r="K20" t="str">
        <f t="shared" si="8"/>
        <v>1,1</v>
      </c>
      <c r="L20" t="str">
        <f t="shared" si="8"/>
        <v>1,1</v>
      </c>
      <c r="M20" t="str">
        <f t="shared" si="8"/>
        <v>1,1</v>
      </c>
      <c r="N20" t="str">
        <f t="shared" si="8"/>
        <v>1,1</v>
      </c>
      <c r="O20" t="str">
        <f t="shared" si="8"/>
        <v>1,1</v>
      </c>
      <c r="P20" t="str">
        <f t="shared" si="9"/>
        <v>1,1</v>
      </c>
      <c r="Q20" t="str">
        <f t="shared" si="9"/>
        <v>1,1</v>
      </c>
      <c r="R20" t="str">
        <f t="shared" si="9"/>
        <v>1,1</v>
      </c>
      <c r="S20" t="str">
        <f t="shared" si="9"/>
        <v>1,1</v>
      </c>
      <c r="T20" t="str">
        <f t="shared" si="9"/>
        <v>1,1</v>
      </c>
      <c r="U20" t="str">
        <f t="shared" si="9"/>
        <v>1,1</v>
      </c>
      <c r="V20" t="str">
        <f t="shared" si="9"/>
        <v>1,1</v>
      </c>
      <c r="W20" t="str">
        <f t="shared" si="9"/>
        <v>1,1</v>
      </c>
      <c r="X20" t="str">
        <f t="shared" si="9"/>
        <v>1,1</v>
      </c>
      <c r="Y20" t="str">
        <f t="shared" si="9"/>
        <v>1,1</v>
      </c>
      <c r="AP20">
        <f t="shared" si="4"/>
        <v>1.255272505103306</v>
      </c>
      <c r="AQ20" t="str">
        <f t="shared" si="5"/>
        <v>FALSE</v>
      </c>
      <c r="AR20" t="str">
        <f t="shared" si="6"/>
        <v>FALSE</v>
      </c>
      <c r="AS20" t="str">
        <f t="shared" si="7"/>
        <v>FALSE</v>
      </c>
    </row>
    <row r="21" spans="1:45" x14ac:dyDescent="0.25">
      <c r="A21" s="58">
        <v>20</v>
      </c>
      <c r="B21" s="58">
        <f>IF(ISNUMBER(Data!D21),IF(AND($A21&lt;=Data!$H$3,$A23&gt;=Data!$H$2,Data!E22&lt;&gt;1),VLOOKUP($A21,Data!$A:$D,4,FALSE)))</f>
        <v>18</v>
      </c>
      <c r="C21" s="58">
        <f>IF(ISNUMBER(Data!D21),IF(AND($A21&lt;=Data!$H$3,$A23&gt;=Data!$H$2,Data!E22&lt;&gt;1),VLOOKUP($A21,Data!$A:$D,3,FALSE)))</f>
        <v>0.70299999999999996</v>
      </c>
      <c r="D21" s="58">
        <f>IF(COUNT(B21:C21)=2,IF(C21&gt;Data!$H$5,5,IF(C21&gt;Data!$H$6,4,IF(C21&gt;Data!$H$7,3,2))))</f>
        <v>4</v>
      </c>
      <c r="E21" s="69">
        <f t="shared" si="3"/>
        <v>0</v>
      </c>
      <c r="F21" t="str">
        <f t="shared" si="8"/>
        <v>0,0</v>
      </c>
      <c r="G21" t="str">
        <f t="shared" si="8"/>
        <v>0,0</v>
      </c>
      <c r="H21" t="str">
        <f t="shared" si="8"/>
        <v>0,0</v>
      </c>
      <c r="I21" t="str">
        <f t="shared" si="8"/>
        <v>0,0</v>
      </c>
      <c r="J21" t="str">
        <f t="shared" si="8"/>
        <v>0,0</v>
      </c>
      <c r="K21" t="str">
        <f t="shared" si="8"/>
        <v>1,0</v>
      </c>
      <c r="L21" t="str">
        <f t="shared" si="8"/>
        <v>1,0</v>
      </c>
      <c r="M21" t="str">
        <f t="shared" si="8"/>
        <v>1,0</v>
      </c>
      <c r="N21" t="str">
        <f t="shared" si="8"/>
        <v>1,0</v>
      </c>
      <c r="O21" t="str">
        <f t="shared" si="8"/>
        <v>1,0</v>
      </c>
      <c r="P21" t="str">
        <f t="shared" si="9"/>
        <v>1,0</v>
      </c>
      <c r="Q21" t="str">
        <f t="shared" si="9"/>
        <v>1,0</v>
      </c>
      <c r="R21" t="str">
        <f t="shared" si="9"/>
        <v>1,0</v>
      </c>
      <c r="S21" t="str">
        <f t="shared" si="9"/>
        <v>1,0</v>
      </c>
      <c r="T21" t="str">
        <f t="shared" si="9"/>
        <v>1,0</v>
      </c>
      <c r="U21" t="str">
        <f t="shared" si="9"/>
        <v>1,0</v>
      </c>
      <c r="V21" t="str">
        <f t="shared" si="9"/>
        <v>1,0</v>
      </c>
      <c r="W21" t="str">
        <f t="shared" si="9"/>
        <v>1,0</v>
      </c>
      <c r="X21" t="str">
        <f t="shared" si="9"/>
        <v>1,0</v>
      </c>
      <c r="Y21" t="str">
        <f t="shared" si="9"/>
        <v>1,0</v>
      </c>
      <c r="AP21" t="str">
        <f t="shared" si="4"/>
        <v>FALSE</v>
      </c>
      <c r="AQ21">
        <f t="shared" si="5"/>
        <v>1.255272505103306</v>
      </c>
      <c r="AR21" t="str">
        <f t="shared" si="6"/>
        <v>FALSE</v>
      </c>
      <c r="AS21" t="str">
        <f t="shared" si="7"/>
        <v>FALSE</v>
      </c>
    </row>
    <row r="22" spans="1:45" x14ac:dyDescent="0.25">
      <c r="A22" s="58">
        <v>21</v>
      </c>
      <c r="B22" s="58" t="b">
        <f>IF(ISNUMBER(Data!D22),IF(AND($A22&lt;=Data!$H$3,$A24&gt;=Data!$H$2,Data!E23&lt;&gt;1),VLOOKUP($A22,Data!$A:$D,4,FALSE)))</f>
        <v>0</v>
      </c>
      <c r="C22" s="58" t="b">
        <f>IF(ISNUMBER(Data!D22),IF(AND($A22&lt;=Data!$H$3,$A24&gt;=Data!$H$2,Data!E23&lt;&gt;1),VLOOKUP($A22,Data!$A:$D,3,FALSE)))</f>
        <v>0</v>
      </c>
      <c r="D22" s="58" t="b">
        <f>IF(COUNT(B22:C22)=2,IF(C22&gt;Data!$H$5,5,IF(C22&gt;Data!$H$6,4,IF(C22&gt;Data!$H$7,3,2))))</f>
        <v>0</v>
      </c>
      <c r="E22" s="69" t="str">
        <f t="shared" si="3"/>
        <v/>
      </c>
      <c r="F22" t="str">
        <f t="shared" ref="F22:O31" si="10">IF($B22&lt;F$1,1,0) &amp;","&amp;$E22</f>
        <v>0,</v>
      </c>
      <c r="G22" t="str">
        <f t="shared" si="10"/>
        <v>0,</v>
      </c>
      <c r="H22" t="str">
        <f t="shared" si="10"/>
        <v>0,</v>
      </c>
      <c r="I22" t="str">
        <f t="shared" si="10"/>
        <v>0,</v>
      </c>
      <c r="J22" t="str">
        <f t="shared" si="10"/>
        <v>0,</v>
      </c>
      <c r="K22" t="str">
        <f t="shared" si="10"/>
        <v>0,</v>
      </c>
      <c r="L22" t="str">
        <f t="shared" si="10"/>
        <v>0,</v>
      </c>
      <c r="M22" t="str">
        <f t="shared" si="10"/>
        <v>0,</v>
      </c>
      <c r="N22" t="str">
        <f t="shared" si="10"/>
        <v>0,</v>
      </c>
      <c r="O22" t="str">
        <f t="shared" si="10"/>
        <v>0,</v>
      </c>
      <c r="P22" t="str">
        <f t="shared" ref="P22:Y31" si="11">IF($B22&lt;P$1,1,0) &amp;","&amp;$E22</f>
        <v>0,</v>
      </c>
      <c r="Q22" t="str">
        <f t="shared" si="11"/>
        <v>0,</v>
      </c>
      <c r="R22" t="str">
        <f t="shared" si="11"/>
        <v>0,</v>
      </c>
      <c r="S22" t="str">
        <f t="shared" si="11"/>
        <v>0,</v>
      </c>
      <c r="T22" t="str">
        <f t="shared" si="11"/>
        <v>0,</v>
      </c>
      <c r="U22" t="str">
        <f t="shared" si="11"/>
        <v>0,</v>
      </c>
      <c r="V22" t="str">
        <f t="shared" si="11"/>
        <v>0,</v>
      </c>
      <c r="W22" t="str">
        <f t="shared" si="11"/>
        <v>0,</v>
      </c>
      <c r="X22" t="str">
        <f t="shared" si="11"/>
        <v>0,</v>
      </c>
      <c r="Y22" t="str">
        <f t="shared" si="11"/>
        <v>0,</v>
      </c>
      <c r="AP22" t="str">
        <f t="shared" si="4"/>
        <v>FALSE</v>
      </c>
      <c r="AQ22" t="str">
        <f t="shared" si="5"/>
        <v>FALSE</v>
      </c>
      <c r="AR22" t="str">
        <f t="shared" si="6"/>
        <v>FALSE</v>
      </c>
      <c r="AS22" t="str">
        <f t="shared" si="7"/>
        <v>FALSE</v>
      </c>
    </row>
    <row r="23" spans="1:45" x14ac:dyDescent="0.25">
      <c r="A23" s="58">
        <v>22</v>
      </c>
      <c r="B23" s="58">
        <f>IF(ISNUMBER(Data!D23),IF(AND($A23&lt;=Data!$H$3,$A25&gt;=Data!$H$2,Data!E24&lt;&gt;1),VLOOKUP($A23,Data!$A:$D,4,FALSE)))</f>
        <v>19</v>
      </c>
      <c r="C23" s="58">
        <f>IF(ISNUMBER(Data!D23),IF(AND($A23&lt;=Data!$H$3,$A25&gt;=Data!$H$2,Data!E24&lt;&gt;1),VLOOKUP($A23,Data!$A:$D,3,FALSE)))</f>
        <v>0.61899999999999999</v>
      </c>
      <c r="D23" s="58">
        <f>IF(COUNT(B23:C23)=2,IF(C23&gt;Data!$H$5,5,IF(C23&gt;Data!$H$6,4,IF(C23&gt;Data!$H$7,3,2))))</f>
        <v>4</v>
      </c>
      <c r="E23" s="69">
        <f t="shared" si="3"/>
        <v>0</v>
      </c>
      <c r="F23" t="str">
        <f t="shared" si="10"/>
        <v>0,0</v>
      </c>
      <c r="G23" t="str">
        <f t="shared" si="10"/>
        <v>0,0</v>
      </c>
      <c r="H23" t="str">
        <f t="shared" si="10"/>
        <v>0,0</v>
      </c>
      <c r="I23" t="str">
        <f t="shared" si="10"/>
        <v>0,0</v>
      </c>
      <c r="J23" t="str">
        <f t="shared" si="10"/>
        <v>0,0</v>
      </c>
      <c r="K23" t="str">
        <f t="shared" si="10"/>
        <v>1,0</v>
      </c>
      <c r="L23" t="str">
        <f t="shared" si="10"/>
        <v>1,0</v>
      </c>
      <c r="M23" t="str">
        <f t="shared" si="10"/>
        <v>1,0</v>
      </c>
      <c r="N23" t="str">
        <f t="shared" si="10"/>
        <v>1,0</v>
      </c>
      <c r="O23" t="str">
        <f t="shared" si="10"/>
        <v>1,0</v>
      </c>
      <c r="P23" t="str">
        <f t="shared" si="11"/>
        <v>1,0</v>
      </c>
      <c r="Q23" t="str">
        <f t="shared" si="11"/>
        <v>1,0</v>
      </c>
      <c r="R23" t="str">
        <f t="shared" si="11"/>
        <v>1,0</v>
      </c>
      <c r="S23" t="str">
        <f t="shared" si="11"/>
        <v>1,0</v>
      </c>
      <c r="T23" t="str">
        <f t="shared" si="11"/>
        <v>1,0</v>
      </c>
      <c r="U23" t="str">
        <f t="shared" si="11"/>
        <v>1,0</v>
      </c>
      <c r="V23" t="str">
        <f t="shared" si="11"/>
        <v>1,0</v>
      </c>
      <c r="W23" t="str">
        <f t="shared" si="11"/>
        <v>1,0</v>
      </c>
      <c r="X23" t="str">
        <f t="shared" si="11"/>
        <v>1,0</v>
      </c>
      <c r="Y23" t="str">
        <f t="shared" si="11"/>
        <v>1,0</v>
      </c>
      <c r="AP23" t="str">
        <f t="shared" si="4"/>
        <v>FALSE</v>
      </c>
      <c r="AQ23">
        <f t="shared" si="5"/>
        <v>1.2787536009528289</v>
      </c>
      <c r="AR23" t="str">
        <f t="shared" si="6"/>
        <v>FALSE</v>
      </c>
      <c r="AS23" t="str">
        <f t="shared" si="7"/>
        <v>FALSE</v>
      </c>
    </row>
    <row r="24" spans="1:45" x14ac:dyDescent="0.25">
      <c r="A24" s="58">
        <v>23</v>
      </c>
      <c r="B24" s="58">
        <f>IF(ISNUMBER(Data!D24),IF(AND($A24&lt;=Data!$H$3,$A26&gt;=Data!$H$2,Data!E25&lt;&gt;1),VLOOKUP($A24,Data!$A:$D,4,FALSE)))</f>
        <v>19.5</v>
      </c>
      <c r="C24" s="58">
        <f>IF(ISNUMBER(Data!D24),IF(AND($A24&lt;=Data!$H$3,$A26&gt;=Data!$H$2,Data!E25&lt;&gt;1),VLOOKUP($A24,Data!$A:$D,3,FALSE)))</f>
        <v>1.0049999999999999</v>
      </c>
      <c r="D24" s="58">
        <f>IF(COUNT(B24:C24)=2,IF(C24&gt;Data!$H$5,5,IF(C24&gt;Data!$H$6,4,IF(C24&gt;Data!$H$7,3,2))))</f>
        <v>5</v>
      </c>
      <c r="E24" s="69">
        <f t="shared" si="3"/>
        <v>1</v>
      </c>
      <c r="F24" t="str">
        <f t="shared" si="10"/>
        <v>0,1</v>
      </c>
      <c r="G24" t="str">
        <f t="shared" si="10"/>
        <v>0,1</v>
      </c>
      <c r="H24" t="str">
        <f t="shared" si="10"/>
        <v>0,1</v>
      </c>
      <c r="I24" t="str">
        <f t="shared" si="10"/>
        <v>0,1</v>
      </c>
      <c r="J24" t="str">
        <f t="shared" si="10"/>
        <v>0,1</v>
      </c>
      <c r="K24" t="str">
        <f t="shared" si="10"/>
        <v>1,1</v>
      </c>
      <c r="L24" t="str">
        <f t="shared" si="10"/>
        <v>1,1</v>
      </c>
      <c r="M24" t="str">
        <f t="shared" si="10"/>
        <v>1,1</v>
      </c>
      <c r="N24" t="str">
        <f t="shared" si="10"/>
        <v>1,1</v>
      </c>
      <c r="O24" t="str">
        <f t="shared" si="10"/>
        <v>1,1</v>
      </c>
      <c r="P24" t="str">
        <f t="shared" si="11"/>
        <v>1,1</v>
      </c>
      <c r="Q24" t="str">
        <f t="shared" si="11"/>
        <v>1,1</v>
      </c>
      <c r="R24" t="str">
        <f t="shared" si="11"/>
        <v>1,1</v>
      </c>
      <c r="S24" t="str">
        <f t="shared" si="11"/>
        <v>1,1</v>
      </c>
      <c r="T24" t="str">
        <f t="shared" si="11"/>
        <v>1,1</v>
      </c>
      <c r="U24" t="str">
        <f t="shared" si="11"/>
        <v>1,1</v>
      </c>
      <c r="V24" t="str">
        <f t="shared" si="11"/>
        <v>1,1</v>
      </c>
      <c r="W24" t="str">
        <f t="shared" si="11"/>
        <v>1,1</v>
      </c>
      <c r="X24" t="str">
        <f t="shared" si="11"/>
        <v>1,1</v>
      </c>
      <c r="Y24" t="str">
        <f t="shared" si="11"/>
        <v>1,1</v>
      </c>
      <c r="AP24">
        <f t="shared" si="4"/>
        <v>1.2900346113625181</v>
      </c>
      <c r="AQ24" t="str">
        <f t="shared" si="5"/>
        <v>FALSE</v>
      </c>
      <c r="AR24" t="str">
        <f t="shared" si="6"/>
        <v>FALSE</v>
      </c>
      <c r="AS24" t="str">
        <f t="shared" si="7"/>
        <v>FALSE</v>
      </c>
    </row>
    <row r="25" spans="1:45" x14ac:dyDescent="0.25">
      <c r="A25" s="58">
        <v>24</v>
      </c>
      <c r="B25" s="58">
        <f>IF(ISNUMBER(Data!D25),IF(AND($A25&lt;=Data!$H$3,$A27&gt;=Data!$H$2,Data!E26&lt;&gt;1),VLOOKUP($A25,Data!$A:$D,4,FALSE)))</f>
        <v>20</v>
      </c>
      <c r="C25" s="58">
        <f>IF(ISNUMBER(Data!D25),IF(AND($A25&lt;=Data!$H$3,$A27&gt;=Data!$H$2,Data!E26&lt;&gt;1),VLOOKUP($A25,Data!$A:$D,3,FALSE)))</f>
        <v>0.77</v>
      </c>
      <c r="D25" s="58">
        <f>IF(COUNT(B25:C25)=2,IF(C25&gt;Data!$H$5,5,IF(C25&gt;Data!$H$6,4,IF(C25&gt;Data!$H$7,3,2))))</f>
        <v>4</v>
      </c>
      <c r="E25" s="69">
        <f t="shared" si="3"/>
        <v>0</v>
      </c>
      <c r="F25" t="str">
        <f t="shared" si="10"/>
        <v>0,0</v>
      </c>
      <c r="G25" t="str">
        <f t="shared" si="10"/>
        <v>0,0</v>
      </c>
      <c r="H25" t="str">
        <f t="shared" si="10"/>
        <v>0,0</v>
      </c>
      <c r="I25" t="str">
        <f t="shared" si="10"/>
        <v>0,0</v>
      </c>
      <c r="J25" t="str">
        <f t="shared" si="10"/>
        <v>0,0</v>
      </c>
      <c r="K25" t="str">
        <f t="shared" si="10"/>
        <v>0,0</v>
      </c>
      <c r="L25" t="str">
        <f t="shared" si="10"/>
        <v>1,0</v>
      </c>
      <c r="M25" t="str">
        <f t="shared" si="10"/>
        <v>1,0</v>
      </c>
      <c r="N25" t="str">
        <f t="shared" si="10"/>
        <v>1,0</v>
      </c>
      <c r="O25" t="str">
        <f t="shared" si="10"/>
        <v>1,0</v>
      </c>
      <c r="P25" t="str">
        <f t="shared" si="11"/>
        <v>1,0</v>
      </c>
      <c r="Q25" t="str">
        <f t="shared" si="11"/>
        <v>1,0</v>
      </c>
      <c r="R25" t="str">
        <f t="shared" si="11"/>
        <v>1,0</v>
      </c>
      <c r="S25" t="str">
        <f t="shared" si="11"/>
        <v>1,0</v>
      </c>
      <c r="T25" t="str">
        <f t="shared" si="11"/>
        <v>1,0</v>
      </c>
      <c r="U25" t="str">
        <f t="shared" si="11"/>
        <v>1,0</v>
      </c>
      <c r="V25" t="str">
        <f t="shared" si="11"/>
        <v>1,0</v>
      </c>
      <c r="W25" t="str">
        <f t="shared" si="11"/>
        <v>1,0</v>
      </c>
      <c r="X25" t="str">
        <f t="shared" si="11"/>
        <v>1,0</v>
      </c>
      <c r="Y25" t="str">
        <f t="shared" si="11"/>
        <v>1,0</v>
      </c>
      <c r="AP25" t="str">
        <f t="shared" si="4"/>
        <v>FALSE</v>
      </c>
      <c r="AQ25">
        <f t="shared" si="5"/>
        <v>1.3010299956639813</v>
      </c>
      <c r="AR25" t="str">
        <f t="shared" si="6"/>
        <v>FALSE</v>
      </c>
      <c r="AS25" t="str">
        <f t="shared" si="7"/>
        <v>FALSE</v>
      </c>
    </row>
    <row r="26" spans="1:45" x14ac:dyDescent="0.25">
      <c r="A26" s="58">
        <v>25</v>
      </c>
      <c r="B26" s="58">
        <f>IF(ISNUMBER(Data!D26),IF(AND($A26&lt;=Data!$H$3,$A28&gt;=Data!$H$2,Data!E27&lt;&gt;1),VLOOKUP($A26,Data!$A:$D,4,FALSE)))</f>
        <v>20</v>
      </c>
      <c r="C26" s="58">
        <f>IF(ISNUMBER(Data!D26),IF(AND($A26&lt;=Data!$H$3,$A28&gt;=Data!$H$2,Data!E27&lt;&gt;1),VLOOKUP($A26,Data!$A:$D,3,FALSE)))</f>
        <v>0.79</v>
      </c>
      <c r="D26" s="58">
        <f>IF(COUNT(B26:C26)=2,IF(C26&gt;Data!$H$5,5,IF(C26&gt;Data!$H$6,4,IF(C26&gt;Data!$H$7,3,2))))</f>
        <v>4</v>
      </c>
      <c r="E26" s="69">
        <f t="shared" si="3"/>
        <v>0</v>
      </c>
      <c r="F26" t="str">
        <f t="shared" si="10"/>
        <v>0,0</v>
      </c>
      <c r="G26" t="str">
        <f t="shared" si="10"/>
        <v>0,0</v>
      </c>
      <c r="H26" t="str">
        <f t="shared" si="10"/>
        <v>0,0</v>
      </c>
      <c r="I26" t="str">
        <f t="shared" si="10"/>
        <v>0,0</v>
      </c>
      <c r="J26" t="str">
        <f t="shared" si="10"/>
        <v>0,0</v>
      </c>
      <c r="K26" t="str">
        <f t="shared" si="10"/>
        <v>0,0</v>
      </c>
      <c r="L26" t="str">
        <f t="shared" si="10"/>
        <v>1,0</v>
      </c>
      <c r="M26" t="str">
        <f t="shared" si="10"/>
        <v>1,0</v>
      </c>
      <c r="N26" t="str">
        <f t="shared" si="10"/>
        <v>1,0</v>
      </c>
      <c r="O26" t="str">
        <f t="shared" si="10"/>
        <v>1,0</v>
      </c>
      <c r="P26" t="str">
        <f t="shared" si="11"/>
        <v>1,0</v>
      </c>
      <c r="Q26" t="str">
        <f t="shared" si="11"/>
        <v>1,0</v>
      </c>
      <c r="R26" t="str">
        <f t="shared" si="11"/>
        <v>1,0</v>
      </c>
      <c r="S26" t="str">
        <f t="shared" si="11"/>
        <v>1,0</v>
      </c>
      <c r="T26" t="str">
        <f t="shared" si="11"/>
        <v>1,0</v>
      </c>
      <c r="U26" t="str">
        <f t="shared" si="11"/>
        <v>1,0</v>
      </c>
      <c r="V26" t="str">
        <f t="shared" si="11"/>
        <v>1,0</v>
      </c>
      <c r="W26" t="str">
        <f t="shared" si="11"/>
        <v>1,0</v>
      </c>
      <c r="X26" t="str">
        <f t="shared" si="11"/>
        <v>1,0</v>
      </c>
      <c r="Y26" t="str">
        <f t="shared" si="11"/>
        <v>1,0</v>
      </c>
      <c r="AP26" t="str">
        <f t="shared" si="4"/>
        <v>FALSE</v>
      </c>
      <c r="AQ26">
        <f t="shared" si="5"/>
        <v>1.3010299956639813</v>
      </c>
      <c r="AR26" t="str">
        <f t="shared" si="6"/>
        <v>FALSE</v>
      </c>
      <c r="AS26" t="str">
        <f t="shared" si="7"/>
        <v>FALSE</v>
      </c>
    </row>
    <row r="27" spans="1:45" x14ac:dyDescent="0.25">
      <c r="A27" s="58">
        <v>26</v>
      </c>
      <c r="B27" s="58">
        <f>IF(ISNUMBER(Data!D27),IF(AND($A27&lt;=Data!$H$3,$A29&gt;=Data!$H$2,Data!E28&lt;&gt;1),VLOOKUP($A27,Data!$A:$D,4,FALSE)))</f>
        <v>21</v>
      </c>
      <c r="C27" s="58">
        <f>IF(ISNUMBER(Data!D27),IF(AND($A27&lt;=Data!$H$3,$A29&gt;=Data!$H$2,Data!E28&lt;&gt;1),VLOOKUP($A27,Data!$A:$D,3,FALSE)))</f>
        <v>0.60299999999999998</v>
      </c>
      <c r="D27" s="58">
        <f>IF(COUNT(B27:C27)=2,IF(C27&gt;Data!$H$5,5,IF(C27&gt;Data!$H$6,4,IF(C27&gt;Data!$H$7,3,2))))</f>
        <v>4</v>
      </c>
      <c r="E27" s="69">
        <f t="shared" si="3"/>
        <v>0</v>
      </c>
      <c r="F27" t="str">
        <f t="shared" si="10"/>
        <v>0,0</v>
      </c>
      <c r="G27" t="str">
        <f t="shared" si="10"/>
        <v>0,0</v>
      </c>
      <c r="H27" t="str">
        <f t="shared" si="10"/>
        <v>0,0</v>
      </c>
      <c r="I27" t="str">
        <f t="shared" si="10"/>
        <v>0,0</v>
      </c>
      <c r="J27" t="str">
        <f t="shared" si="10"/>
        <v>0,0</v>
      </c>
      <c r="K27" t="str">
        <f t="shared" si="10"/>
        <v>0,0</v>
      </c>
      <c r="L27" t="str">
        <f t="shared" si="10"/>
        <v>1,0</v>
      </c>
      <c r="M27" t="str">
        <f t="shared" si="10"/>
        <v>1,0</v>
      </c>
      <c r="N27" t="str">
        <f t="shared" si="10"/>
        <v>1,0</v>
      </c>
      <c r="O27" t="str">
        <f t="shared" si="10"/>
        <v>1,0</v>
      </c>
      <c r="P27" t="str">
        <f t="shared" si="11"/>
        <v>1,0</v>
      </c>
      <c r="Q27" t="str">
        <f t="shared" si="11"/>
        <v>1,0</v>
      </c>
      <c r="R27" t="str">
        <f t="shared" si="11"/>
        <v>1,0</v>
      </c>
      <c r="S27" t="str">
        <f t="shared" si="11"/>
        <v>1,0</v>
      </c>
      <c r="T27" t="str">
        <f t="shared" si="11"/>
        <v>1,0</v>
      </c>
      <c r="U27" t="str">
        <f t="shared" si="11"/>
        <v>1,0</v>
      </c>
      <c r="V27" t="str">
        <f t="shared" si="11"/>
        <v>1,0</v>
      </c>
      <c r="W27" t="str">
        <f t="shared" si="11"/>
        <v>1,0</v>
      </c>
      <c r="X27" t="str">
        <f t="shared" si="11"/>
        <v>1,0</v>
      </c>
      <c r="Y27" t="str">
        <f t="shared" si="11"/>
        <v>1,0</v>
      </c>
      <c r="AP27" t="str">
        <f t="shared" si="4"/>
        <v>FALSE</v>
      </c>
      <c r="AQ27">
        <f t="shared" si="5"/>
        <v>1.3222192947339193</v>
      </c>
      <c r="AR27" t="str">
        <f t="shared" si="6"/>
        <v>FALSE</v>
      </c>
      <c r="AS27" t="str">
        <f t="shared" si="7"/>
        <v>FALSE</v>
      </c>
    </row>
    <row r="28" spans="1:45" x14ac:dyDescent="0.25">
      <c r="A28" s="58">
        <v>27</v>
      </c>
      <c r="B28" s="58">
        <f>IF(ISNUMBER(Data!D28),IF(AND($A28&lt;=Data!$H$3,$A30&gt;=Data!$H$2,Data!E29&lt;&gt;1),VLOOKUP($A28,Data!$A:$D,4,FALSE)))</f>
        <v>21</v>
      </c>
      <c r="C28" s="58">
        <f>IF(ISNUMBER(Data!D28),IF(AND($A28&lt;=Data!$H$3,$A30&gt;=Data!$H$2,Data!E29&lt;&gt;1),VLOOKUP($A28,Data!$A:$D,3,FALSE)))</f>
        <v>0.66400000000000003</v>
      </c>
      <c r="D28" s="58">
        <f>IF(COUNT(B28:C28)=2,IF(C28&gt;Data!$H$5,5,IF(C28&gt;Data!$H$6,4,IF(C28&gt;Data!$H$7,3,2))))</f>
        <v>4</v>
      </c>
      <c r="E28" s="69">
        <f t="shared" si="3"/>
        <v>0</v>
      </c>
      <c r="F28" t="str">
        <f t="shared" si="10"/>
        <v>0,0</v>
      </c>
      <c r="G28" t="str">
        <f t="shared" si="10"/>
        <v>0,0</v>
      </c>
      <c r="H28" t="str">
        <f t="shared" si="10"/>
        <v>0,0</v>
      </c>
      <c r="I28" t="str">
        <f t="shared" si="10"/>
        <v>0,0</v>
      </c>
      <c r="J28" t="str">
        <f t="shared" si="10"/>
        <v>0,0</v>
      </c>
      <c r="K28" t="str">
        <f t="shared" si="10"/>
        <v>0,0</v>
      </c>
      <c r="L28" t="str">
        <f t="shared" si="10"/>
        <v>1,0</v>
      </c>
      <c r="M28" t="str">
        <f t="shared" si="10"/>
        <v>1,0</v>
      </c>
      <c r="N28" t="str">
        <f t="shared" si="10"/>
        <v>1,0</v>
      </c>
      <c r="O28" t="str">
        <f t="shared" si="10"/>
        <v>1,0</v>
      </c>
      <c r="P28" t="str">
        <f t="shared" si="11"/>
        <v>1,0</v>
      </c>
      <c r="Q28" t="str">
        <f t="shared" si="11"/>
        <v>1,0</v>
      </c>
      <c r="R28" t="str">
        <f t="shared" si="11"/>
        <v>1,0</v>
      </c>
      <c r="S28" t="str">
        <f t="shared" si="11"/>
        <v>1,0</v>
      </c>
      <c r="T28" t="str">
        <f t="shared" si="11"/>
        <v>1,0</v>
      </c>
      <c r="U28" t="str">
        <f t="shared" si="11"/>
        <v>1,0</v>
      </c>
      <c r="V28" t="str">
        <f t="shared" si="11"/>
        <v>1,0</v>
      </c>
      <c r="W28" t="str">
        <f t="shared" si="11"/>
        <v>1,0</v>
      </c>
      <c r="X28" t="str">
        <f t="shared" si="11"/>
        <v>1,0</v>
      </c>
      <c r="Y28" t="str">
        <f t="shared" si="11"/>
        <v>1,0</v>
      </c>
      <c r="AP28" t="str">
        <f t="shared" si="4"/>
        <v>FALSE</v>
      </c>
      <c r="AQ28">
        <f t="shared" si="5"/>
        <v>1.3222192947339193</v>
      </c>
      <c r="AR28" t="str">
        <f t="shared" si="6"/>
        <v>FALSE</v>
      </c>
      <c r="AS28" t="str">
        <f t="shared" si="7"/>
        <v>FALSE</v>
      </c>
    </row>
    <row r="29" spans="1:45" x14ac:dyDescent="0.25">
      <c r="A29" s="58">
        <v>28</v>
      </c>
      <c r="B29" s="58">
        <f>IF(ISNUMBER(Data!D29),IF(AND($A29&lt;=Data!$H$3,$A31&gt;=Data!$H$2,Data!E30&lt;&gt;1),VLOOKUP($A29,Data!$A:$D,4,FALSE)))</f>
        <v>22.5</v>
      </c>
      <c r="C29" s="58">
        <f>IF(ISNUMBER(Data!D29),IF(AND($A29&lt;=Data!$H$3,$A31&gt;=Data!$H$2,Data!E30&lt;&gt;1),VLOOKUP($A29,Data!$A:$D,3,FALSE)))</f>
        <v>0.81200000000000006</v>
      </c>
      <c r="D29" s="58">
        <f>IF(COUNT(B29:C29)=2,IF(C29&gt;Data!$H$5,5,IF(C29&gt;Data!$H$6,4,IF(C29&gt;Data!$H$7,3,2))))</f>
        <v>5</v>
      </c>
      <c r="E29" s="69">
        <f t="shared" si="3"/>
        <v>1</v>
      </c>
      <c r="F29" t="str">
        <f t="shared" si="10"/>
        <v>0,1</v>
      </c>
      <c r="G29" t="str">
        <f t="shared" si="10"/>
        <v>0,1</v>
      </c>
      <c r="H29" t="str">
        <f t="shared" si="10"/>
        <v>0,1</v>
      </c>
      <c r="I29" t="str">
        <f t="shared" si="10"/>
        <v>0,1</v>
      </c>
      <c r="J29" t="str">
        <f t="shared" si="10"/>
        <v>0,1</v>
      </c>
      <c r="K29" t="str">
        <f t="shared" si="10"/>
        <v>0,1</v>
      </c>
      <c r="L29" t="str">
        <f t="shared" si="10"/>
        <v>1,1</v>
      </c>
      <c r="M29" t="str">
        <f t="shared" si="10"/>
        <v>1,1</v>
      </c>
      <c r="N29" t="str">
        <f t="shared" si="10"/>
        <v>1,1</v>
      </c>
      <c r="O29" t="str">
        <f t="shared" si="10"/>
        <v>1,1</v>
      </c>
      <c r="P29" t="str">
        <f t="shared" si="11"/>
        <v>1,1</v>
      </c>
      <c r="Q29" t="str">
        <f t="shared" si="11"/>
        <v>1,1</v>
      </c>
      <c r="R29" t="str">
        <f t="shared" si="11"/>
        <v>1,1</v>
      </c>
      <c r="S29" t="str">
        <f t="shared" si="11"/>
        <v>1,1</v>
      </c>
      <c r="T29" t="str">
        <f t="shared" si="11"/>
        <v>1,1</v>
      </c>
      <c r="U29" t="str">
        <f t="shared" si="11"/>
        <v>1,1</v>
      </c>
      <c r="V29" t="str">
        <f t="shared" si="11"/>
        <v>1,1</v>
      </c>
      <c r="W29" t="str">
        <f t="shared" si="11"/>
        <v>1,1</v>
      </c>
      <c r="X29" t="str">
        <f t="shared" si="11"/>
        <v>1,1</v>
      </c>
      <c r="Y29" t="str">
        <f t="shared" si="11"/>
        <v>1,1</v>
      </c>
      <c r="AP29">
        <f t="shared" si="4"/>
        <v>1.3521825181113625</v>
      </c>
      <c r="AQ29" t="str">
        <f t="shared" si="5"/>
        <v>FALSE</v>
      </c>
      <c r="AR29" t="str">
        <f t="shared" si="6"/>
        <v>FALSE</v>
      </c>
      <c r="AS29" t="str">
        <f t="shared" si="7"/>
        <v>FALSE</v>
      </c>
    </row>
    <row r="30" spans="1:45" x14ac:dyDescent="0.25">
      <c r="A30" s="58">
        <v>29</v>
      </c>
      <c r="B30" s="58">
        <f>IF(ISNUMBER(Data!D30),IF(AND($A30&lt;=Data!$H$3,$A32&gt;=Data!$H$2,Data!E31&lt;&gt;1),VLOOKUP($A30,Data!$A:$D,4,FALSE)))</f>
        <v>23.4</v>
      </c>
      <c r="C30" s="58">
        <f>IF(ISNUMBER(Data!D30),IF(AND($A30&lt;=Data!$H$3,$A32&gt;=Data!$H$2,Data!E31&lt;&gt;1),VLOOKUP($A30,Data!$A:$D,3,FALSE)))</f>
        <v>0.88500000000000001</v>
      </c>
      <c r="D30" s="58">
        <f>IF(COUNT(B30:C30)=2,IF(C30&gt;Data!$H$5,5,IF(C30&gt;Data!$H$6,4,IF(C30&gt;Data!$H$7,3,2))))</f>
        <v>5</v>
      </c>
      <c r="E30" s="69">
        <f t="shared" si="3"/>
        <v>1</v>
      </c>
      <c r="F30" t="str">
        <f t="shared" si="10"/>
        <v>0,1</v>
      </c>
      <c r="G30" t="str">
        <f t="shared" si="10"/>
        <v>0,1</v>
      </c>
      <c r="H30" t="str">
        <f t="shared" si="10"/>
        <v>0,1</v>
      </c>
      <c r="I30" t="str">
        <f t="shared" si="10"/>
        <v>0,1</v>
      </c>
      <c r="J30" t="str">
        <f t="shared" si="10"/>
        <v>0,1</v>
      </c>
      <c r="K30" t="str">
        <f t="shared" si="10"/>
        <v>0,1</v>
      </c>
      <c r="L30" t="str">
        <f t="shared" si="10"/>
        <v>1,1</v>
      </c>
      <c r="M30" t="str">
        <f t="shared" si="10"/>
        <v>1,1</v>
      </c>
      <c r="N30" t="str">
        <f t="shared" si="10"/>
        <v>1,1</v>
      </c>
      <c r="O30" t="str">
        <f t="shared" si="10"/>
        <v>1,1</v>
      </c>
      <c r="P30" t="str">
        <f t="shared" si="11"/>
        <v>1,1</v>
      </c>
      <c r="Q30" t="str">
        <f t="shared" si="11"/>
        <v>1,1</v>
      </c>
      <c r="R30" t="str">
        <f t="shared" si="11"/>
        <v>1,1</v>
      </c>
      <c r="S30" t="str">
        <f t="shared" si="11"/>
        <v>1,1</v>
      </c>
      <c r="T30" t="str">
        <f t="shared" si="11"/>
        <v>1,1</v>
      </c>
      <c r="U30" t="str">
        <f t="shared" si="11"/>
        <v>1,1</v>
      </c>
      <c r="V30" t="str">
        <f t="shared" si="11"/>
        <v>1,1</v>
      </c>
      <c r="W30" t="str">
        <f t="shared" si="11"/>
        <v>1,1</v>
      </c>
      <c r="X30" t="str">
        <f t="shared" si="11"/>
        <v>1,1</v>
      </c>
      <c r="Y30" t="str">
        <f t="shared" si="11"/>
        <v>1,1</v>
      </c>
      <c r="AP30">
        <f t="shared" si="4"/>
        <v>1.3692158574101427</v>
      </c>
      <c r="AQ30" t="str">
        <f t="shared" si="5"/>
        <v>FALSE</v>
      </c>
      <c r="AR30" t="str">
        <f t="shared" si="6"/>
        <v>FALSE</v>
      </c>
      <c r="AS30" t="str">
        <f t="shared" si="7"/>
        <v>FALSE</v>
      </c>
    </row>
    <row r="31" spans="1:45" x14ac:dyDescent="0.25">
      <c r="A31" s="58">
        <v>30</v>
      </c>
      <c r="B31" s="58">
        <f>IF(ISNUMBER(Data!D31),IF(AND($A31&lt;=Data!$H$3,$A33&gt;=Data!$H$2,Data!E32&lt;&gt;1),VLOOKUP($A31,Data!$A:$D,4,FALSE)))</f>
        <v>23.5</v>
      </c>
      <c r="C31" s="58">
        <f>IF(ISNUMBER(Data!D31),IF(AND($A31&lt;=Data!$H$3,$A33&gt;=Data!$H$2,Data!E32&lt;&gt;1),VLOOKUP($A31,Data!$A:$D,3,FALSE)))</f>
        <v>0.82499999999999996</v>
      </c>
      <c r="D31" s="58">
        <f>IF(COUNT(B31:C31)=2,IF(C31&gt;Data!$H$5,5,IF(C31&gt;Data!$H$6,4,IF(C31&gt;Data!$H$7,3,2))))</f>
        <v>5</v>
      </c>
      <c r="E31" s="69">
        <f t="shared" si="3"/>
        <v>1</v>
      </c>
      <c r="F31" t="str">
        <f t="shared" si="10"/>
        <v>0,1</v>
      </c>
      <c r="G31" t="str">
        <f t="shared" si="10"/>
        <v>0,1</v>
      </c>
      <c r="H31" t="str">
        <f t="shared" si="10"/>
        <v>0,1</v>
      </c>
      <c r="I31" t="str">
        <f t="shared" si="10"/>
        <v>0,1</v>
      </c>
      <c r="J31" t="str">
        <f t="shared" si="10"/>
        <v>0,1</v>
      </c>
      <c r="K31" t="str">
        <f t="shared" si="10"/>
        <v>0,1</v>
      </c>
      <c r="L31" t="str">
        <f t="shared" si="10"/>
        <v>1,1</v>
      </c>
      <c r="M31" t="str">
        <f t="shared" si="10"/>
        <v>1,1</v>
      </c>
      <c r="N31" t="str">
        <f t="shared" si="10"/>
        <v>1,1</v>
      </c>
      <c r="O31" t="str">
        <f t="shared" si="10"/>
        <v>1,1</v>
      </c>
      <c r="P31" t="str">
        <f t="shared" si="11"/>
        <v>1,1</v>
      </c>
      <c r="Q31" t="str">
        <f t="shared" si="11"/>
        <v>1,1</v>
      </c>
      <c r="R31" t="str">
        <f t="shared" si="11"/>
        <v>1,1</v>
      </c>
      <c r="S31" t="str">
        <f t="shared" si="11"/>
        <v>1,1</v>
      </c>
      <c r="T31" t="str">
        <f t="shared" si="11"/>
        <v>1,1</v>
      </c>
      <c r="U31" t="str">
        <f t="shared" si="11"/>
        <v>1,1</v>
      </c>
      <c r="V31" t="str">
        <f t="shared" si="11"/>
        <v>1,1</v>
      </c>
      <c r="W31" t="str">
        <f t="shared" si="11"/>
        <v>1,1</v>
      </c>
      <c r="X31" t="str">
        <f t="shared" si="11"/>
        <v>1,1</v>
      </c>
      <c r="Y31" t="str">
        <f t="shared" si="11"/>
        <v>1,1</v>
      </c>
      <c r="AP31">
        <f t="shared" si="4"/>
        <v>1.3710678622717363</v>
      </c>
      <c r="AQ31" t="str">
        <f t="shared" si="5"/>
        <v>FALSE</v>
      </c>
      <c r="AR31" t="str">
        <f t="shared" si="6"/>
        <v>FALSE</v>
      </c>
      <c r="AS31" t="str">
        <f t="shared" si="7"/>
        <v>FALSE</v>
      </c>
    </row>
    <row r="32" spans="1:45" x14ac:dyDescent="0.25">
      <c r="A32" s="58">
        <v>31</v>
      </c>
      <c r="B32" s="58">
        <f>IF(ISNUMBER(Data!D32),IF(AND($A32&lt;=Data!$H$3,$A34&gt;=Data!$H$2,Data!E33&lt;&gt;1),VLOOKUP($A32,Data!$A:$D,4,FALSE)))</f>
        <v>24</v>
      </c>
      <c r="C32" s="58">
        <f>IF(ISNUMBER(Data!D32),IF(AND($A32&lt;=Data!$H$3,$A34&gt;=Data!$H$2,Data!E33&lt;&gt;1),VLOOKUP($A32,Data!$A:$D,3,FALSE)))</f>
        <v>0.876</v>
      </c>
      <c r="D32" s="58">
        <f>IF(COUNT(B32:C32)=2,IF(C32&gt;Data!$H$5,5,IF(C32&gt;Data!$H$6,4,IF(C32&gt;Data!$H$7,3,2))))</f>
        <v>5</v>
      </c>
      <c r="E32" s="69">
        <f t="shared" si="3"/>
        <v>1</v>
      </c>
      <c r="F32" t="str">
        <f t="shared" ref="F32:O41" si="12">IF($B32&lt;F$1,1,0) &amp;","&amp;$E32</f>
        <v>0,1</v>
      </c>
      <c r="G32" t="str">
        <f t="shared" si="12"/>
        <v>0,1</v>
      </c>
      <c r="H32" t="str">
        <f t="shared" si="12"/>
        <v>0,1</v>
      </c>
      <c r="I32" t="str">
        <f t="shared" si="12"/>
        <v>0,1</v>
      </c>
      <c r="J32" t="str">
        <f t="shared" si="12"/>
        <v>0,1</v>
      </c>
      <c r="K32" t="str">
        <f t="shared" si="12"/>
        <v>0,1</v>
      </c>
      <c r="L32" t="str">
        <f t="shared" si="12"/>
        <v>1,1</v>
      </c>
      <c r="M32" t="str">
        <f t="shared" si="12"/>
        <v>1,1</v>
      </c>
      <c r="N32" t="str">
        <f t="shared" si="12"/>
        <v>1,1</v>
      </c>
      <c r="O32" t="str">
        <f t="shared" si="12"/>
        <v>1,1</v>
      </c>
      <c r="P32" t="str">
        <f t="shared" ref="P32:Y41" si="13">IF($B32&lt;P$1,1,0) &amp;","&amp;$E32</f>
        <v>1,1</v>
      </c>
      <c r="Q32" t="str">
        <f t="shared" si="13"/>
        <v>1,1</v>
      </c>
      <c r="R32" t="str">
        <f t="shared" si="13"/>
        <v>1,1</v>
      </c>
      <c r="S32" t="str">
        <f t="shared" si="13"/>
        <v>1,1</v>
      </c>
      <c r="T32" t="str">
        <f t="shared" si="13"/>
        <v>1,1</v>
      </c>
      <c r="U32" t="str">
        <f t="shared" si="13"/>
        <v>1,1</v>
      </c>
      <c r="V32" t="str">
        <f t="shared" si="13"/>
        <v>1,1</v>
      </c>
      <c r="W32" t="str">
        <f t="shared" si="13"/>
        <v>1,1</v>
      </c>
      <c r="X32" t="str">
        <f t="shared" si="13"/>
        <v>1,1</v>
      </c>
      <c r="Y32" t="str">
        <f t="shared" si="13"/>
        <v>1,1</v>
      </c>
      <c r="AP32">
        <f t="shared" si="4"/>
        <v>1.3802112417116059</v>
      </c>
      <c r="AQ32" t="str">
        <f t="shared" si="5"/>
        <v>FALSE</v>
      </c>
      <c r="AR32" t="str">
        <f t="shared" si="6"/>
        <v>FALSE</v>
      </c>
      <c r="AS32" t="str">
        <f t="shared" si="7"/>
        <v>FALSE</v>
      </c>
    </row>
    <row r="33" spans="1:45" x14ac:dyDescent="0.25">
      <c r="A33" s="58">
        <v>32</v>
      </c>
      <c r="B33" s="58">
        <f>IF(ISNUMBER(Data!D33),IF(AND($A33&lt;=Data!$H$3,$A35&gt;=Data!$H$2,Data!E34&lt;&gt;1),VLOOKUP($A33,Data!$A:$D,4,FALSE)))</f>
        <v>25</v>
      </c>
      <c r="C33" s="58">
        <f>IF(ISNUMBER(Data!D33),IF(AND($A33&lt;=Data!$H$3,$A35&gt;=Data!$H$2,Data!E34&lt;&gt;1),VLOOKUP($A33,Data!$A:$D,3,FALSE)))</f>
        <v>0.877</v>
      </c>
      <c r="D33" s="58">
        <f>IF(COUNT(B33:C33)=2,IF(C33&gt;Data!$H$5,5,IF(C33&gt;Data!$H$6,4,IF(C33&gt;Data!$H$7,3,2))))</f>
        <v>5</v>
      </c>
      <c r="E33" s="69">
        <f t="shared" si="3"/>
        <v>1</v>
      </c>
      <c r="F33" t="str">
        <f t="shared" si="12"/>
        <v>0,1</v>
      </c>
      <c r="G33" t="str">
        <f t="shared" si="12"/>
        <v>0,1</v>
      </c>
      <c r="H33" t="str">
        <f t="shared" si="12"/>
        <v>0,1</v>
      </c>
      <c r="I33" t="str">
        <f t="shared" si="12"/>
        <v>0,1</v>
      </c>
      <c r="J33" t="str">
        <f t="shared" si="12"/>
        <v>0,1</v>
      </c>
      <c r="K33" t="str">
        <f t="shared" si="12"/>
        <v>0,1</v>
      </c>
      <c r="L33" t="str">
        <f t="shared" si="12"/>
        <v>0,1</v>
      </c>
      <c r="M33" t="str">
        <f t="shared" si="12"/>
        <v>1,1</v>
      </c>
      <c r="N33" t="str">
        <f t="shared" si="12"/>
        <v>1,1</v>
      </c>
      <c r="O33" t="str">
        <f t="shared" si="12"/>
        <v>1,1</v>
      </c>
      <c r="P33" t="str">
        <f t="shared" si="13"/>
        <v>1,1</v>
      </c>
      <c r="Q33" t="str">
        <f t="shared" si="13"/>
        <v>1,1</v>
      </c>
      <c r="R33" t="str">
        <f t="shared" si="13"/>
        <v>1,1</v>
      </c>
      <c r="S33" t="str">
        <f t="shared" si="13"/>
        <v>1,1</v>
      </c>
      <c r="T33" t="str">
        <f t="shared" si="13"/>
        <v>1,1</v>
      </c>
      <c r="U33" t="str">
        <f t="shared" si="13"/>
        <v>1,1</v>
      </c>
      <c r="V33" t="str">
        <f t="shared" si="13"/>
        <v>1,1</v>
      </c>
      <c r="W33" t="str">
        <f t="shared" si="13"/>
        <v>1,1</v>
      </c>
      <c r="X33" t="str">
        <f t="shared" si="13"/>
        <v>1,1</v>
      </c>
      <c r="Y33" t="str">
        <f t="shared" si="13"/>
        <v>1,1</v>
      </c>
      <c r="AP33">
        <f t="shared" si="4"/>
        <v>1.3979400086720377</v>
      </c>
      <c r="AQ33" t="str">
        <f t="shared" si="5"/>
        <v>FALSE</v>
      </c>
      <c r="AR33" t="str">
        <f t="shared" si="6"/>
        <v>FALSE</v>
      </c>
      <c r="AS33" t="str">
        <f t="shared" si="7"/>
        <v>FALSE</v>
      </c>
    </row>
    <row r="34" spans="1:45" x14ac:dyDescent="0.25">
      <c r="A34" s="58">
        <v>33</v>
      </c>
      <c r="B34" s="58">
        <f>IF(ISNUMBER(Data!D34),IF(AND($A34&lt;=Data!$H$3,$A36&gt;=Data!$H$2,Data!E35&lt;&gt;1),VLOOKUP($A34,Data!$A:$D,4,FALSE)))</f>
        <v>25.5</v>
      </c>
      <c r="C34" s="58">
        <f>IF(ISNUMBER(Data!D34),IF(AND($A34&lt;=Data!$H$3,$A36&gt;=Data!$H$2,Data!E35&lt;&gt;1),VLOOKUP($A34,Data!$A:$D,3,FALSE)))</f>
        <v>1.1220000000000001</v>
      </c>
      <c r="D34" s="58">
        <f>IF(COUNT(B34:C34)=2,IF(C34&gt;Data!$H$5,5,IF(C34&gt;Data!$H$6,4,IF(C34&gt;Data!$H$7,3,2))))</f>
        <v>5</v>
      </c>
      <c r="E34" s="69">
        <f t="shared" si="3"/>
        <v>1</v>
      </c>
      <c r="F34" t="str">
        <f t="shared" si="12"/>
        <v>0,1</v>
      </c>
      <c r="G34" t="str">
        <f t="shared" si="12"/>
        <v>0,1</v>
      </c>
      <c r="H34" t="str">
        <f t="shared" si="12"/>
        <v>0,1</v>
      </c>
      <c r="I34" t="str">
        <f t="shared" si="12"/>
        <v>0,1</v>
      </c>
      <c r="J34" t="str">
        <f t="shared" si="12"/>
        <v>0,1</v>
      </c>
      <c r="K34" t="str">
        <f t="shared" si="12"/>
        <v>0,1</v>
      </c>
      <c r="L34" t="str">
        <f t="shared" si="12"/>
        <v>0,1</v>
      </c>
      <c r="M34" t="str">
        <f t="shared" si="12"/>
        <v>1,1</v>
      </c>
      <c r="N34" t="str">
        <f t="shared" si="12"/>
        <v>1,1</v>
      </c>
      <c r="O34" t="str">
        <f t="shared" si="12"/>
        <v>1,1</v>
      </c>
      <c r="P34" t="str">
        <f t="shared" si="13"/>
        <v>1,1</v>
      </c>
      <c r="Q34" t="str">
        <f t="shared" si="13"/>
        <v>1,1</v>
      </c>
      <c r="R34" t="str">
        <f t="shared" si="13"/>
        <v>1,1</v>
      </c>
      <c r="S34" t="str">
        <f t="shared" si="13"/>
        <v>1,1</v>
      </c>
      <c r="T34" t="str">
        <f t="shared" si="13"/>
        <v>1,1</v>
      </c>
      <c r="U34" t="str">
        <f t="shared" si="13"/>
        <v>1,1</v>
      </c>
      <c r="V34" t="str">
        <f t="shared" si="13"/>
        <v>1,1</v>
      </c>
      <c r="W34" t="str">
        <f t="shared" si="13"/>
        <v>1,1</v>
      </c>
      <c r="X34" t="str">
        <f t="shared" si="13"/>
        <v>1,1</v>
      </c>
      <c r="Y34" t="str">
        <f t="shared" si="13"/>
        <v>1,1</v>
      </c>
      <c r="AP34">
        <f t="shared" si="4"/>
        <v>1.4065401804339552</v>
      </c>
      <c r="AQ34" t="str">
        <f t="shared" si="5"/>
        <v>FALSE</v>
      </c>
      <c r="AR34" t="str">
        <f t="shared" si="6"/>
        <v>FALSE</v>
      </c>
      <c r="AS34" t="str">
        <f t="shared" si="7"/>
        <v>FALSE</v>
      </c>
    </row>
    <row r="35" spans="1:45" x14ac:dyDescent="0.25">
      <c r="A35" s="58">
        <v>34</v>
      </c>
      <c r="B35" s="58">
        <f>IF(ISNUMBER(Data!D35),IF(AND($A35&lt;=Data!$H$3,$A37&gt;=Data!$H$2,Data!E36&lt;&gt;1),VLOOKUP($A35,Data!$A:$D,4,FALSE)))</f>
        <v>25.5</v>
      </c>
      <c r="C35" s="58">
        <f>IF(ISNUMBER(Data!D35),IF(AND($A35&lt;=Data!$H$3,$A37&gt;=Data!$H$2,Data!E36&lt;&gt;1),VLOOKUP($A35,Data!$A:$D,3,FALSE)))</f>
        <v>1.1819999999999999</v>
      </c>
      <c r="D35" s="58">
        <f>IF(COUNT(B35:C35)=2,IF(C35&gt;Data!$H$5,5,IF(C35&gt;Data!$H$6,4,IF(C35&gt;Data!$H$7,3,2))))</f>
        <v>5</v>
      </c>
      <c r="E35" s="69">
        <f t="shared" si="3"/>
        <v>1</v>
      </c>
      <c r="F35" t="str">
        <f t="shared" si="12"/>
        <v>0,1</v>
      </c>
      <c r="G35" t="str">
        <f t="shared" si="12"/>
        <v>0,1</v>
      </c>
      <c r="H35" t="str">
        <f t="shared" si="12"/>
        <v>0,1</v>
      </c>
      <c r="I35" t="str">
        <f t="shared" si="12"/>
        <v>0,1</v>
      </c>
      <c r="J35" t="str">
        <f t="shared" si="12"/>
        <v>0,1</v>
      </c>
      <c r="K35" t="str">
        <f t="shared" si="12"/>
        <v>0,1</v>
      </c>
      <c r="L35" t="str">
        <f t="shared" si="12"/>
        <v>0,1</v>
      </c>
      <c r="M35" t="str">
        <f t="shared" si="12"/>
        <v>1,1</v>
      </c>
      <c r="N35" t="str">
        <f t="shared" si="12"/>
        <v>1,1</v>
      </c>
      <c r="O35" t="str">
        <f t="shared" si="12"/>
        <v>1,1</v>
      </c>
      <c r="P35" t="str">
        <f t="shared" si="13"/>
        <v>1,1</v>
      </c>
      <c r="Q35" t="str">
        <f t="shared" si="13"/>
        <v>1,1</v>
      </c>
      <c r="R35" t="str">
        <f t="shared" si="13"/>
        <v>1,1</v>
      </c>
      <c r="S35" t="str">
        <f t="shared" si="13"/>
        <v>1,1</v>
      </c>
      <c r="T35" t="str">
        <f t="shared" si="13"/>
        <v>1,1</v>
      </c>
      <c r="U35" t="str">
        <f t="shared" si="13"/>
        <v>1,1</v>
      </c>
      <c r="V35" t="str">
        <f t="shared" si="13"/>
        <v>1,1</v>
      </c>
      <c r="W35" t="str">
        <f t="shared" si="13"/>
        <v>1,1</v>
      </c>
      <c r="X35" t="str">
        <f t="shared" si="13"/>
        <v>1,1</v>
      </c>
      <c r="Y35" t="str">
        <f t="shared" si="13"/>
        <v>1,1</v>
      </c>
      <c r="AP35">
        <f t="shared" si="4"/>
        <v>1.4065401804339552</v>
      </c>
      <c r="AQ35" t="str">
        <f t="shared" si="5"/>
        <v>FALSE</v>
      </c>
      <c r="AR35" t="str">
        <f t="shared" si="6"/>
        <v>FALSE</v>
      </c>
      <c r="AS35" t="str">
        <f t="shared" si="7"/>
        <v>FALSE</v>
      </c>
    </row>
    <row r="36" spans="1:45" x14ac:dyDescent="0.25">
      <c r="A36" s="58">
        <v>35</v>
      </c>
      <c r="B36" s="58">
        <f>IF(ISNUMBER(Data!D36),IF(AND($A36&lt;=Data!$H$3,$A38&gt;=Data!$H$2,Data!E37&lt;&gt;1),VLOOKUP($A36,Data!$A:$D,4,FALSE)))</f>
        <v>26</v>
      </c>
      <c r="C36" s="58">
        <f>IF(ISNUMBER(Data!D36),IF(AND($A36&lt;=Data!$H$3,$A38&gt;=Data!$H$2,Data!E37&lt;&gt;1),VLOOKUP($A36,Data!$A:$D,3,FALSE)))</f>
        <v>0.88600000000000001</v>
      </c>
      <c r="D36" s="58">
        <f>IF(COUNT(B36:C36)=2,IF(C36&gt;Data!$H$5,5,IF(C36&gt;Data!$H$6,4,IF(C36&gt;Data!$H$7,3,2))))</f>
        <v>5</v>
      </c>
      <c r="E36" s="69">
        <f t="shared" si="3"/>
        <v>1</v>
      </c>
      <c r="F36" t="str">
        <f t="shared" si="12"/>
        <v>0,1</v>
      </c>
      <c r="G36" t="str">
        <f t="shared" si="12"/>
        <v>0,1</v>
      </c>
      <c r="H36" t="str">
        <f t="shared" si="12"/>
        <v>0,1</v>
      </c>
      <c r="I36" t="str">
        <f t="shared" si="12"/>
        <v>0,1</v>
      </c>
      <c r="J36" t="str">
        <f t="shared" si="12"/>
        <v>0,1</v>
      </c>
      <c r="K36" t="str">
        <f t="shared" si="12"/>
        <v>0,1</v>
      </c>
      <c r="L36" t="str">
        <f t="shared" si="12"/>
        <v>0,1</v>
      </c>
      <c r="M36" t="str">
        <f t="shared" si="12"/>
        <v>1,1</v>
      </c>
      <c r="N36" t="str">
        <f t="shared" si="12"/>
        <v>1,1</v>
      </c>
      <c r="O36" t="str">
        <f t="shared" si="12"/>
        <v>1,1</v>
      </c>
      <c r="P36" t="str">
        <f t="shared" si="13"/>
        <v>1,1</v>
      </c>
      <c r="Q36" t="str">
        <f t="shared" si="13"/>
        <v>1,1</v>
      </c>
      <c r="R36" t="str">
        <f t="shared" si="13"/>
        <v>1,1</v>
      </c>
      <c r="S36" t="str">
        <f t="shared" si="13"/>
        <v>1,1</v>
      </c>
      <c r="T36" t="str">
        <f t="shared" si="13"/>
        <v>1,1</v>
      </c>
      <c r="U36" t="str">
        <f t="shared" si="13"/>
        <v>1,1</v>
      </c>
      <c r="V36" t="str">
        <f t="shared" si="13"/>
        <v>1,1</v>
      </c>
      <c r="W36" t="str">
        <f t="shared" si="13"/>
        <v>1,1</v>
      </c>
      <c r="X36" t="str">
        <f t="shared" si="13"/>
        <v>1,1</v>
      </c>
      <c r="Y36" t="str">
        <f t="shared" si="13"/>
        <v>1,1</v>
      </c>
      <c r="AP36">
        <f t="shared" si="4"/>
        <v>1.414973347970818</v>
      </c>
      <c r="AQ36" t="str">
        <f t="shared" si="5"/>
        <v>FALSE</v>
      </c>
      <c r="AR36" t="str">
        <f t="shared" si="6"/>
        <v>FALSE</v>
      </c>
      <c r="AS36" t="str">
        <f t="shared" si="7"/>
        <v>FALSE</v>
      </c>
    </row>
    <row r="37" spans="1:45" x14ac:dyDescent="0.25">
      <c r="A37" s="58">
        <v>36</v>
      </c>
      <c r="B37" s="58">
        <f>IF(ISNUMBER(Data!D37),IF(AND($A37&lt;=Data!$H$3,$A39&gt;=Data!$H$2,Data!E38&lt;&gt;1),VLOOKUP($A37,Data!$A:$D,4,FALSE)))</f>
        <v>26.8</v>
      </c>
      <c r="C37" s="58">
        <f>IF(ISNUMBER(Data!D37),IF(AND($A37&lt;=Data!$H$3,$A39&gt;=Data!$H$2,Data!E38&lt;&gt;1),VLOOKUP($A37,Data!$A:$D,3,FALSE)))</f>
        <v>1.0169999999999999</v>
      </c>
      <c r="D37" s="58">
        <f>IF(COUNT(B37:C37)=2,IF(C37&gt;Data!$H$5,5,IF(C37&gt;Data!$H$6,4,IF(C37&gt;Data!$H$7,3,2))))</f>
        <v>5</v>
      </c>
      <c r="E37" s="69">
        <f t="shared" si="3"/>
        <v>1</v>
      </c>
      <c r="F37" t="str">
        <f t="shared" si="12"/>
        <v>0,1</v>
      </c>
      <c r="G37" t="str">
        <f t="shared" si="12"/>
        <v>0,1</v>
      </c>
      <c r="H37" t="str">
        <f t="shared" si="12"/>
        <v>0,1</v>
      </c>
      <c r="I37" t="str">
        <f t="shared" si="12"/>
        <v>0,1</v>
      </c>
      <c r="J37" t="str">
        <f t="shared" si="12"/>
        <v>0,1</v>
      </c>
      <c r="K37" t="str">
        <f t="shared" si="12"/>
        <v>0,1</v>
      </c>
      <c r="L37" t="str">
        <f t="shared" si="12"/>
        <v>0,1</v>
      </c>
      <c r="M37" t="str">
        <f t="shared" si="12"/>
        <v>1,1</v>
      </c>
      <c r="N37" t="str">
        <f t="shared" si="12"/>
        <v>1,1</v>
      </c>
      <c r="O37" t="str">
        <f t="shared" si="12"/>
        <v>1,1</v>
      </c>
      <c r="P37" t="str">
        <f t="shared" si="13"/>
        <v>1,1</v>
      </c>
      <c r="Q37" t="str">
        <f t="shared" si="13"/>
        <v>1,1</v>
      </c>
      <c r="R37" t="str">
        <f t="shared" si="13"/>
        <v>1,1</v>
      </c>
      <c r="S37" t="str">
        <f t="shared" si="13"/>
        <v>1,1</v>
      </c>
      <c r="T37" t="str">
        <f t="shared" si="13"/>
        <v>1,1</v>
      </c>
      <c r="U37" t="str">
        <f t="shared" si="13"/>
        <v>1,1</v>
      </c>
      <c r="V37" t="str">
        <f t="shared" si="13"/>
        <v>1,1</v>
      </c>
      <c r="W37" t="str">
        <f t="shared" si="13"/>
        <v>1,1</v>
      </c>
      <c r="X37" t="str">
        <f t="shared" si="13"/>
        <v>1,1</v>
      </c>
      <c r="Y37" t="str">
        <f t="shared" si="13"/>
        <v>1,1</v>
      </c>
      <c r="AP37">
        <f t="shared" si="4"/>
        <v>1.4281347940287887</v>
      </c>
      <c r="AQ37" t="str">
        <f t="shared" si="5"/>
        <v>FALSE</v>
      </c>
      <c r="AR37" t="str">
        <f t="shared" si="6"/>
        <v>FALSE</v>
      </c>
      <c r="AS37" t="str">
        <f t="shared" si="7"/>
        <v>FALSE</v>
      </c>
    </row>
    <row r="38" spans="1:45" x14ac:dyDescent="0.25">
      <c r="A38" s="58">
        <v>37</v>
      </c>
      <c r="B38" s="58">
        <f>IF(ISNUMBER(Data!D38),IF(AND($A38&lt;=Data!$H$3,$A40&gt;=Data!$H$2,Data!E39&lt;&gt;1),VLOOKUP($A38,Data!$A:$D,4,FALSE)))</f>
        <v>27</v>
      </c>
      <c r="C38" s="58">
        <f>IF(ISNUMBER(Data!D38),IF(AND($A38&lt;=Data!$H$3,$A40&gt;=Data!$H$2,Data!E39&lt;&gt;1),VLOOKUP($A38,Data!$A:$D,3,FALSE)))</f>
        <v>0.81200000000000006</v>
      </c>
      <c r="D38" s="58">
        <f>IF(COUNT(B38:C38)=2,IF(C38&gt;Data!$H$5,5,IF(C38&gt;Data!$H$6,4,IF(C38&gt;Data!$H$7,3,2))))</f>
        <v>5</v>
      </c>
      <c r="E38" s="69">
        <f t="shared" si="3"/>
        <v>1</v>
      </c>
      <c r="F38" t="str">
        <f t="shared" si="12"/>
        <v>0,1</v>
      </c>
      <c r="G38" t="str">
        <f t="shared" si="12"/>
        <v>0,1</v>
      </c>
      <c r="H38" t="str">
        <f t="shared" si="12"/>
        <v>0,1</v>
      </c>
      <c r="I38" t="str">
        <f t="shared" si="12"/>
        <v>0,1</v>
      </c>
      <c r="J38" t="str">
        <f t="shared" si="12"/>
        <v>0,1</v>
      </c>
      <c r="K38" t="str">
        <f t="shared" si="12"/>
        <v>0,1</v>
      </c>
      <c r="L38" t="str">
        <f t="shared" si="12"/>
        <v>0,1</v>
      </c>
      <c r="M38" t="str">
        <f t="shared" si="12"/>
        <v>1,1</v>
      </c>
      <c r="N38" t="str">
        <f t="shared" si="12"/>
        <v>1,1</v>
      </c>
      <c r="O38" t="str">
        <f t="shared" si="12"/>
        <v>1,1</v>
      </c>
      <c r="P38" t="str">
        <f t="shared" si="13"/>
        <v>1,1</v>
      </c>
      <c r="Q38" t="str">
        <f t="shared" si="13"/>
        <v>1,1</v>
      </c>
      <c r="R38" t="str">
        <f t="shared" si="13"/>
        <v>1,1</v>
      </c>
      <c r="S38" t="str">
        <f t="shared" si="13"/>
        <v>1,1</v>
      </c>
      <c r="T38" t="str">
        <f t="shared" si="13"/>
        <v>1,1</v>
      </c>
      <c r="U38" t="str">
        <f t="shared" si="13"/>
        <v>1,1</v>
      </c>
      <c r="V38" t="str">
        <f t="shared" si="13"/>
        <v>1,1</v>
      </c>
      <c r="W38" t="str">
        <f t="shared" si="13"/>
        <v>1,1</v>
      </c>
      <c r="X38" t="str">
        <f t="shared" si="13"/>
        <v>1,1</v>
      </c>
      <c r="Y38" t="str">
        <f t="shared" si="13"/>
        <v>1,1</v>
      </c>
      <c r="AP38">
        <f t="shared" si="4"/>
        <v>1.4313637641589874</v>
      </c>
      <c r="AQ38" t="str">
        <f t="shared" si="5"/>
        <v>FALSE</v>
      </c>
      <c r="AR38" t="str">
        <f t="shared" si="6"/>
        <v>FALSE</v>
      </c>
      <c r="AS38" t="str">
        <f t="shared" si="7"/>
        <v>FALSE</v>
      </c>
    </row>
    <row r="39" spans="1:45" x14ac:dyDescent="0.25">
      <c r="A39" s="58">
        <v>38</v>
      </c>
      <c r="B39" s="58" t="b">
        <f>IF(ISNUMBER(Data!D39),IF(AND($A39&lt;=Data!$H$3,$A41&gt;=Data!$H$2,Data!E40&lt;&gt;1),VLOOKUP($A39,Data!$A:$D,4,FALSE)))</f>
        <v>0</v>
      </c>
      <c r="C39" s="58" t="b">
        <f>IF(ISNUMBER(Data!D39),IF(AND($A39&lt;=Data!$H$3,$A41&gt;=Data!$H$2,Data!E40&lt;&gt;1),VLOOKUP($A39,Data!$A:$D,3,FALSE)))</f>
        <v>0</v>
      </c>
      <c r="D39" s="58" t="b">
        <f>IF(COUNT(B39:C39)=2,IF(C39&gt;Data!$H$5,5,IF(C39&gt;Data!$H$6,4,IF(C39&gt;Data!$H$7,3,2))))</f>
        <v>0</v>
      </c>
      <c r="E39" s="69" t="str">
        <f t="shared" si="3"/>
        <v/>
      </c>
      <c r="F39" t="str">
        <f t="shared" si="12"/>
        <v>0,</v>
      </c>
      <c r="G39" t="str">
        <f t="shared" si="12"/>
        <v>0,</v>
      </c>
      <c r="H39" t="str">
        <f t="shared" si="12"/>
        <v>0,</v>
      </c>
      <c r="I39" t="str">
        <f t="shared" si="12"/>
        <v>0,</v>
      </c>
      <c r="J39" t="str">
        <f t="shared" si="12"/>
        <v>0,</v>
      </c>
      <c r="K39" t="str">
        <f t="shared" si="12"/>
        <v>0,</v>
      </c>
      <c r="L39" t="str">
        <f t="shared" si="12"/>
        <v>0,</v>
      </c>
      <c r="M39" t="str">
        <f t="shared" si="12"/>
        <v>0,</v>
      </c>
      <c r="N39" t="str">
        <f t="shared" si="12"/>
        <v>0,</v>
      </c>
      <c r="O39" t="str">
        <f t="shared" si="12"/>
        <v>0,</v>
      </c>
      <c r="P39" t="str">
        <f t="shared" si="13"/>
        <v>0,</v>
      </c>
      <c r="Q39" t="str">
        <f t="shared" si="13"/>
        <v>0,</v>
      </c>
      <c r="R39" t="str">
        <f t="shared" si="13"/>
        <v>0,</v>
      </c>
      <c r="S39" t="str">
        <f t="shared" si="13"/>
        <v>0,</v>
      </c>
      <c r="T39" t="str">
        <f t="shared" si="13"/>
        <v>0,</v>
      </c>
      <c r="U39" t="str">
        <f t="shared" si="13"/>
        <v>0,</v>
      </c>
      <c r="V39" t="str">
        <f t="shared" si="13"/>
        <v>0,</v>
      </c>
      <c r="W39" t="str">
        <f t="shared" si="13"/>
        <v>0,</v>
      </c>
      <c r="X39" t="str">
        <f t="shared" si="13"/>
        <v>0,</v>
      </c>
      <c r="Y39" t="str">
        <f t="shared" si="13"/>
        <v>0,</v>
      </c>
      <c r="AP39" t="str">
        <f t="shared" si="4"/>
        <v>FALSE</v>
      </c>
      <c r="AQ39" t="str">
        <f t="shared" si="5"/>
        <v>FALSE</v>
      </c>
      <c r="AR39" t="str">
        <f t="shared" si="6"/>
        <v>FALSE</v>
      </c>
      <c r="AS39" t="str">
        <f t="shared" si="7"/>
        <v>FALSE</v>
      </c>
    </row>
    <row r="40" spans="1:45" x14ac:dyDescent="0.25">
      <c r="A40" s="58">
        <v>39</v>
      </c>
      <c r="B40" s="58">
        <f>IF(ISNUMBER(Data!D40),IF(AND($A40&lt;=Data!$H$3,$A42&gt;=Data!$H$2,Data!E41&lt;&gt;1),VLOOKUP($A40,Data!$A:$D,4,FALSE)))</f>
        <v>28</v>
      </c>
      <c r="C40" s="58">
        <f>IF(ISNUMBER(Data!D40),IF(AND($A40&lt;=Data!$H$3,$A42&gt;=Data!$H$2,Data!E41&lt;&gt;1),VLOOKUP($A40,Data!$A:$D,3,FALSE)))</f>
        <v>1.302</v>
      </c>
      <c r="D40" s="58">
        <f>IF(COUNT(B40:C40)=2,IF(C40&gt;Data!$H$5,5,IF(C40&gt;Data!$H$6,4,IF(C40&gt;Data!$H$7,3,2))))</f>
        <v>5</v>
      </c>
      <c r="E40" s="69">
        <f t="shared" si="3"/>
        <v>1</v>
      </c>
      <c r="F40" t="str">
        <f t="shared" si="12"/>
        <v>0,1</v>
      </c>
      <c r="G40" t="str">
        <f t="shared" si="12"/>
        <v>0,1</v>
      </c>
      <c r="H40" t="str">
        <f t="shared" si="12"/>
        <v>0,1</v>
      </c>
      <c r="I40" t="str">
        <f t="shared" si="12"/>
        <v>0,1</v>
      </c>
      <c r="J40" t="str">
        <f t="shared" si="12"/>
        <v>0,1</v>
      </c>
      <c r="K40" t="str">
        <f t="shared" si="12"/>
        <v>0,1</v>
      </c>
      <c r="L40" t="str">
        <f t="shared" si="12"/>
        <v>0,1</v>
      </c>
      <c r="M40" t="str">
        <f t="shared" si="12"/>
        <v>1,1</v>
      </c>
      <c r="N40" t="str">
        <f t="shared" si="12"/>
        <v>1,1</v>
      </c>
      <c r="O40" t="str">
        <f t="shared" si="12"/>
        <v>1,1</v>
      </c>
      <c r="P40" t="str">
        <f t="shared" si="13"/>
        <v>1,1</v>
      </c>
      <c r="Q40" t="str">
        <f t="shared" si="13"/>
        <v>1,1</v>
      </c>
      <c r="R40" t="str">
        <f t="shared" si="13"/>
        <v>1,1</v>
      </c>
      <c r="S40" t="str">
        <f t="shared" si="13"/>
        <v>1,1</v>
      </c>
      <c r="T40" t="str">
        <f t="shared" si="13"/>
        <v>1,1</v>
      </c>
      <c r="U40" t="str">
        <f t="shared" si="13"/>
        <v>1,1</v>
      </c>
      <c r="V40" t="str">
        <f t="shared" si="13"/>
        <v>1,1</v>
      </c>
      <c r="W40" t="str">
        <f t="shared" si="13"/>
        <v>1,1</v>
      </c>
      <c r="X40" t="str">
        <f t="shared" si="13"/>
        <v>1,1</v>
      </c>
      <c r="Y40" t="str">
        <f t="shared" si="13"/>
        <v>1,1</v>
      </c>
      <c r="AP40">
        <f t="shared" si="4"/>
        <v>1.4471580313422192</v>
      </c>
      <c r="AQ40" t="str">
        <f t="shared" si="5"/>
        <v>FALSE</v>
      </c>
      <c r="AR40" t="str">
        <f t="shared" si="6"/>
        <v>FALSE</v>
      </c>
      <c r="AS40" t="str">
        <f t="shared" si="7"/>
        <v>FALSE</v>
      </c>
    </row>
    <row r="41" spans="1:45" x14ac:dyDescent="0.25">
      <c r="A41" s="58">
        <v>40</v>
      </c>
      <c r="B41" s="58">
        <f>IF(ISNUMBER(Data!D41),IF(AND($A41&lt;=Data!$H$3,$A43&gt;=Data!$H$2,Data!E42&lt;&gt;1),VLOOKUP($A41,Data!$A:$D,4,FALSE)))</f>
        <v>28.6</v>
      </c>
      <c r="C41" s="58">
        <f>IF(ISNUMBER(Data!D41),IF(AND($A41&lt;=Data!$H$3,$A43&gt;=Data!$H$2,Data!E42&lt;&gt;1),VLOOKUP($A41,Data!$A:$D,3,FALSE)))</f>
        <v>0.66100000000000003</v>
      </c>
      <c r="D41" s="58">
        <f>IF(COUNT(B41:C41)=2,IF(C41&gt;Data!$H$5,5,IF(C41&gt;Data!$H$6,4,IF(C41&gt;Data!$H$7,3,2))))</f>
        <v>4</v>
      </c>
      <c r="E41" s="69">
        <f t="shared" si="3"/>
        <v>0</v>
      </c>
      <c r="F41" t="str">
        <f t="shared" si="12"/>
        <v>0,0</v>
      </c>
      <c r="G41" t="str">
        <f t="shared" si="12"/>
        <v>0,0</v>
      </c>
      <c r="H41" t="str">
        <f t="shared" si="12"/>
        <v>0,0</v>
      </c>
      <c r="I41" t="str">
        <f t="shared" si="12"/>
        <v>0,0</v>
      </c>
      <c r="J41" t="str">
        <f t="shared" si="12"/>
        <v>0,0</v>
      </c>
      <c r="K41" t="str">
        <f t="shared" si="12"/>
        <v>0,0</v>
      </c>
      <c r="L41" t="str">
        <f t="shared" si="12"/>
        <v>0,0</v>
      </c>
      <c r="M41" t="str">
        <f t="shared" si="12"/>
        <v>1,0</v>
      </c>
      <c r="N41" t="str">
        <f t="shared" si="12"/>
        <v>1,0</v>
      </c>
      <c r="O41" t="str">
        <f t="shared" si="12"/>
        <v>1,0</v>
      </c>
      <c r="P41" t="str">
        <f t="shared" si="13"/>
        <v>1,0</v>
      </c>
      <c r="Q41" t="str">
        <f t="shared" si="13"/>
        <v>1,0</v>
      </c>
      <c r="R41" t="str">
        <f t="shared" si="13"/>
        <v>1,0</v>
      </c>
      <c r="S41" t="str">
        <f t="shared" si="13"/>
        <v>1,0</v>
      </c>
      <c r="T41" t="str">
        <f t="shared" si="13"/>
        <v>1,0</v>
      </c>
      <c r="U41" t="str">
        <f t="shared" si="13"/>
        <v>1,0</v>
      </c>
      <c r="V41" t="str">
        <f t="shared" si="13"/>
        <v>1,0</v>
      </c>
      <c r="W41" t="str">
        <f t="shared" si="13"/>
        <v>1,0</v>
      </c>
      <c r="X41" t="str">
        <f t="shared" si="13"/>
        <v>1,0</v>
      </c>
      <c r="Y41" t="str">
        <f t="shared" si="13"/>
        <v>1,0</v>
      </c>
      <c r="AP41" t="str">
        <f t="shared" si="4"/>
        <v>FALSE</v>
      </c>
      <c r="AQ41">
        <f t="shared" si="5"/>
        <v>1.4563660331290431</v>
      </c>
      <c r="AR41" t="str">
        <f t="shared" si="6"/>
        <v>FALSE</v>
      </c>
      <c r="AS41" t="str">
        <f t="shared" si="7"/>
        <v>FALSE</v>
      </c>
    </row>
    <row r="42" spans="1:45" x14ac:dyDescent="0.25">
      <c r="A42" s="58">
        <v>41</v>
      </c>
      <c r="B42" s="58" t="b">
        <f>IF(ISNUMBER(Data!D42),IF(AND($A42&lt;=Data!$H$3,$A44&gt;=Data!$H$2,Data!E43&lt;&gt;1),VLOOKUP($A42,Data!$A:$D,4,FALSE)))</f>
        <v>0</v>
      </c>
      <c r="C42" s="58" t="b">
        <f>IF(ISNUMBER(Data!D42),IF(AND($A42&lt;=Data!$H$3,$A44&gt;=Data!$H$2,Data!E43&lt;&gt;1),VLOOKUP($A42,Data!$A:$D,3,FALSE)))</f>
        <v>0</v>
      </c>
      <c r="D42" s="58" t="b">
        <f>IF(COUNT(B42:C42)=2,IF(C42&gt;Data!$H$5,5,IF(C42&gt;Data!$H$6,4,IF(C42&gt;Data!$H$7,3,2))))</f>
        <v>0</v>
      </c>
      <c r="E42" s="69" t="str">
        <f t="shared" si="3"/>
        <v/>
      </c>
      <c r="F42" t="str">
        <f t="shared" ref="F42:O51" si="14">IF($B42&lt;F$1,1,0) &amp;","&amp;$E42</f>
        <v>0,</v>
      </c>
      <c r="G42" t="str">
        <f t="shared" si="14"/>
        <v>0,</v>
      </c>
      <c r="H42" t="str">
        <f t="shared" si="14"/>
        <v>0,</v>
      </c>
      <c r="I42" t="str">
        <f t="shared" si="14"/>
        <v>0,</v>
      </c>
      <c r="J42" t="str">
        <f t="shared" si="14"/>
        <v>0,</v>
      </c>
      <c r="K42" t="str">
        <f t="shared" si="14"/>
        <v>0,</v>
      </c>
      <c r="L42" t="str">
        <f t="shared" si="14"/>
        <v>0,</v>
      </c>
      <c r="M42" t="str">
        <f t="shared" si="14"/>
        <v>0,</v>
      </c>
      <c r="N42" t="str">
        <f t="shared" si="14"/>
        <v>0,</v>
      </c>
      <c r="O42" t="str">
        <f t="shared" si="14"/>
        <v>0,</v>
      </c>
      <c r="P42" t="str">
        <f t="shared" ref="P42:Y51" si="15">IF($B42&lt;P$1,1,0) &amp;","&amp;$E42</f>
        <v>0,</v>
      </c>
      <c r="Q42" t="str">
        <f t="shared" si="15"/>
        <v>0,</v>
      </c>
      <c r="R42" t="str">
        <f t="shared" si="15"/>
        <v>0,</v>
      </c>
      <c r="S42" t="str">
        <f t="shared" si="15"/>
        <v>0,</v>
      </c>
      <c r="T42" t="str">
        <f t="shared" si="15"/>
        <v>0,</v>
      </c>
      <c r="U42" t="str">
        <f t="shared" si="15"/>
        <v>0,</v>
      </c>
      <c r="V42" t="str">
        <f t="shared" si="15"/>
        <v>0,</v>
      </c>
      <c r="W42" t="str">
        <f t="shared" si="15"/>
        <v>0,</v>
      </c>
      <c r="X42" t="str">
        <f t="shared" si="15"/>
        <v>0,</v>
      </c>
      <c r="Y42" t="str">
        <f t="shared" si="15"/>
        <v>0,</v>
      </c>
      <c r="AP42" t="str">
        <f t="shared" si="4"/>
        <v>FALSE</v>
      </c>
      <c r="AQ42" t="str">
        <f t="shared" si="5"/>
        <v>FALSE</v>
      </c>
      <c r="AR42" t="str">
        <f t="shared" si="6"/>
        <v>FALSE</v>
      </c>
      <c r="AS42" t="str">
        <f t="shared" si="7"/>
        <v>FALSE</v>
      </c>
    </row>
    <row r="43" spans="1:45" x14ac:dyDescent="0.25">
      <c r="A43" s="58">
        <v>42</v>
      </c>
      <c r="B43" s="58">
        <f>IF(ISNUMBER(Data!D43),IF(AND($A43&lt;=Data!$H$3,$A45&gt;=Data!$H$2,Data!E44&lt;&gt;1),VLOOKUP($A43,Data!$A:$D,4,FALSE)))</f>
        <v>29</v>
      </c>
      <c r="C43" s="58">
        <f>IF(ISNUMBER(Data!D43),IF(AND($A43&lt;=Data!$H$3,$A45&gt;=Data!$H$2,Data!E44&lt;&gt;1),VLOOKUP($A43,Data!$A:$D,3,FALSE)))</f>
        <v>0.46600000000000003</v>
      </c>
      <c r="D43" s="58">
        <f>IF(COUNT(B43:C43)=2,IF(C43&gt;Data!$H$5,5,IF(C43&gt;Data!$H$6,4,IF(C43&gt;Data!$H$7,3,2))))</f>
        <v>3</v>
      </c>
      <c r="E43" s="69">
        <f t="shared" si="3"/>
        <v>0</v>
      </c>
      <c r="F43" t="str">
        <f t="shared" si="14"/>
        <v>0,0</v>
      </c>
      <c r="G43" t="str">
        <f t="shared" si="14"/>
        <v>0,0</v>
      </c>
      <c r="H43" t="str">
        <f t="shared" si="14"/>
        <v>0,0</v>
      </c>
      <c r="I43" t="str">
        <f t="shared" si="14"/>
        <v>0,0</v>
      </c>
      <c r="J43" t="str">
        <f t="shared" si="14"/>
        <v>0,0</v>
      </c>
      <c r="K43" t="str">
        <f t="shared" si="14"/>
        <v>0,0</v>
      </c>
      <c r="L43" t="str">
        <f t="shared" si="14"/>
        <v>0,0</v>
      </c>
      <c r="M43" t="str">
        <f t="shared" si="14"/>
        <v>1,0</v>
      </c>
      <c r="N43" t="str">
        <f t="shared" si="14"/>
        <v>1,0</v>
      </c>
      <c r="O43" t="str">
        <f t="shared" si="14"/>
        <v>1,0</v>
      </c>
      <c r="P43" t="str">
        <f t="shared" si="15"/>
        <v>1,0</v>
      </c>
      <c r="Q43" t="str">
        <f t="shared" si="15"/>
        <v>1,0</v>
      </c>
      <c r="R43" t="str">
        <f t="shared" si="15"/>
        <v>1,0</v>
      </c>
      <c r="S43" t="str">
        <f t="shared" si="15"/>
        <v>1,0</v>
      </c>
      <c r="T43" t="str">
        <f t="shared" si="15"/>
        <v>1,0</v>
      </c>
      <c r="U43" t="str">
        <f t="shared" si="15"/>
        <v>1,0</v>
      </c>
      <c r="V43" t="str">
        <f t="shared" si="15"/>
        <v>1,0</v>
      </c>
      <c r="W43" t="str">
        <f t="shared" si="15"/>
        <v>1,0</v>
      </c>
      <c r="X43" t="str">
        <f t="shared" si="15"/>
        <v>1,0</v>
      </c>
      <c r="Y43" t="str">
        <f t="shared" si="15"/>
        <v>1,0</v>
      </c>
      <c r="AP43" t="str">
        <f t="shared" si="4"/>
        <v>FALSE</v>
      </c>
      <c r="AQ43" t="str">
        <f t="shared" si="5"/>
        <v>FALSE</v>
      </c>
      <c r="AR43">
        <f t="shared" si="6"/>
        <v>1.4623979978989561</v>
      </c>
      <c r="AS43" t="str">
        <f t="shared" si="7"/>
        <v>FALSE</v>
      </c>
    </row>
    <row r="44" spans="1:45" x14ac:dyDescent="0.25">
      <c r="A44" s="58">
        <v>43</v>
      </c>
      <c r="B44" s="58">
        <f>IF(ISNUMBER(Data!D44),IF(AND($A44&lt;=Data!$H$3,$A46&gt;=Data!$H$2,Data!E45&lt;&gt;1),VLOOKUP($A44,Data!$A:$D,4,FALSE)))</f>
        <v>29.2</v>
      </c>
      <c r="C44" s="58">
        <f>IF(ISNUMBER(Data!D44),IF(AND($A44&lt;=Data!$H$3,$A46&gt;=Data!$H$2,Data!E45&lt;&gt;1),VLOOKUP($A44,Data!$A:$D,3,FALSE)))</f>
        <v>0.73099999999999998</v>
      </c>
      <c r="D44" s="58">
        <f>IF(COUNT(B44:C44)=2,IF(C44&gt;Data!$H$5,5,IF(C44&gt;Data!$H$6,4,IF(C44&gt;Data!$H$7,3,2))))</f>
        <v>4</v>
      </c>
      <c r="E44" s="69">
        <f t="shared" si="3"/>
        <v>0</v>
      </c>
      <c r="F44" t="str">
        <f t="shared" si="14"/>
        <v>0,0</v>
      </c>
      <c r="G44" t="str">
        <f t="shared" si="14"/>
        <v>0,0</v>
      </c>
      <c r="H44" t="str">
        <f t="shared" si="14"/>
        <v>0,0</v>
      </c>
      <c r="I44" t="str">
        <f t="shared" si="14"/>
        <v>0,0</v>
      </c>
      <c r="J44" t="str">
        <f t="shared" si="14"/>
        <v>0,0</v>
      </c>
      <c r="K44" t="str">
        <f t="shared" si="14"/>
        <v>0,0</v>
      </c>
      <c r="L44" t="str">
        <f t="shared" si="14"/>
        <v>0,0</v>
      </c>
      <c r="M44" t="str">
        <f t="shared" si="14"/>
        <v>1,0</v>
      </c>
      <c r="N44" t="str">
        <f t="shared" si="14"/>
        <v>1,0</v>
      </c>
      <c r="O44" t="str">
        <f t="shared" si="14"/>
        <v>1,0</v>
      </c>
      <c r="P44" t="str">
        <f t="shared" si="15"/>
        <v>1,0</v>
      </c>
      <c r="Q44" t="str">
        <f t="shared" si="15"/>
        <v>1,0</v>
      </c>
      <c r="R44" t="str">
        <f t="shared" si="15"/>
        <v>1,0</v>
      </c>
      <c r="S44" t="str">
        <f t="shared" si="15"/>
        <v>1,0</v>
      </c>
      <c r="T44" t="str">
        <f t="shared" si="15"/>
        <v>1,0</v>
      </c>
      <c r="U44" t="str">
        <f t="shared" si="15"/>
        <v>1,0</v>
      </c>
      <c r="V44" t="str">
        <f t="shared" si="15"/>
        <v>1,0</v>
      </c>
      <c r="W44" t="str">
        <f t="shared" si="15"/>
        <v>1,0</v>
      </c>
      <c r="X44" t="str">
        <f t="shared" si="15"/>
        <v>1,0</v>
      </c>
      <c r="Y44" t="str">
        <f t="shared" si="15"/>
        <v>1,0</v>
      </c>
      <c r="AP44" t="str">
        <f t="shared" si="4"/>
        <v>FALSE</v>
      </c>
      <c r="AQ44">
        <f t="shared" si="5"/>
        <v>1.4653828514484182</v>
      </c>
      <c r="AR44" t="str">
        <f t="shared" si="6"/>
        <v>FALSE</v>
      </c>
      <c r="AS44" t="str">
        <f t="shared" si="7"/>
        <v>FALSE</v>
      </c>
    </row>
    <row r="45" spans="1:45" x14ac:dyDescent="0.25">
      <c r="A45" s="58">
        <v>44</v>
      </c>
      <c r="B45" s="58">
        <f>IF(ISNUMBER(Data!D45),IF(AND($A45&lt;=Data!$H$3,$A47&gt;=Data!$H$2,Data!E46&lt;&gt;1),VLOOKUP($A45,Data!$A:$D,4,FALSE)))</f>
        <v>29.8</v>
      </c>
      <c r="C45" s="58">
        <f>IF(ISNUMBER(Data!D45),IF(AND($A45&lt;=Data!$H$3,$A47&gt;=Data!$H$2,Data!E46&lt;&gt;1),VLOOKUP($A45,Data!$A:$D,3,FALSE)))</f>
        <v>1.1120000000000001</v>
      </c>
      <c r="D45" s="58">
        <f>IF(COUNT(B45:C45)=2,IF(C45&gt;Data!$H$5,5,IF(C45&gt;Data!$H$6,4,IF(C45&gt;Data!$H$7,3,2))))</f>
        <v>5</v>
      </c>
      <c r="E45" s="69">
        <f t="shared" si="3"/>
        <v>1</v>
      </c>
      <c r="F45" t="str">
        <f t="shared" si="14"/>
        <v>0,1</v>
      </c>
      <c r="G45" t="str">
        <f t="shared" si="14"/>
        <v>0,1</v>
      </c>
      <c r="H45" t="str">
        <f t="shared" si="14"/>
        <v>0,1</v>
      </c>
      <c r="I45" t="str">
        <f t="shared" si="14"/>
        <v>0,1</v>
      </c>
      <c r="J45" t="str">
        <f t="shared" si="14"/>
        <v>0,1</v>
      </c>
      <c r="K45" t="str">
        <f t="shared" si="14"/>
        <v>0,1</v>
      </c>
      <c r="L45" t="str">
        <f t="shared" si="14"/>
        <v>0,1</v>
      </c>
      <c r="M45" t="str">
        <f t="shared" si="14"/>
        <v>1,1</v>
      </c>
      <c r="N45" t="str">
        <f t="shared" si="14"/>
        <v>1,1</v>
      </c>
      <c r="O45" t="str">
        <f t="shared" si="14"/>
        <v>1,1</v>
      </c>
      <c r="P45" t="str">
        <f t="shared" si="15"/>
        <v>1,1</v>
      </c>
      <c r="Q45" t="str">
        <f t="shared" si="15"/>
        <v>1,1</v>
      </c>
      <c r="R45" t="str">
        <f t="shared" si="15"/>
        <v>1,1</v>
      </c>
      <c r="S45" t="str">
        <f t="shared" si="15"/>
        <v>1,1</v>
      </c>
      <c r="T45" t="str">
        <f t="shared" si="15"/>
        <v>1,1</v>
      </c>
      <c r="U45" t="str">
        <f t="shared" si="15"/>
        <v>1,1</v>
      </c>
      <c r="V45" t="str">
        <f t="shared" si="15"/>
        <v>1,1</v>
      </c>
      <c r="W45" t="str">
        <f t="shared" si="15"/>
        <v>1,1</v>
      </c>
      <c r="X45" t="str">
        <f t="shared" si="15"/>
        <v>1,1</v>
      </c>
      <c r="Y45" t="str">
        <f t="shared" si="15"/>
        <v>1,1</v>
      </c>
      <c r="AP45">
        <f t="shared" si="4"/>
        <v>1.4742162640762553</v>
      </c>
      <c r="AQ45" t="str">
        <f t="shared" si="5"/>
        <v>FALSE</v>
      </c>
      <c r="AR45" t="str">
        <f t="shared" si="6"/>
        <v>FALSE</v>
      </c>
      <c r="AS45" t="str">
        <f t="shared" si="7"/>
        <v>FALSE</v>
      </c>
    </row>
    <row r="46" spans="1:45" x14ac:dyDescent="0.25">
      <c r="A46" s="58">
        <v>45</v>
      </c>
      <c r="B46" s="58">
        <f>IF(ISNUMBER(Data!D46),IF(AND($A46&lt;=Data!$H$3,$A48&gt;=Data!$H$2,Data!E47&lt;&gt;1),VLOOKUP($A46,Data!$A:$D,4,FALSE)))</f>
        <v>30</v>
      </c>
      <c r="C46" s="58">
        <f>IF(ISNUMBER(Data!D46),IF(AND($A46&lt;=Data!$H$3,$A48&gt;=Data!$H$2,Data!E47&lt;&gt;1),VLOOKUP($A46,Data!$A:$D,3,FALSE)))</f>
        <v>1.238</v>
      </c>
      <c r="D46" s="58">
        <f>IF(COUNT(B46:C46)=2,IF(C46&gt;Data!$H$5,5,IF(C46&gt;Data!$H$6,4,IF(C46&gt;Data!$H$7,3,2))))</f>
        <v>5</v>
      </c>
      <c r="E46" s="69">
        <f t="shared" si="3"/>
        <v>1</v>
      </c>
      <c r="F46" t="str">
        <f t="shared" si="14"/>
        <v>0,1</v>
      </c>
      <c r="G46" t="str">
        <f t="shared" si="14"/>
        <v>0,1</v>
      </c>
      <c r="H46" t="str">
        <f t="shared" si="14"/>
        <v>0,1</v>
      </c>
      <c r="I46" t="str">
        <f t="shared" si="14"/>
        <v>0,1</v>
      </c>
      <c r="J46" t="str">
        <f t="shared" si="14"/>
        <v>0,1</v>
      </c>
      <c r="K46" t="str">
        <f t="shared" si="14"/>
        <v>0,1</v>
      </c>
      <c r="L46" t="str">
        <f t="shared" si="14"/>
        <v>0,1</v>
      </c>
      <c r="M46" t="str">
        <f t="shared" si="14"/>
        <v>0,1</v>
      </c>
      <c r="N46" t="str">
        <f t="shared" si="14"/>
        <v>1,1</v>
      </c>
      <c r="O46" t="str">
        <f t="shared" si="14"/>
        <v>1,1</v>
      </c>
      <c r="P46" t="str">
        <f t="shared" si="15"/>
        <v>1,1</v>
      </c>
      <c r="Q46" t="str">
        <f t="shared" si="15"/>
        <v>1,1</v>
      </c>
      <c r="R46" t="str">
        <f t="shared" si="15"/>
        <v>1,1</v>
      </c>
      <c r="S46" t="str">
        <f t="shared" si="15"/>
        <v>1,1</v>
      </c>
      <c r="T46" t="str">
        <f t="shared" si="15"/>
        <v>1,1</v>
      </c>
      <c r="U46" t="str">
        <f t="shared" si="15"/>
        <v>1,1</v>
      </c>
      <c r="V46" t="str">
        <f t="shared" si="15"/>
        <v>1,1</v>
      </c>
      <c r="W46" t="str">
        <f t="shared" si="15"/>
        <v>1,1</v>
      </c>
      <c r="X46" t="str">
        <f t="shared" si="15"/>
        <v>1,1</v>
      </c>
      <c r="Y46" t="str">
        <f t="shared" si="15"/>
        <v>1,1</v>
      </c>
      <c r="AP46" s="71">
        <f t="shared" si="4"/>
        <v>1.4771212547196624</v>
      </c>
      <c r="AQ46" t="str">
        <f t="shared" si="5"/>
        <v>FALSE</v>
      </c>
      <c r="AR46" t="str">
        <f t="shared" si="6"/>
        <v>FALSE</v>
      </c>
      <c r="AS46" t="str">
        <f t="shared" si="7"/>
        <v>FALSE</v>
      </c>
    </row>
    <row r="47" spans="1:45" x14ac:dyDescent="0.25">
      <c r="A47" s="58">
        <v>46</v>
      </c>
      <c r="B47" s="58">
        <f>IF(ISNUMBER(Data!D47),IF(AND($A47&lt;=Data!$H$3,$A49&gt;=Data!$H$2,Data!E48&lt;&gt;1),VLOOKUP($A47,Data!$A:$D,4,FALSE)))</f>
        <v>31.4</v>
      </c>
      <c r="C47" s="58">
        <f>IF(ISNUMBER(Data!D47),IF(AND($A47&lt;=Data!$H$3,$A49&gt;=Data!$H$2,Data!E48&lt;&gt;1),VLOOKUP($A47,Data!$A:$D,3,FALSE)))</f>
        <v>0.83299999999999996</v>
      </c>
      <c r="D47" s="58">
        <f>IF(COUNT(B47:C47)=2,IF(C47&gt;Data!$H$5,5,IF(C47&gt;Data!$H$6,4,IF(C47&gt;Data!$H$7,3,2))))</f>
        <v>5</v>
      </c>
      <c r="E47" s="69">
        <f t="shared" si="3"/>
        <v>1</v>
      </c>
      <c r="F47" t="str">
        <f t="shared" si="14"/>
        <v>0,1</v>
      </c>
      <c r="G47" t="str">
        <f t="shared" si="14"/>
        <v>0,1</v>
      </c>
      <c r="H47" t="str">
        <f t="shared" si="14"/>
        <v>0,1</v>
      </c>
      <c r="I47" t="str">
        <f t="shared" si="14"/>
        <v>0,1</v>
      </c>
      <c r="J47" t="str">
        <f t="shared" si="14"/>
        <v>0,1</v>
      </c>
      <c r="K47" t="str">
        <f t="shared" si="14"/>
        <v>0,1</v>
      </c>
      <c r="L47" t="str">
        <f t="shared" si="14"/>
        <v>0,1</v>
      </c>
      <c r="M47" t="str">
        <f t="shared" si="14"/>
        <v>0,1</v>
      </c>
      <c r="N47" t="str">
        <f t="shared" si="14"/>
        <v>1,1</v>
      </c>
      <c r="O47" t="str">
        <f t="shared" si="14"/>
        <v>1,1</v>
      </c>
      <c r="P47" t="str">
        <f t="shared" si="15"/>
        <v>1,1</v>
      </c>
      <c r="Q47" t="str">
        <f t="shared" si="15"/>
        <v>1,1</v>
      </c>
      <c r="R47" t="str">
        <f t="shared" si="15"/>
        <v>1,1</v>
      </c>
      <c r="S47" t="str">
        <f t="shared" si="15"/>
        <v>1,1</v>
      </c>
      <c r="T47" t="str">
        <f t="shared" si="15"/>
        <v>1,1</v>
      </c>
      <c r="U47" t="str">
        <f t="shared" si="15"/>
        <v>1,1</v>
      </c>
      <c r="V47" t="str">
        <f t="shared" si="15"/>
        <v>1,1</v>
      </c>
      <c r="W47" t="str">
        <f t="shared" si="15"/>
        <v>1,1</v>
      </c>
      <c r="X47" t="str">
        <f t="shared" si="15"/>
        <v>1,1</v>
      </c>
      <c r="Y47" t="str">
        <f t="shared" si="15"/>
        <v>1,1</v>
      </c>
      <c r="AP47">
        <f t="shared" si="4"/>
        <v>1.4969296480732148</v>
      </c>
      <c r="AQ47" t="str">
        <f t="shared" si="5"/>
        <v>FALSE</v>
      </c>
      <c r="AR47" t="str">
        <f t="shared" si="6"/>
        <v>FALSE</v>
      </c>
      <c r="AS47" t="str">
        <f t="shared" si="7"/>
        <v>FALSE</v>
      </c>
    </row>
    <row r="48" spans="1:45" x14ac:dyDescent="0.25">
      <c r="A48" s="58">
        <v>47</v>
      </c>
      <c r="B48" s="58">
        <f>IF(ISNUMBER(Data!D48),IF(AND($A48&lt;=Data!$H$3,$A50&gt;=Data!$H$2,Data!E49&lt;&gt;1),VLOOKUP($A48,Data!$A:$D,4,FALSE)))</f>
        <v>33</v>
      </c>
      <c r="C48" s="58">
        <f>IF(ISNUMBER(Data!D48),IF(AND($A48&lt;=Data!$H$3,$A50&gt;=Data!$H$2,Data!E49&lt;&gt;1),VLOOKUP($A48,Data!$A:$D,3,FALSE)))</f>
        <v>0.437</v>
      </c>
      <c r="D48" s="58">
        <f>IF(COUNT(B48:C48)=2,IF(C48&gt;Data!$H$5,5,IF(C48&gt;Data!$H$6,4,IF(C48&gt;Data!$H$7,3,2))))</f>
        <v>3</v>
      </c>
      <c r="E48" s="69">
        <f t="shared" si="3"/>
        <v>0</v>
      </c>
      <c r="F48" t="str">
        <f t="shared" si="14"/>
        <v>0,0</v>
      </c>
      <c r="G48" t="str">
        <f t="shared" si="14"/>
        <v>0,0</v>
      </c>
      <c r="H48" t="str">
        <f t="shared" si="14"/>
        <v>0,0</v>
      </c>
      <c r="I48" t="str">
        <f t="shared" si="14"/>
        <v>0,0</v>
      </c>
      <c r="J48" t="str">
        <f t="shared" si="14"/>
        <v>0,0</v>
      </c>
      <c r="K48" t="str">
        <f t="shared" si="14"/>
        <v>0,0</v>
      </c>
      <c r="L48" t="str">
        <f t="shared" si="14"/>
        <v>0,0</v>
      </c>
      <c r="M48" t="str">
        <f t="shared" si="14"/>
        <v>0,0</v>
      </c>
      <c r="N48" t="str">
        <f t="shared" si="14"/>
        <v>1,0</v>
      </c>
      <c r="O48" t="str">
        <f t="shared" si="14"/>
        <v>1,0</v>
      </c>
      <c r="P48" t="str">
        <f t="shared" si="15"/>
        <v>1,0</v>
      </c>
      <c r="Q48" t="str">
        <f t="shared" si="15"/>
        <v>1,0</v>
      </c>
      <c r="R48" t="str">
        <f t="shared" si="15"/>
        <v>1,0</v>
      </c>
      <c r="S48" t="str">
        <f t="shared" si="15"/>
        <v>1,0</v>
      </c>
      <c r="T48" t="str">
        <f t="shared" si="15"/>
        <v>1,0</v>
      </c>
      <c r="U48" t="str">
        <f t="shared" si="15"/>
        <v>1,0</v>
      </c>
      <c r="V48" t="str">
        <f t="shared" si="15"/>
        <v>1,0</v>
      </c>
      <c r="W48" t="str">
        <f t="shared" si="15"/>
        <v>1,0</v>
      </c>
      <c r="X48" t="str">
        <f t="shared" si="15"/>
        <v>1,0</v>
      </c>
      <c r="Y48" t="str">
        <f t="shared" si="15"/>
        <v>1,0</v>
      </c>
      <c r="AP48" t="str">
        <f t="shared" si="4"/>
        <v>FALSE</v>
      </c>
      <c r="AQ48" t="str">
        <f t="shared" si="5"/>
        <v>FALSE</v>
      </c>
      <c r="AR48">
        <f t="shared" si="6"/>
        <v>1.5185139398778875</v>
      </c>
      <c r="AS48" t="str">
        <f t="shared" si="7"/>
        <v>FALSE</v>
      </c>
    </row>
    <row r="49" spans="1:45" x14ac:dyDescent="0.25">
      <c r="A49" s="58">
        <v>48</v>
      </c>
      <c r="B49" s="58">
        <f>IF(ISNUMBER(Data!D49),IF(AND($A49&lt;=Data!$H$3,$A51&gt;=Data!$H$2,Data!E50&lt;&gt;1),VLOOKUP($A49,Data!$A:$D,4,FALSE)))</f>
        <v>34.5</v>
      </c>
      <c r="C49" s="58">
        <f>IF(ISNUMBER(Data!D49),IF(AND($A49&lt;=Data!$H$3,$A51&gt;=Data!$H$2,Data!E50&lt;&gt;1),VLOOKUP($A49,Data!$A:$D,3,FALSE)))</f>
        <v>0.94799999999999995</v>
      </c>
      <c r="D49" s="58">
        <f>IF(COUNT(B49:C49)=2,IF(C49&gt;Data!$H$5,5,IF(C49&gt;Data!$H$6,4,IF(C49&gt;Data!$H$7,3,2))))</f>
        <v>5</v>
      </c>
      <c r="E49" s="69">
        <f t="shared" si="3"/>
        <v>1</v>
      </c>
      <c r="F49" t="str">
        <f t="shared" si="14"/>
        <v>0,1</v>
      </c>
      <c r="G49" t="str">
        <f t="shared" si="14"/>
        <v>0,1</v>
      </c>
      <c r="H49" t="str">
        <f t="shared" si="14"/>
        <v>0,1</v>
      </c>
      <c r="I49" t="str">
        <f t="shared" si="14"/>
        <v>0,1</v>
      </c>
      <c r="J49" t="str">
        <f t="shared" si="14"/>
        <v>0,1</v>
      </c>
      <c r="K49" t="str">
        <f t="shared" si="14"/>
        <v>0,1</v>
      </c>
      <c r="L49" t="str">
        <f t="shared" si="14"/>
        <v>0,1</v>
      </c>
      <c r="M49" t="str">
        <f t="shared" si="14"/>
        <v>0,1</v>
      </c>
      <c r="N49" t="str">
        <f t="shared" si="14"/>
        <v>1,1</v>
      </c>
      <c r="O49" t="str">
        <f t="shared" si="14"/>
        <v>1,1</v>
      </c>
      <c r="P49" t="str">
        <f t="shared" si="15"/>
        <v>1,1</v>
      </c>
      <c r="Q49" t="str">
        <f t="shared" si="15"/>
        <v>1,1</v>
      </c>
      <c r="R49" t="str">
        <f t="shared" si="15"/>
        <v>1,1</v>
      </c>
      <c r="S49" t="str">
        <f t="shared" si="15"/>
        <v>1,1</v>
      </c>
      <c r="T49" t="str">
        <f t="shared" si="15"/>
        <v>1,1</v>
      </c>
      <c r="U49" t="str">
        <f t="shared" si="15"/>
        <v>1,1</v>
      </c>
      <c r="V49" t="str">
        <f t="shared" si="15"/>
        <v>1,1</v>
      </c>
      <c r="W49" t="str">
        <f t="shared" si="15"/>
        <v>1,1</v>
      </c>
      <c r="X49" t="str">
        <f t="shared" si="15"/>
        <v>1,1</v>
      </c>
      <c r="Y49" t="str">
        <f t="shared" si="15"/>
        <v>1,1</v>
      </c>
      <c r="AP49">
        <f t="shared" si="4"/>
        <v>1.5378190950732742</v>
      </c>
      <c r="AQ49" t="str">
        <f t="shared" si="5"/>
        <v>FALSE</v>
      </c>
      <c r="AR49" t="str">
        <f t="shared" si="6"/>
        <v>FALSE</v>
      </c>
      <c r="AS49" t="str">
        <f t="shared" si="7"/>
        <v>FALSE</v>
      </c>
    </row>
    <row r="50" spans="1:45" x14ac:dyDescent="0.25">
      <c r="A50" s="58">
        <v>49</v>
      </c>
      <c r="B50" s="58">
        <f>IF(ISNUMBER(Data!D50),IF(AND($A50&lt;=Data!$H$3,$A52&gt;=Data!$H$2,Data!E51&lt;&gt;1),VLOOKUP($A50,Data!$A:$D,4,FALSE)))</f>
        <v>36.5</v>
      </c>
      <c r="C50" s="58">
        <f>IF(ISNUMBER(Data!D50),IF(AND($A50&lt;=Data!$H$3,$A52&gt;=Data!$H$2,Data!E51&lt;&gt;1),VLOOKUP($A50,Data!$A:$D,3,FALSE)))</f>
        <v>0.55000000000000004</v>
      </c>
      <c r="D50" s="58">
        <f>IF(COUNT(B50:C50)=2,IF(C50&gt;Data!$H$5,5,IF(C50&gt;Data!$H$6,4,IF(C50&gt;Data!$H$7,3,2))))</f>
        <v>3</v>
      </c>
      <c r="E50" s="69">
        <f t="shared" si="3"/>
        <v>0</v>
      </c>
      <c r="F50" t="str">
        <f t="shared" si="14"/>
        <v>0,0</v>
      </c>
      <c r="G50" t="str">
        <f t="shared" si="14"/>
        <v>0,0</v>
      </c>
      <c r="H50" t="str">
        <f t="shared" si="14"/>
        <v>0,0</v>
      </c>
      <c r="I50" t="str">
        <f t="shared" si="14"/>
        <v>0,0</v>
      </c>
      <c r="J50" t="str">
        <f t="shared" si="14"/>
        <v>0,0</v>
      </c>
      <c r="K50" t="str">
        <f t="shared" si="14"/>
        <v>0,0</v>
      </c>
      <c r="L50" t="str">
        <f t="shared" si="14"/>
        <v>0,0</v>
      </c>
      <c r="M50" t="str">
        <f t="shared" si="14"/>
        <v>0,0</v>
      </c>
      <c r="N50" t="str">
        <f t="shared" si="14"/>
        <v>1,0</v>
      </c>
      <c r="O50" t="str">
        <f t="shared" si="14"/>
        <v>1,0</v>
      </c>
      <c r="P50" t="str">
        <f t="shared" si="15"/>
        <v>1,0</v>
      </c>
      <c r="Q50" t="str">
        <f t="shared" si="15"/>
        <v>1,0</v>
      </c>
      <c r="R50" t="str">
        <f t="shared" si="15"/>
        <v>1,0</v>
      </c>
      <c r="S50" t="str">
        <f t="shared" si="15"/>
        <v>1,0</v>
      </c>
      <c r="T50" t="str">
        <f t="shared" si="15"/>
        <v>1,0</v>
      </c>
      <c r="U50" t="str">
        <f t="shared" si="15"/>
        <v>1,0</v>
      </c>
      <c r="V50" t="str">
        <f t="shared" si="15"/>
        <v>1,0</v>
      </c>
      <c r="W50" t="str">
        <f t="shared" si="15"/>
        <v>1,0</v>
      </c>
      <c r="X50" t="str">
        <f t="shared" si="15"/>
        <v>1,0</v>
      </c>
      <c r="Y50" t="str">
        <f t="shared" si="15"/>
        <v>1,0</v>
      </c>
      <c r="AP50" t="str">
        <f t="shared" si="4"/>
        <v>FALSE</v>
      </c>
      <c r="AQ50" t="str">
        <f t="shared" si="5"/>
        <v>FALSE</v>
      </c>
      <c r="AR50">
        <f t="shared" si="6"/>
        <v>1.5622928644564746</v>
      </c>
      <c r="AS50" t="str">
        <f t="shared" si="7"/>
        <v>FALSE</v>
      </c>
    </row>
    <row r="51" spans="1:45" x14ac:dyDescent="0.25">
      <c r="A51" s="58">
        <v>50</v>
      </c>
      <c r="B51" s="58">
        <f>IF(ISNUMBER(Data!D51),IF(AND($A51&lt;=Data!$H$3,$A53&gt;=Data!$H$2,Data!E52&lt;&gt;1),VLOOKUP($A51,Data!$A:$D,4,FALSE)))</f>
        <v>38</v>
      </c>
      <c r="C51" s="58">
        <f>IF(ISNUMBER(Data!D51),IF(AND($A51&lt;=Data!$H$3,$A53&gt;=Data!$H$2,Data!E52&lt;&gt;1),VLOOKUP($A51,Data!$A:$D,3,FALSE)))</f>
        <v>1.0129999999999999</v>
      </c>
      <c r="D51" s="58">
        <f>IF(COUNT(B51:C51)=2,IF(C51&gt;Data!$H$5,5,IF(C51&gt;Data!$H$6,4,IF(C51&gt;Data!$H$7,3,2))))</f>
        <v>5</v>
      </c>
      <c r="E51" s="69">
        <f t="shared" si="3"/>
        <v>1</v>
      </c>
      <c r="F51" t="str">
        <f t="shared" si="14"/>
        <v>0,1</v>
      </c>
      <c r="G51" t="str">
        <f t="shared" si="14"/>
        <v>0,1</v>
      </c>
      <c r="H51" t="str">
        <f t="shared" si="14"/>
        <v>0,1</v>
      </c>
      <c r="I51" t="str">
        <f t="shared" si="14"/>
        <v>0,1</v>
      </c>
      <c r="J51" t="str">
        <f t="shared" si="14"/>
        <v>0,1</v>
      </c>
      <c r="K51" t="str">
        <f t="shared" si="14"/>
        <v>0,1</v>
      </c>
      <c r="L51" t="str">
        <f t="shared" si="14"/>
        <v>0,1</v>
      </c>
      <c r="M51" t="str">
        <f t="shared" si="14"/>
        <v>0,1</v>
      </c>
      <c r="N51" t="str">
        <f t="shared" si="14"/>
        <v>1,1</v>
      </c>
      <c r="O51" t="str">
        <f t="shared" si="14"/>
        <v>1,1</v>
      </c>
      <c r="P51" t="str">
        <f t="shared" si="15"/>
        <v>1,1</v>
      </c>
      <c r="Q51" t="str">
        <f t="shared" si="15"/>
        <v>1,1</v>
      </c>
      <c r="R51" t="str">
        <f t="shared" si="15"/>
        <v>1,1</v>
      </c>
      <c r="S51" t="str">
        <f t="shared" si="15"/>
        <v>1,1</v>
      </c>
      <c r="T51" t="str">
        <f t="shared" si="15"/>
        <v>1,1</v>
      </c>
      <c r="U51" t="str">
        <f t="shared" si="15"/>
        <v>1,1</v>
      </c>
      <c r="V51" t="str">
        <f t="shared" si="15"/>
        <v>1,1</v>
      </c>
      <c r="W51" t="str">
        <f t="shared" si="15"/>
        <v>1,1</v>
      </c>
      <c r="X51" t="str">
        <f t="shared" si="15"/>
        <v>1,1</v>
      </c>
      <c r="Y51" t="str">
        <f t="shared" si="15"/>
        <v>1,1</v>
      </c>
      <c r="AP51">
        <f t="shared" si="4"/>
        <v>1.5797835966168101</v>
      </c>
      <c r="AQ51" t="str">
        <f t="shared" si="5"/>
        <v>FALSE</v>
      </c>
      <c r="AR51" t="str">
        <f t="shared" si="6"/>
        <v>FALSE</v>
      </c>
      <c r="AS51" t="str">
        <f t="shared" si="7"/>
        <v>FALSE</v>
      </c>
    </row>
    <row r="52" spans="1:45" x14ac:dyDescent="0.25">
      <c r="A52" s="58">
        <v>51</v>
      </c>
      <c r="B52" s="58">
        <f>IF(ISNUMBER(Data!D52),IF(AND($A52&lt;=Data!$H$3,$A54&gt;=Data!$H$2,Data!E53&lt;&gt;1),VLOOKUP($A52,Data!$A:$D,4,FALSE)))</f>
        <v>38.799999999999997</v>
      </c>
      <c r="C52" s="58">
        <f>IF(ISNUMBER(Data!D52),IF(AND($A52&lt;=Data!$H$3,$A54&gt;=Data!$H$2,Data!E53&lt;&gt;1),VLOOKUP($A52,Data!$A:$D,3,FALSE)))</f>
        <v>0.59299999999999997</v>
      </c>
      <c r="D52" s="58">
        <f>IF(COUNT(B52:C52)=2,IF(C52&gt;Data!$H$5,5,IF(C52&gt;Data!$H$6,4,IF(C52&gt;Data!$H$7,3,2))))</f>
        <v>3</v>
      </c>
      <c r="E52" s="69">
        <f t="shared" si="3"/>
        <v>0</v>
      </c>
      <c r="F52" t="str">
        <f t="shared" ref="F52:O61" si="16">IF($B52&lt;F$1,1,0) &amp;","&amp;$E52</f>
        <v>0,0</v>
      </c>
      <c r="G52" t="str">
        <f t="shared" si="16"/>
        <v>0,0</v>
      </c>
      <c r="H52" t="str">
        <f t="shared" si="16"/>
        <v>0,0</v>
      </c>
      <c r="I52" t="str">
        <f t="shared" si="16"/>
        <v>0,0</v>
      </c>
      <c r="J52" t="str">
        <f t="shared" si="16"/>
        <v>0,0</v>
      </c>
      <c r="K52" t="str">
        <f t="shared" si="16"/>
        <v>0,0</v>
      </c>
      <c r="L52" t="str">
        <f t="shared" si="16"/>
        <v>0,0</v>
      </c>
      <c r="M52" t="str">
        <f t="shared" si="16"/>
        <v>0,0</v>
      </c>
      <c r="N52" t="str">
        <f t="shared" si="16"/>
        <v>1,0</v>
      </c>
      <c r="O52" t="str">
        <f t="shared" si="16"/>
        <v>1,0</v>
      </c>
      <c r="P52" t="str">
        <f t="shared" ref="P52:Y61" si="17">IF($B52&lt;P$1,1,0) &amp;","&amp;$E52</f>
        <v>1,0</v>
      </c>
      <c r="Q52" t="str">
        <f t="shared" si="17"/>
        <v>1,0</v>
      </c>
      <c r="R52" t="str">
        <f t="shared" si="17"/>
        <v>1,0</v>
      </c>
      <c r="S52" t="str">
        <f t="shared" si="17"/>
        <v>1,0</v>
      </c>
      <c r="T52" t="str">
        <f t="shared" si="17"/>
        <v>1,0</v>
      </c>
      <c r="U52" t="str">
        <f t="shared" si="17"/>
        <v>1,0</v>
      </c>
      <c r="V52" t="str">
        <f t="shared" si="17"/>
        <v>1,0</v>
      </c>
      <c r="W52" t="str">
        <f t="shared" si="17"/>
        <v>1,0</v>
      </c>
      <c r="X52" t="str">
        <f t="shared" si="17"/>
        <v>1,0</v>
      </c>
      <c r="Y52" t="str">
        <f t="shared" si="17"/>
        <v>1,0</v>
      </c>
      <c r="AP52" t="str">
        <f t="shared" si="4"/>
        <v>FALSE</v>
      </c>
      <c r="AQ52" t="str">
        <f t="shared" si="5"/>
        <v>FALSE</v>
      </c>
      <c r="AR52">
        <f t="shared" si="6"/>
        <v>1.5888317255942073</v>
      </c>
      <c r="AS52" t="str">
        <f t="shared" si="7"/>
        <v>FALSE</v>
      </c>
    </row>
    <row r="53" spans="1:45" x14ac:dyDescent="0.25">
      <c r="A53" s="58">
        <v>52</v>
      </c>
      <c r="B53" s="58">
        <f>IF(ISNUMBER(Data!D53),IF(AND($A53&lt;=Data!$H$3,$A55&gt;=Data!$H$2,Data!E54&lt;&gt;1),VLOOKUP($A53,Data!$A:$D,4,FALSE)))</f>
        <v>40</v>
      </c>
      <c r="C53" s="58">
        <f>IF(ISNUMBER(Data!D53),IF(AND($A53&lt;=Data!$H$3,$A55&gt;=Data!$H$2,Data!E54&lt;&gt;1),VLOOKUP($A53,Data!$A:$D,3,FALSE)))</f>
        <v>0.52100000000000002</v>
      </c>
      <c r="D53" s="58">
        <f>IF(COUNT(B53:C53)=2,IF(C53&gt;Data!$H$5,5,IF(C53&gt;Data!$H$6,4,IF(C53&gt;Data!$H$7,3,2))))</f>
        <v>3</v>
      </c>
      <c r="E53" s="69">
        <f t="shared" si="3"/>
        <v>0</v>
      </c>
      <c r="F53" t="str">
        <f t="shared" si="16"/>
        <v>0,0</v>
      </c>
      <c r="G53" t="str">
        <f t="shared" si="16"/>
        <v>0,0</v>
      </c>
      <c r="H53" t="str">
        <f t="shared" si="16"/>
        <v>0,0</v>
      </c>
      <c r="I53" t="str">
        <f t="shared" si="16"/>
        <v>0,0</v>
      </c>
      <c r="J53" t="str">
        <f t="shared" si="16"/>
        <v>0,0</v>
      </c>
      <c r="K53" t="str">
        <f t="shared" si="16"/>
        <v>0,0</v>
      </c>
      <c r="L53" t="str">
        <f t="shared" si="16"/>
        <v>0,0</v>
      </c>
      <c r="M53" t="str">
        <f t="shared" si="16"/>
        <v>0,0</v>
      </c>
      <c r="N53" t="str">
        <f t="shared" si="16"/>
        <v>0,0</v>
      </c>
      <c r="O53" t="str">
        <f t="shared" si="16"/>
        <v>1,0</v>
      </c>
      <c r="P53" t="str">
        <f t="shared" si="17"/>
        <v>1,0</v>
      </c>
      <c r="Q53" t="str">
        <f t="shared" si="17"/>
        <v>1,0</v>
      </c>
      <c r="R53" t="str">
        <f t="shared" si="17"/>
        <v>1,0</v>
      </c>
      <c r="S53" t="str">
        <f t="shared" si="17"/>
        <v>1,0</v>
      </c>
      <c r="T53" t="str">
        <f t="shared" si="17"/>
        <v>1,0</v>
      </c>
      <c r="U53" t="str">
        <f t="shared" si="17"/>
        <v>1,0</v>
      </c>
      <c r="V53" t="str">
        <f t="shared" si="17"/>
        <v>1,0</v>
      </c>
      <c r="W53" t="str">
        <f t="shared" si="17"/>
        <v>1,0</v>
      </c>
      <c r="X53" t="str">
        <f t="shared" si="17"/>
        <v>1,0</v>
      </c>
      <c r="Y53" t="str">
        <f t="shared" si="17"/>
        <v>1,0</v>
      </c>
      <c r="AP53" t="str">
        <f t="shared" si="4"/>
        <v>FALSE</v>
      </c>
      <c r="AQ53" t="str">
        <f t="shared" si="5"/>
        <v>FALSE</v>
      </c>
      <c r="AR53">
        <f t="shared" si="6"/>
        <v>1.6020599913279623</v>
      </c>
      <c r="AS53" t="str">
        <f t="shared" si="7"/>
        <v>FALSE</v>
      </c>
    </row>
    <row r="54" spans="1:45" x14ac:dyDescent="0.25">
      <c r="A54" s="58">
        <v>53</v>
      </c>
      <c r="B54" s="58">
        <f>IF(ISNUMBER(Data!D54),IF(AND($A54&lt;=Data!$H$3,$A56&gt;=Data!$H$2,Data!E55&lt;&gt;1),VLOOKUP($A54,Data!$A:$D,4,FALSE)))</f>
        <v>40.5</v>
      </c>
      <c r="C54" s="58">
        <f>IF(ISNUMBER(Data!D54),IF(AND($A54&lt;=Data!$H$3,$A56&gt;=Data!$H$2,Data!E55&lt;&gt;1),VLOOKUP($A54,Data!$A:$D,3,FALSE)))</f>
        <v>0.39400000000000002</v>
      </c>
      <c r="D54" s="58">
        <f>IF(COUNT(B54:C54)=2,IF(C54&gt;Data!$H$5,5,IF(C54&gt;Data!$H$6,4,IF(C54&gt;Data!$H$7,3,2))))</f>
        <v>2</v>
      </c>
      <c r="E54" s="69">
        <f t="shared" si="3"/>
        <v>0</v>
      </c>
      <c r="F54" t="str">
        <f t="shared" si="16"/>
        <v>0,0</v>
      </c>
      <c r="G54" t="str">
        <f t="shared" si="16"/>
        <v>0,0</v>
      </c>
      <c r="H54" t="str">
        <f t="shared" si="16"/>
        <v>0,0</v>
      </c>
      <c r="I54" t="str">
        <f t="shared" si="16"/>
        <v>0,0</v>
      </c>
      <c r="J54" t="str">
        <f t="shared" si="16"/>
        <v>0,0</v>
      </c>
      <c r="K54" t="str">
        <f t="shared" si="16"/>
        <v>0,0</v>
      </c>
      <c r="L54" t="str">
        <f t="shared" si="16"/>
        <v>0,0</v>
      </c>
      <c r="M54" t="str">
        <f t="shared" si="16"/>
        <v>0,0</v>
      </c>
      <c r="N54" t="str">
        <f t="shared" si="16"/>
        <v>0,0</v>
      </c>
      <c r="O54" t="str">
        <f t="shared" si="16"/>
        <v>1,0</v>
      </c>
      <c r="P54" t="str">
        <f t="shared" si="17"/>
        <v>1,0</v>
      </c>
      <c r="Q54" t="str">
        <f t="shared" si="17"/>
        <v>1,0</v>
      </c>
      <c r="R54" t="str">
        <f t="shared" si="17"/>
        <v>1,0</v>
      </c>
      <c r="S54" t="str">
        <f t="shared" si="17"/>
        <v>1,0</v>
      </c>
      <c r="T54" t="str">
        <f t="shared" si="17"/>
        <v>1,0</v>
      </c>
      <c r="U54" t="str">
        <f t="shared" si="17"/>
        <v>1,0</v>
      </c>
      <c r="V54" t="str">
        <f t="shared" si="17"/>
        <v>1,0</v>
      </c>
      <c r="W54" t="str">
        <f t="shared" si="17"/>
        <v>1,0</v>
      </c>
      <c r="X54" t="str">
        <f t="shared" si="17"/>
        <v>1,0</v>
      </c>
      <c r="Y54" t="str">
        <f t="shared" si="17"/>
        <v>1,0</v>
      </c>
      <c r="AP54" t="str">
        <f t="shared" si="4"/>
        <v>FALSE</v>
      </c>
      <c r="AQ54" t="str">
        <f t="shared" si="5"/>
        <v>FALSE</v>
      </c>
      <c r="AR54" t="str">
        <f t="shared" si="6"/>
        <v>FALSE</v>
      </c>
      <c r="AS54">
        <f t="shared" si="7"/>
        <v>1.6074550232146685</v>
      </c>
    </row>
    <row r="55" spans="1:45" x14ac:dyDescent="0.25">
      <c r="A55" s="58">
        <v>54</v>
      </c>
      <c r="B55" s="58">
        <f>IF(ISNUMBER(Data!D55),IF(AND($A55&lt;=Data!$H$3,$A57&gt;=Data!$H$2,Data!E56&lt;&gt;1),VLOOKUP($A55,Data!$A:$D,4,FALSE)))</f>
        <v>40.5</v>
      </c>
      <c r="C55" s="58">
        <f>IF(ISNUMBER(Data!D55),IF(AND($A55&lt;=Data!$H$3,$A57&gt;=Data!$H$2,Data!E56&lt;&gt;1),VLOOKUP($A55,Data!$A:$D,3,FALSE)))</f>
        <v>0.39400000000000002</v>
      </c>
      <c r="D55" s="58">
        <f>IF(COUNT(B55:C55)=2,IF(C55&gt;Data!$H$5,5,IF(C55&gt;Data!$H$6,4,IF(C55&gt;Data!$H$7,3,2))))</f>
        <v>2</v>
      </c>
      <c r="E55" s="69">
        <f t="shared" si="3"/>
        <v>0</v>
      </c>
      <c r="F55" t="str">
        <f t="shared" si="16"/>
        <v>0,0</v>
      </c>
      <c r="G55" t="str">
        <f t="shared" si="16"/>
        <v>0,0</v>
      </c>
      <c r="H55" t="str">
        <f t="shared" si="16"/>
        <v>0,0</v>
      </c>
      <c r="I55" t="str">
        <f t="shared" si="16"/>
        <v>0,0</v>
      </c>
      <c r="J55" t="str">
        <f t="shared" si="16"/>
        <v>0,0</v>
      </c>
      <c r="K55" t="str">
        <f t="shared" si="16"/>
        <v>0,0</v>
      </c>
      <c r="L55" t="str">
        <f t="shared" si="16"/>
        <v>0,0</v>
      </c>
      <c r="M55" t="str">
        <f t="shared" si="16"/>
        <v>0,0</v>
      </c>
      <c r="N55" t="str">
        <f t="shared" si="16"/>
        <v>0,0</v>
      </c>
      <c r="O55" t="str">
        <f t="shared" si="16"/>
        <v>1,0</v>
      </c>
      <c r="P55" t="str">
        <f t="shared" si="17"/>
        <v>1,0</v>
      </c>
      <c r="Q55" t="str">
        <f t="shared" si="17"/>
        <v>1,0</v>
      </c>
      <c r="R55" t="str">
        <f t="shared" si="17"/>
        <v>1,0</v>
      </c>
      <c r="S55" t="str">
        <f t="shared" si="17"/>
        <v>1,0</v>
      </c>
      <c r="T55" t="str">
        <f t="shared" si="17"/>
        <v>1,0</v>
      </c>
      <c r="U55" t="str">
        <f t="shared" si="17"/>
        <v>1,0</v>
      </c>
      <c r="V55" t="str">
        <f t="shared" si="17"/>
        <v>1,0</v>
      </c>
      <c r="W55" t="str">
        <f t="shared" si="17"/>
        <v>1,0</v>
      </c>
      <c r="X55" t="str">
        <f t="shared" si="17"/>
        <v>1,0</v>
      </c>
      <c r="Y55" t="str">
        <f t="shared" si="17"/>
        <v>1,0</v>
      </c>
      <c r="AP55" t="str">
        <f t="shared" si="4"/>
        <v>FALSE</v>
      </c>
      <c r="AQ55" t="str">
        <f t="shared" si="5"/>
        <v>FALSE</v>
      </c>
      <c r="AR55" t="str">
        <f t="shared" si="6"/>
        <v>FALSE</v>
      </c>
      <c r="AS55">
        <f t="shared" si="7"/>
        <v>1.6074550232146685</v>
      </c>
    </row>
    <row r="56" spans="1:45" x14ac:dyDescent="0.25">
      <c r="A56" s="58">
        <v>55</v>
      </c>
      <c r="B56" s="58">
        <f>IF(ISNUMBER(Data!D56),IF(AND($A56&lt;=Data!$H$3,$A58&gt;=Data!$H$2,Data!E57&lt;&gt;1),VLOOKUP($A56,Data!$A:$D,4,FALSE)))</f>
        <v>40.799999999999997</v>
      </c>
      <c r="C56" s="58">
        <f>IF(ISNUMBER(Data!D56),IF(AND($A56&lt;=Data!$H$3,$A58&gt;=Data!$H$2,Data!E57&lt;&gt;1),VLOOKUP($A56,Data!$A:$D,3,FALSE)))</f>
        <v>0.56000000000000005</v>
      </c>
      <c r="D56" s="58">
        <f>IF(COUNT(B56:C56)=2,IF(C56&gt;Data!$H$5,5,IF(C56&gt;Data!$H$6,4,IF(C56&gt;Data!$H$7,3,2))))</f>
        <v>3</v>
      </c>
      <c r="E56" s="69">
        <f t="shared" si="3"/>
        <v>0</v>
      </c>
      <c r="F56" t="str">
        <f t="shared" si="16"/>
        <v>0,0</v>
      </c>
      <c r="G56" t="str">
        <f t="shared" si="16"/>
        <v>0,0</v>
      </c>
      <c r="H56" t="str">
        <f t="shared" si="16"/>
        <v>0,0</v>
      </c>
      <c r="I56" t="str">
        <f t="shared" si="16"/>
        <v>0,0</v>
      </c>
      <c r="J56" t="str">
        <f t="shared" si="16"/>
        <v>0,0</v>
      </c>
      <c r="K56" t="str">
        <f t="shared" si="16"/>
        <v>0,0</v>
      </c>
      <c r="L56" t="str">
        <f t="shared" si="16"/>
        <v>0,0</v>
      </c>
      <c r="M56" t="str">
        <f t="shared" si="16"/>
        <v>0,0</v>
      </c>
      <c r="N56" t="str">
        <f t="shared" si="16"/>
        <v>0,0</v>
      </c>
      <c r="O56" t="str">
        <f t="shared" si="16"/>
        <v>1,0</v>
      </c>
      <c r="P56" t="str">
        <f t="shared" si="17"/>
        <v>1,0</v>
      </c>
      <c r="Q56" t="str">
        <f t="shared" si="17"/>
        <v>1,0</v>
      </c>
      <c r="R56" t="str">
        <f t="shared" si="17"/>
        <v>1,0</v>
      </c>
      <c r="S56" t="str">
        <f t="shared" si="17"/>
        <v>1,0</v>
      </c>
      <c r="T56" t="str">
        <f t="shared" si="17"/>
        <v>1,0</v>
      </c>
      <c r="U56" t="str">
        <f t="shared" si="17"/>
        <v>1,0</v>
      </c>
      <c r="V56" t="str">
        <f t="shared" si="17"/>
        <v>1,0</v>
      </c>
      <c r="W56" t="str">
        <f t="shared" si="17"/>
        <v>1,0</v>
      </c>
      <c r="X56" t="str">
        <f t="shared" si="17"/>
        <v>1,0</v>
      </c>
      <c r="Y56" t="str">
        <f t="shared" si="17"/>
        <v>1,0</v>
      </c>
      <c r="AP56" t="str">
        <f t="shared" si="4"/>
        <v>FALSE</v>
      </c>
      <c r="AQ56" t="str">
        <f t="shared" si="5"/>
        <v>FALSE</v>
      </c>
      <c r="AR56">
        <f t="shared" si="6"/>
        <v>1.61066016308988</v>
      </c>
      <c r="AS56" t="str">
        <f t="shared" si="7"/>
        <v>FALSE</v>
      </c>
    </row>
    <row r="57" spans="1:45" x14ac:dyDescent="0.25">
      <c r="A57" s="58">
        <v>56</v>
      </c>
      <c r="B57" s="58">
        <f>IF(ISNUMBER(Data!D57),IF(AND($A57&lt;=Data!$H$3,$A59&gt;=Data!$H$2,Data!E58&lt;&gt;1),VLOOKUP($A57,Data!$A:$D,4,FALSE)))</f>
        <v>41.8</v>
      </c>
      <c r="C57" s="58">
        <f>IF(ISNUMBER(Data!D57),IF(AND($A57&lt;=Data!$H$3,$A59&gt;=Data!$H$2,Data!E58&lt;&gt;1),VLOOKUP($A57,Data!$A:$D,3,FALSE)))</f>
        <v>0.94199999999999995</v>
      </c>
      <c r="D57" s="58">
        <f>IF(COUNT(B57:C57)=2,IF(C57&gt;Data!$H$5,5,IF(C57&gt;Data!$H$6,4,IF(C57&gt;Data!$H$7,3,2))))</f>
        <v>5</v>
      </c>
      <c r="E57" s="69">
        <f t="shared" si="3"/>
        <v>1</v>
      </c>
      <c r="F57" t="str">
        <f t="shared" si="16"/>
        <v>0,1</v>
      </c>
      <c r="G57" t="str">
        <f t="shared" si="16"/>
        <v>0,1</v>
      </c>
      <c r="H57" t="str">
        <f t="shared" si="16"/>
        <v>0,1</v>
      </c>
      <c r="I57" t="str">
        <f t="shared" si="16"/>
        <v>0,1</v>
      </c>
      <c r="J57" t="str">
        <f t="shared" si="16"/>
        <v>0,1</v>
      </c>
      <c r="K57" t="str">
        <f t="shared" si="16"/>
        <v>0,1</v>
      </c>
      <c r="L57" t="str">
        <f t="shared" si="16"/>
        <v>0,1</v>
      </c>
      <c r="M57" t="str">
        <f t="shared" si="16"/>
        <v>0,1</v>
      </c>
      <c r="N57" t="str">
        <f t="shared" si="16"/>
        <v>0,1</v>
      </c>
      <c r="O57" t="str">
        <f t="shared" si="16"/>
        <v>1,1</v>
      </c>
      <c r="P57" t="str">
        <f t="shared" si="17"/>
        <v>1,1</v>
      </c>
      <c r="Q57" t="str">
        <f t="shared" si="17"/>
        <v>1,1</v>
      </c>
      <c r="R57" t="str">
        <f t="shared" si="17"/>
        <v>1,1</v>
      </c>
      <c r="S57" t="str">
        <f t="shared" si="17"/>
        <v>1,1</v>
      </c>
      <c r="T57" t="str">
        <f t="shared" si="17"/>
        <v>1,1</v>
      </c>
      <c r="U57" t="str">
        <f t="shared" si="17"/>
        <v>1,1</v>
      </c>
      <c r="V57" t="str">
        <f t="shared" si="17"/>
        <v>1,1</v>
      </c>
      <c r="W57" t="str">
        <f t="shared" si="17"/>
        <v>1,1</v>
      </c>
      <c r="X57" t="str">
        <f t="shared" si="17"/>
        <v>1,1</v>
      </c>
      <c r="Y57" t="str">
        <f t="shared" si="17"/>
        <v>1,1</v>
      </c>
      <c r="AP57">
        <f t="shared" si="4"/>
        <v>1.6211762817750353</v>
      </c>
      <c r="AQ57" t="str">
        <f t="shared" si="5"/>
        <v>FALSE</v>
      </c>
      <c r="AR57" t="str">
        <f t="shared" si="6"/>
        <v>FALSE</v>
      </c>
      <c r="AS57" t="str">
        <f t="shared" si="7"/>
        <v>FALSE</v>
      </c>
    </row>
    <row r="58" spans="1:45" x14ac:dyDescent="0.25">
      <c r="A58" s="58">
        <v>57</v>
      </c>
      <c r="B58" s="58">
        <f>IF(ISNUMBER(Data!D58),IF(AND($A58&lt;=Data!$H$3,$A60&gt;=Data!$H$2,Data!E59&lt;&gt;1),VLOOKUP($A58,Data!$A:$D,4,FALSE)))</f>
        <v>42</v>
      </c>
      <c r="C58" s="58">
        <f>IF(ISNUMBER(Data!D58),IF(AND($A58&lt;=Data!$H$3,$A60&gt;=Data!$H$2,Data!E59&lt;&gt;1),VLOOKUP($A58,Data!$A:$D,3,FALSE)))</f>
        <v>0.36</v>
      </c>
      <c r="D58" s="58">
        <f>IF(COUNT(B58:C58)=2,IF(C58&gt;Data!$H$5,5,IF(C58&gt;Data!$H$6,4,IF(C58&gt;Data!$H$7,3,2))))</f>
        <v>2</v>
      </c>
      <c r="E58" s="69">
        <f t="shared" si="3"/>
        <v>0</v>
      </c>
      <c r="F58" t="str">
        <f t="shared" si="16"/>
        <v>0,0</v>
      </c>
      <c r="G58" t="str">
        <f t="shared" si="16"/>
        <v>0,0</v>
      </c>
      <c r="H58" t="str">
        <f t="shared" si="16"/>
        <v>0,0</v>
      </c>
      <c r="I58" t="str">
        <f t="shared" si="16"/>
        <v>0,0</v>
      </c>
      <c r="J58" t="str">
        <f t="shared" si="16"/>
        <v>0,0</v>
      </c>
      <c r="K58" t="str">
        <f t="shared" si="16"/>
        <v>0,0</v>
      </c>
      <c r="L58" t="str">
        <f t="shared" si="16"/>
        <v>0,0</v>
      </c>
      <c r="M58" t="str">
        <f t="shared" si="16"/>
        <v>0,0</v>
      </c>
      <c r="N58" t="str">
        <f t="shared" si="16"/>
        <v>0,0</v>
      </c>
      <c r="O58" t="str">
        <f t="shared" si="16"/>
        <v>1,0</v>
      </c>
      <c r="P58" t="str">
        <f t="shared" si="17"/>
        <v>1,0</v>
      </c>
      <c r="Q58" t="str">
        <f t="shared" si="17"/>
        <v>1,0</v>
      </c>
      <c r="R58" t="str">
        <f t="shared" si="17"/>
        <v>1,0</v>
      </c>
      <c r="S58" t="str">
        <f t="shared" si="17"/>
        <v>1,0</v>
      </c>
      <c r="T58" t="str">
        <f t="shared" si="17"/>
        <v>1,0</v>
      </c>
      <c r="U58" t="str">
        <f t="shared" si="17"/>
        <v>1,0</v>
      </c>
      <c r="V58" t="str">
        <f t="shared" si="17"/>
        <v>1,0</v>
      </c>
      <c r="W58" t="str">
        <f t="shared" si="17"/>
        <v>1,0</v>
      </c>
      <c r="X58" t="str">
        <f t="shared" si="17"/>
        <v>1,0</v>
      </c>
      <c r="Y58" t="str">
        <f t="shared" si="17"/>
        <v>1,0</v>
      </c>
      <c r="AP58" t="str">
        <f t="shared" si="4"/>
        <v>FALSE</v>
      </c>
      <c r="AQ58" t="str">
        <f t="shared" si="5"/>
        <v>FALSE</v>
      </c>
      <c r="AR58" t="str">
        <f t="shared" si="6"/>
        <v>FALSE</v>
      </c>
      <c r="AS58">
        <f t="shared" si="7"/>
        <v>1.6232492903979006</v>
      </c>
    </row>
    <row r="59" spans="1:45" x14ac:dyDescent="0.25">
      <c r="A59" s="58">
        <v>58</v>
      </c>
      <c r="B59" s="58">
        <f>IF(ISNUMBER(Data!D59),IF(AND($A59&lt;=Data!$H$3,$A61&gt;=Data!$H$2,Data!E60&lt;&gt;1),VLOOKUP($A59,Data!$A:$D,4,FALSE)))</f>
        <v>43</v>
      </c>
      <c r="C59" s="58">
        <f>IF(ISNUMBER(Data!D59),IF(AND($A59&lt;=Data!$H$3,$A61&gt;=Data!$H$2,Data!E60&lt;&gt;1),VLOOKUP($A59,Data!$A:$D,3,FALSE)))</f>
        <v>0.872</v>
      </c>
      <c r="D59" s="58">
        <f>IF(COUNT(B59:C59)=2,IF(C59&gt;Data!$H$5,5,IF(C59&gt;Data!$H$6,4,IF(C59&gt;Data!$H$7,3,2))))</f>
        <v>5</v>
      </c>
      <c r="E59" s="69">
        <f t="shared" si="3"/>
        <v>1</v>
      </c>
      <c r="F59" t="str">
        <f t="shared" si="16"/>
        <v>0,1</v>
      </c>
      <c r="G59" t="str">
        <f t="shared" si="16"/>
        <v>0,1</v>
      </c>
      <c r="H59" t="str">
        <f t="shared" si="16"/>
        <v>0,1</v>
      </c>
      <c r="I59" t="str">
        <f t="shared" si="16"/>
        <v>0,1</v>
      </c>
      <c r="J59" t="str">
        <f t="shared" si="16"/>
        <v>0,1</v>
      </c>
      <c r="K59" t="str">
        <f t="shared" si="16"/>
        <v>0,1</v>
      </c>
      <c r="L59" t="str">
        <f t="shared" si="16"/>
        <v>0,1</v>
      </c>
      <c r="M59" t="str">
        <f t="shared" si="16"/>
        <v>0,1</v>
      </c>
      <c r="N59" t="str">
        <f t="shared" si="16"/>
        <v>0,1</v>
      </c>
      <c r="O59" t="str">
        <f t="shared" si="16"/>
        <v>1,1</v>
      </c>
      <c r="P59" t="str">
        <f t="shared" si="17"/>
        <v>1,1</v>
      </c>
      <c r="Q59" t="str">
        <f t="shared" si="17"/>
        <v>1,1</v>
      </c>
      <c r="R59" t="str">
        <f t="shared" si="17"/>
        <v>1,1</v>
      </c>
      <c r="S59" t="str">
        <f t="shared" si="17"/>
        <v>1,1</v>
      </c>
      <c r="T59" t="str">
        <f t="shared" si="17"/>
        <v>1,1</v>
      </c>
      <c r="U59" t="str">
        <f t="shared" si="17"/>
        <v>1,1</v>
      </c>
      <c r="V59" t="str">
        <f t="shared" si="17"/>
        <v>1,1</v>
      </c>
      <c r="W59" t="str">
        <f t="shared" si="17"/>
        <v>1,1</v>
      </c>
      <c r="X59" t="str">
        <f t="shared" si="17"/>
        <v>1,1</v>
      </c>
      <c r="Y59" t="str">
        <f t="shared" si="17"/>
        <v>1,1</v>
      </c>
      <c r="AP59">
        <f t="shared" si="4"/>
        <v>1.6334684555795864</v>
      </c>
      <c r="AQ59" t="str">
        <f t="shared" si="5"/>
        <v>FALSE</v>
      </c>
      <c r="AR59" t="str">
        <f t="shared" si="6"/>
        <v>FALSE</v>
      </c>
      <c r="AS59" t="str">
        <f t="shared" si="7"/>
        <v>FALSE</v>
      </c>
    </row>
    <row r="60" spans="1:45" x14ac:dyDescent="0.25">
      <c r="A60" s="58">
        <v>59</v>
      </c>
      <c r="B60" s="58">
        <f>IF(ISNUMBER(Data!D60),IF(AND($A60&lt;=Data!$H$3,$A62&gt;=Data!$H$2,Data!E61&lt;&gt;1),VLOOKUP($A60,Data!$A:$D,4,FALSE)))</f>
        <v>43.3</v>
      </c>
      <c r="C60" s="58">
        <f>IF(ISNUMBER(Data!D60),IF(AND($A60&lt;=Data!$H$3,$A62&gt;=Data!$H$2,Data!E61&lt;&gt;1),VLOOKUP($A60,Data!$A:$D,3,FALSE)))</f>
        <v>0.57399999999999995</v>
      </c>
      <c r="D60" s="58">
        <f>IF(COUNT(B60:C60)=2,IF(C60&gt;Data!$H$5,5,IF(C60&gt;Data!$H$6,4,IF(C60&gt;Data!$H$7,3,2))))</f>
        <v>3</v>
      </c>
      <c r="E60" s="69">
        <f t="shared" si="3"/>
        <v>0</v>
      </c>
      <c r="F60" t="str">
        <f t="shared" si="16"/>
        <v>0,0</v>
      </c>
      <c r="G60" t="str">
        <f t="shared" si="16"/>
        <v>0,0</v>
      </c>
      <c r="H60" t="str">
        <f t="shared" si="16"/>
        <v>0,0</v>
      </c>
      <c r="I60" t="str">
        <f t="shared" si="16"/>
        <v>0,0</v>
      </c>
      <c r="J60" t="str">
        <f t="shared" si="16"/>
        <v>0,0</v>
      </c>
      <c r="K60" t="str">
        <f t="shared" si="16"/>
        <v>0,0</v>
      </c>
      <c r="L60" t="str">
        <f t="shared" si="16"/>
        <v>0,0</v>
      </c>
      <c r="M60" t="str">
        <f t="shared" si="16"/>
        <v>0,0</v>
      </c>
      <c r="N60" t="str">
        <f t="shared" si="16"/>
        <v>0,0</v>
      </c>
      <c r="O60" t="str">
        <f t="shared" si="16"/>
        <v>1,0</v>
      </c>
      <c r="P60" t="str">
        <f t="shared" si="17"/>
        <v>1,0</v>
      </c>
      <c r="Q60" t="str">
        <f t="shared" si="17"/>
        <v>1,0</v>
      </c>
      <c r="R60" t="str">
        <f t="shared" si="17"/>
        <v>1,0</v>
      </c>
      <c r="S60" t="str">
        <f t="shared" si="17"/>
        <v>1,0</v>
      </c>
      <c r="T60" t="str">
        <f t="shared" si="17"/>
        <v>1,0</v>
      </c>
      <c r="U60" t="str">
        <f t="shared" si="17"/>
        <v>1,0</v>
      </c>
      <c r="V60" t="str">
        <f t="shared" si="17"/>
        <v>1,0</v>
      </c>
      <c r="W60" t="str">
        <f t="shared" si="17"/>
        <v>1,0</v>
      </c>
      <c r="X60" t="str">
        <f t="shared" si="17"/>
        <v>1,0</v>
      </c>
      <c r="Y60" t="str">
        <f t="shared" si="17"/>
        <v>1,0</v>
      </c>
      <c r="AP60" t="str">
        <f t="shared" si="4"/>
        <v>FALSE</v>
      </c>
      <c r="AQ60" t="str">
        <f t="shared" si="5"/>
        <v>FALSE</v>
      </c>
      <c r="AR60">
        <f t="shared" si="6"/>
        <v>1.6364878963533653</v>
      </c>
      <c r="AS60" t="str">
        <f t="shared" si="7"/>
        <v>FALSE</v>
      </c>
    </row>
    <row r="61" spans="1:45" x14ac:dyDescent="0.25">
      <c r="A61" s="58">
        <v>60</v>
      </c>
      <c r="B61" s="58">
        <f>IF(ISNUMBER(Data!D61),IF(AND($A61&lt;=Data!$H$3,$A63&gt;=Data!$H$2,Data!E62&lt;&gt;1),VLOOKUP($A61,Data!$A:$D,4,FALSE)))</f>
        <v>44.4</v>
      </c>
      <c r="C61" s="58">
        <f>IF(ISNUMBER(Data!D61),IF(AND($A61&lt;=Data!$H$3,$A63&gt;=Data!$H$2,Data!E62&lt;&gt;1),VLOOKUP($A61,Data!$A:$D,3,FALSE)))</f>
        <v>1.0149999999999999</v>
      </c>
      <c r="D61" s="58">
        <f>IF(COUNT(B61:C61)=2,IF(C61&gt;Data!$H$5,5,IF(C61&gt;Data!$H$6,4,IF(C61&gt;Data!$H$7,3,2))))</f>
        <v>5</v>
      </c>
      <c r="E61" s="69">
        <f t="shared" si="3"/>
        <v>1</v>
      </c>
      <c r="F61" t="str">
        <f t="shared" si="16"/>
        <v>0,1</v>
      </c>
      <c r="G61" t="str">
        <f t="shared" si="16"/>
        <v>0,1</v>
      </c>
      <c r="H61" t="str">
        <f t="shared" si="16"/>
        <v>0,1</v>
      </c>
      <c r="I61" t="str">
        <f t="shared" si="16"/>
        <v>0,1</v>
      </c>
      <c r="J61" t="str">
        <f t="shared" si="16"/>
        <v>0,1</v>
      </c>
      <c r="K61" t="str">
        <f t="shared" si="16"/>
        <v>0,1</v>
      </c>
      <c r="L61" t="str">
        <f t="shared" si="16"/>
        <v>0,1</v>
      </c>
      <c r="M61" t="str">
        <f t="shared" si="16"/>
        <v>0,1</v>
      </c>
      <c r="N61" t="str">
        <f t="shared" si="16"/>
        <v>0,1</v>
      </c>
      <c r="O61" t="str">
        <f t="shared" si="16"/>
        <v>1,1</v>
      </c>
      <c r="P61" t="str">
        <f t="shared" si="17"/>
        <v>1,1</v>
      </c>
      <c r="Q61" t="str">
        <f t="shared" si="17"/>
        <v>1,1</v>
      </c>
      <c r="R61" t="str">
        <f t="shared" si="17"/>
        <v>1,1</v>
      </c>
      <c r="S61" t="str">
        <f t="shared" si="17"/>
        <v>1,1</v>
      </c>
      <c r="T61" t="str">
        <f t="shared" si="17"/>
        <v>1,1</v>
      </c>
      <c r="U61" t="str">
        <f t="shared" si="17"/>
        <v>1,1</v>
      </c>
      <c r="V61" t="str">
        <f t="shared" si="17"/>
        <v>1,1</v>
      </c>
      <c r="W61" t="str">
        <f t="shared" si="17"/>
        <v>1,1</v>
      </c>
      <c r="X61" t="str">
        <f t="shared" si="17"/>
        <v>1,1</v>
      </c>
      <c r="Y61" t="str">
        <f t="shared" si="17"/>
        <v>1,1</v>
      </c>
      <c r="AP61">
        <f t="shared" si="4"/>
        <v>1.6473829701146199</v>
      </c>
      <c r="AQ61" t="str">
        <f t="shared" si="5"/>
        <v>FALSE</v>
      </c>
      <c r="AR61" t="str">
        <f t="shared" si="6"/>
        <v>FALSE</v>
      </c>
      <c r="AS61" t="str">
        <f t="shared" si="7"/>
        <v>FALSE</v>
      </c>
    </row>
    <row r="62" spans="1:45" x14ac:dyDescent="0.25">
      <c r="A62" s="58">
        <v>61</v>
      </c>
      <c r="B62" s="58">
        <f>IF(ISNUMBER(Data!D62),IF(AND($A62&lt;=Data!$H$3,$A64&gt;=Data!$H$2,Data!E63&lt;&gt;1),VLOOKUP($A62,Data!$A:$D,4,FALSE)))</f>
        <v>45.5</v>
      </c>
      <c r="C62" s="58">
        <f>IF(ISNUMBER(Data!D62),IF(AND($A62&lt;=Data!$H$3,$A64&gt;=Data!$H$2,Data!E63&lt;&gt;1),VLOOKUP($A62,Data!$A:$D,3,FALSE)))</f>
        <v>0.64500000000000002</v>
      </c>
      <c r="D62" s="58">
        <f>IF(COUNT(B62:C62)=2,IF(C62&gt;Data!$H$5,5,IF(C62&gt;Data!$H$6,4,IF(C62&gt;Data!$H$7,3,2))))</f>
        <v>4</v>
      </c>
      <c r="E62" s="69">
        <f t="shared" si="3"/>
        <v>0</v>
      </c>
      <c r="F62" t="str">
        <f t="shared" ref="F62:O71" si="18">IF($B62&lt;F$1,1,0) &amp;","&amp;$E62</f>
        <v>0,0</v>
      </c>
      <c r="G62" t="str">
        <f t="shared" si="18"/>
        <v>0,0</v>
      </c>
      <c r="H62" t="str">
        <f t="shared" si="18"/>
        <v>0,0</v>
      </c>
      <c r="I62" t="str">
        <f t="shared" si="18"/>
        <v>0,0</v>
      </c>
      <c r="J62" t="str">
        <f t="shared" si="18"/>
        <v>0,0</v>
      </c>
      <c r="K62" t="str">
        <f t="shared" si="18"/>
        <v>0,0</v>
      </c>
      <c r="L62" t="str">
        <f t="shared" si="18"/>
        <v>0,0</v>
      </c>
      <c r="M62" t="str">
        <f t="shared" si="18"/>
        <v>0,0</v>
      </c>
      <c r="N62" t="str">
        <f t="shared" si="18"/>
        <v>0,0</v>
      </c>
      <c r="O62" t="str">
        <f t="shared" si="18"/>
        <v>1,0</v>
      </c>
      <c r="P62" t="str">
        <f t="shared" ref="P62:Y71" si="19">IF($B62&lt;P$1,1,0) &amp;","&amp;$E62</f>
        <v>1,0</v>
      </c>
      <c r="Q62" t="str">
        <f t="shared" si="19"/>
        <v>1,0</v>
      </c>
      <c r="R62" t="str">
        <f t="shared" si="19"/>
        <v>1,0</v>
      </c>
      <c r="S62" t="str">
        <f t="shared" si="19"/>
        <v>1,0</v>
      </c>
      <c r="T62" t="str">
        <f t="shared" si="19"/>
        <v>1,0</v>
      </c>
      <c r="U62" t="str">
        <f t="shared" si="19"/>
        <v>1,0</v>
      </c>
      <c r="V62" t="str">
        <f t="shared" si="19"/>
        <v>1,0</v>
      </c>
      <c r="W62" t="str">
        <f t="shared" si="19"/>
        <v>1,0</v>
      </c>
      <c r="X62" t="str">
        <f t="shared" si="19"/>
        <v>1,0</v>
      </c>
      <c r="Y62" t="str">
        <f t="shared" si="19"/>
        <v>1,0</v>
      </c>
      <c r="AP62" t="str">
        <f t="shared" si="4"/>
        <v>FALSE</v>
      </c>
      <c r="AQ62">
        <f t="shared" si="5"/>
        <v>1.6580113966571124</v>
      </c>
      <c r="AR62" t="str">
        <f t="shared" si="6"/>
        <v>FALSE</v>
      </c>
      <c r="AS62" t="str">
        <f t="shared" si="7"/>
        <v>FALSE</v>
      </c>
    </row>
    <row r="63" spans="1:45" x14ac:dyDescent="0.25">
      <c r="A63" s="58">
        <v>62</v>
      </c>
      <c r="B63" s="58">
        <f>IF(ISNUMBER(Data!D63),IF(AND($A63&lt;=Data!$H$3,$A65&gt;=Data!$H$2,Data!E64&lt;&gt;1),VLOOKUP($A63,Data!$A:$D,4,FALSE)))</f>
        <v>45.5</v>
      </c>
      <c r="C63" s="58">
        <f>IF(ISNUMBER(Data!D63),IF(AND($A63&lt;=Data!$H$3,$A65&gt;=Data!$H$2,Data!E64&lt;&gt;1),VLOOKUP($A63,Data!$A:$D,3,FALSE)))</f>
        <v>0.61</v>
      </c>
      <c r="D63" s="58">
        <f>IF(COUNT(B63:C63)=2,IF(C63&gt;Data!$H$5,5,IF(C63&gt;Data!$H$6,4,IF(C63&gt;Data!$H$7,3,2))))</f>
        <v>4</v>
      </c>
      <c r="E63" s="69">
        <f t="shared" si="3"/>
        <v>0</v>
      </c>
      <c r="F63" t="str">
        <f t="shared" si="18"/>
        <v>0,0</v>
      </c>
      <c r="G63" t="str">
        <f t="shared" si="18"/>
        <v>0,0</v>
      </c>
      <c r="H63" t="str">
        <f t="shared" si="18"/>
        <v>0,0</v>
      </c>
      <c r="I63" t="str">
        <f t="shared" si="18"/>
        <v>0,0</v>
      </c>
      <c r="J63" t="str">
        <f t="shared" si="18"/>
        <v>0,0</v>
      </c>
      <c r="K63" t="str">
        <f t="shared" si="18"/>
        <v>0,0</v>
      </c>
      <c r="L63" t="str">
        <f t="shared" si="18"/>
        <v>0,0</v>
      </c>
      <c r="M63" t="str">
        <f t="shared" si="18"/>
        <v>0,0</v>
      </c>
      <c r="N63" t="str">
        <f t="shared" si="18"/>
        <v>0,0</v>
      </c>
      <c r="O63" t="str">
        <f t="shared" si="18"/>
        <v>1,0</v>
      </c>
      <c r="P63" t="str">
        <f t="shared" si="19"/>
        <v>1,0</v>
      </c>
      <c r="Q63" t="str">
        <f t="shared" si="19"/>
        <v>1,0</v>
      </c>
      <c r="R63" t="str">
        <f t="shared" si="19"/>
        <v>1,0</v>
      </c>
      <c r="S63" t="str">
        <f t="shared" si="19"/>
        <v>1,0</v>
      </c>
      <c r="T63" t="str">
        <f t="shared" si="19"/>
        <v>1,0</v>
      </c>
      <c r="U63" t="str">
        <f t="shared" si="19"/>
        <v>1,0</v>
      </c>
      <c r="V63" t="str">
        <f t="shared" si="19"/>
        <v>1,0</v>
      </c>
      <c r="W63" t="str">
        <f t="shared" si="19"/>
        <v>1,0</v>
      </c>
      <c r="X63" t="str">
        <f t="shared" si="19"/>
        <v>1,0</v>
      </c>
      <c r="Y63" t="str">
        <f t="shared" si="19"/>
        <v>1,0</v>
      </c>
      <c r="AP63" t="str">
        <f t="shared" si="4"/>
        <v>FALSE</v>
      </c>
      <c r="AQ63">
        <f t="shared" si="5"/>
        <v>1.6580113966571124</v>
      </c>
      <c r="AR63" t="str">
        <f t="shared" si="6"/>
        <v>FALSE</v>
      </c>
      <c r="AS63" t="str">
        <f t="shared" si="7"/>
        <v>FALSE</v>
      </c>
    </row>
    <row r="64" spans="1:45" x14ac:dyDescent="0.25">
      <c r="A64" s="58">
        <v>63</v>
      </c>
      <c r="B64" s="58">
        <f>IF(ISNUMBER(Data!D64),IF(AND($A64&lt;=Data!$H$3,$A66&gt;=Data!$H$2,Data!E65&lt;&gt;1),VLOOKUP($A64,Data!$A:$D,4,FALSE)))</f>
        <v>45.6</v>
      </c>
      <c r="C64" s="58">
        <f>IF(ISNUMBER(Data!D64),IF(AND($A64&lt;=Data!$H$3,$A66&gt;=Data!$H$2,Data!E65&lt;&gt;1),VLOOKUP($A64,Data!$A:$D,3,FALSE)))</f>
        <v>0.71399999999999997</v>
      </c>
      <c r="D64" s="58">
        <f>IF(COUNT(B64:C64)=2,IF(C64&gt;Data!$H$5,5,IF(C64&gt;Data!$H$6,4,IF(C64&gt;Data!$H$7,3,2))))</f>
        <v>4</v>
      </c>
      <c r="E64" s="69">
        <f t="shared" si="3"/>
        <v>0</v>
      </c>
      <c r="F64" t="str">
        <f t="shared" si="18"/>
        <v>0,0</v>
      </c>
      <c r="G64" t="str">
        <f t="shared" si="18"/>
        <v>0,0</v>
      </c>
      <c r="H64" t="str">
        <f t="shared" si="18"/>
        <v>0,0</v>
      </c>
      <c r="I64" t="str">
        <f t="shared" si="18"/>
        <v>0,0</v>
      </c>
      <c r="J64" t="str">
        <f t="shared" si="18"/>
        <v>0,0</v>
      </c>
      <c r="K64" t="str">
        <f t="shared" si="18"/>
        <v>0,0</v>
      </c>
      <c r="L64" t="str">
        <f t="shared" si="18"/>
        <v>0,0</v>
      </c>
      <c r="M64" t="str">
        <f t="shared" si="18"/>
        <v>0,0</v>
      </c>
      <c r="N64" t="str">
        <f t="shared" si="18"/>
        <v>0,0</v>
      </c>
      <c r="O64" t="str">
        <f t="shared" si="18"/>
        <v>1,0</v>
      </c>
      <c r="P64" t="str">
        <f t="shared" si="19"/>
        <v>1,0</v>
      </c>
      <c r="Q64" t="str">
        <f t="shared" si="19"/>
        <v>1,0</v>
      </c>
      <c r="R64" t="str">
        <f t="shared" si="19"/>
        <v>1,0</v>
      </c>
      <c r="S64" t="str">
        <f t="shared" si="19"/>
        <v>1,0</v>
      </c>
      <c r="T64" t="str">
        <f t="shared" si="19"/>
        <v>1,0</v>
      </c>
      <c r="U64" t="str">
        <f t="shared" si="19"/>
        <v>1,0</v>
      </c>
      <c r="V64" t="str">
        <f t="shared" si="19"/>
        <v>1,0</v>
      </c>
      <c r="W64" t="str">
        <f t="shared" si="19"/>
        <v>1,0</v>
      </c>
      <c r="X64" t="str">
        <f t="shared" si="19"/>
        <v>1,0</v>
      </c>
      <c r="Y64" t="str">
        <f t="shared" si="19"/>
        <v>1,0</v>
      </c>
      <c r="AP64" t="str">
        <f t="shared" si="4"/>
        <v>FALSE</v>
      </c>
      <c r="AQ64">
        <f t="shared" si="5"/>
        <v>1.658964842664435</v>
      </c>
      <c r="AR64" t="str">
        <f t="shared" si="6"/>
        <v>FALSE</v>
      </c>
      <c r="AS64" t="str">
        <f t="shared" si="7"/>
        <v>FALSE</v>
      </c>
    </row>
    <row r="65" spans="1:45" x14ac:dyDescent="0.25">
      <c r="A65" s="58">
        <v>64</v>
      </c>
      <c r="B65" s="58">
        <f>IF(ISNUMBER(Data!D65),IF(AND($A65&lt;=Data!$H$3,$A67&gt;=Data!$H$2,Data!E66&lt;&gt;1),VLOOKUP($A65,Data!$A:$D,4,FALSE)))</f>
        <v>48.5</v>
      </c>
      <c r="C65" s="58">
        <f>IF(ISNUMBER(Data!D65),IF(AND($A65&lt;=Data!$H$3,$A67&gt;=Data!$H$2,Data!E66&lt;&gt;1),VLOOKUP($A65,Data!$A:$D,3,FALSE)))</f>
        <v>0.69199999999999995</v>
      </c>
      <c r="D65" s="58">
        <f>IF(COUNT(B65:C65)=2,IF(C65&gt;Data!$H$5,5,IF(C65&gt;Data!$H$6,4,IF(C65&gt;Data!$H$7,3,2))))</f>
        <v>4</v>
      </c>
      <c r="E65" s="69">
        <f t="shared" si="3"/>
        <v>0</v>
      </c>
      <c r="F65" t="str">
        <f t="shared" si="18"/>
        <v>0,0</v>
      </c>
      <c r="G65" t="str">
        <f t="shared" si="18"/>
        <v>0,0</v>
      </c>
      <c r="H65" t="str">
        <f t="shared" si="18"/>
        <v>0,0</v>
      </c>
      <c r="I65" t="str">
        <f t="shared" si="18"/>
        <v>0,0</v>
      </c>
      <c r="J65" t="str">
        <f t="shared" si="18"/>
        <v>0,0</v>
      </c>
      <c r="K65" t="str">
        <f t="shared" si="18"/>
        <v>0,0</v>
      </c>
      <c r="L65" t="str">
        <f t="shared" si="18"/>
        <v>0,0</v>
      </c>
      <c r="M65" t="str">
        <f t="shared" si="18"/>
        <v>0,0</v>
      </c>
      <c r="N65" t="str">
        <f t="shared" si="18"/>
        <v>0,0</v>
      </c>
      <c r="O65" t="str">
        <f t="shared" si="18"/>
        <v>1,0</v>
      </c>
      <c r="P65" t="str">
        <f t="shared" si="19"/>
        <v>1,0</v>
      </c>
      <c r="Q65" t="str">
        <f t="shared" si="19"/>
        <v>1,0</v>
      </c>
      <c r="R65" t="str">
        <f t="shared" si="19"/>
        <v>1,0</v>
      </c>
      <c r="S65" t="str">
        <f t="shared" si="19"/>
        <v>1,0</v>
      </c>
      <c r="T65" t="str">
        <f t="shared" si="19"/>
        <v>1,0</v>
      </c>
      <c r="U65" t="str">
        <f t="shared" si="19"/>
        <v>1,0</v>
      </c>
      <c r="V65" t="str">
        <f t="shared" si="19"/>
        <v>1,0</v>
      </c>
      <c r="W65" t="str">
        <f t="shared" si="19"/>
        <v>1,0</v>
      </c>
      <c r="X65" t="str">
        <f t="shared" si="19"/>
        <v>1,0</v>
      </c>
      <c r="Y65" t="str">
        <f t="shared" si="19"/>
        <v>1,0</v>
      </c>
      <c r="AP65" t="str">
        <f t="shared" si="4"/>
        <v>FALSE</v>
      </c>
      <c r="AQ65">
        <f t="shared" si="5"/>
        <v>1.6857417386022637</v>
      </c>
      <c r="AR65" t="str">
        <f t="shared" si="6"/>
        <v>FALSE</v>
      </c>
      <c r="AS65" t="str">
        <f t="shared" si="7"/>
        <v>FALSE</v>
      </c>
    </row>
    <row r="66" spans="1:45" x14ac:dyDescent="0.25">
      <c r="A66" s="58">
        <v>65</v>
      </c>
      <c r="B66" s="58">
        <f>IF(ISNUMBER(Data!D66),IF(AND($A66&lt;=Data!$H$3,$A68&gt;=Data!$H$2,Data!E67&lt;&gt;1),VLOOKUP($A66,Data!$A:$D,4,FALSE)))</f>
        <v>48.5</v>
      </c>
      <c r="C66" s="58">
        <f>IF(ISNUMBER(Data!D66),IF(AND($A66&lt;=Data!$H$3,$A68&gt;=Data!$H$2,Data!E67&lt;&gt;1),VLOOKUP($A66,Data!$A:$D,3,FALSE)))</f>
        <v>0.53100000000000003</v>
      </c>
      <c r="D66" s="58">
        <f>IF(COUNT(B66:C66)=2,IF(C66&gt;Data!$H$5,5,IF(C66&gt;Data!$H$6,4,IF(C66&gt;Data!$H$7,3,2))))</f>
        <v>3</v>
      </c>
      <c r="E66" s="69">
        <f t="shared" si="3"/>
        <v>0</v>
      </c>
      <c r="F66" t="str">
        <f t="shared" si="18"/>
        <v>0,0</v>
      </c>
      <c r="G66" t="str">
        <f t="shared" si="18"/>
        <v>0,0</v>
      </c>
      <c r="H66" t="str">
        <f t="shared" si="18"/>
        <v>0,0</v>
      </c>
      <c r="I66" t="str">
        <f t="shared" si="18"/>
        <v>0,0</v>
      </c>
      <c r="J66" t="str">
        <f t="shared" si="18"/>
        <v>0,0</v>
      </c>
      <c r="K66" t="str">
        <f t="shared" si="18"/>
        <v>0,0</v>
      </c>
      <c r="L66" t="str">
        <f t="shared" si="18"/>
        <v>0,0</v>
      </c>
      <c r="M66" t="str">
        <f t="shared" si="18"/>
        <v>0,0</v>
      </c>
      <c r="N66" t="str">
        <f t="shared" si="18"/>
        <v>0,0</v>
      </c>
      <c r="O66" t="str">
        <f t="shared" si="18"/>
        <v>1,0</v>
      </c>
      <c r="P66" t="str">
        <f t="shared" si="19"/>
        <v>1,0</v>
      </c>
      <c r="Q66" t="str">
        <f t="shared" si="19"/>
        <v>1,0</v>
      </c>
      <c r="R66" t="str">
        <f t="shared" si="19"/>
        <v>1,0</v>
      </c>
      <c r="S66" t="str">
        <f t="shared" si="19"/>
        <v>1,0</v>
      </c>
      <c r="T66" t="str">
        <f t="shared" si="19"/>
        <v>1,0</v>
      </c>
      <c r="U66" t="str">
        <f t="shared" si="19"/>
        <v>1,0</v>
      </c>
      <c r="V66" t="str">
        <f t="shared" si="19"/>
        <v>1,0</v>
      </c>
      <c r="W66" t="str">
        <f t="shared" si="19"/>
        <v>1,0</v>
      </c>
      <c r="X66" t="str">
        <f t="shared" si="19"/>
        <v>1,0</v>
      </c>
      <c r="Y66" t="str">
        <f t="shared" si="19"/>
        <v>1,0</v>
      </c>
      <c r="AP66" t="str">
        <f t="shared" si="4"/>
        <v>FALSE</v>
      </c>
      <c r="AQ66" t="str">
        <f t="shared" si="5"/>
        <v>FALSE</v>
      </c>
      <c r="AR66">
        <f t="shared" si="6"/>
        <v>1.6857417386022637</v>
      </c>
      <c r="AS66" t="str">
        <f t="shared" si="7"/>
        <v>FALSE</v>
      </c>
    </row>
    <row r="67" spans="1:45" x14ac:dyDescent="0.25">
      <c r="A67" s="58">
        <v>66</v>
      </c>
      <c r="B67" s="58">
        <f>IF(ISNUMBER(Data!D67),IF(AND($A67&lt;=Data!$H$3,$A69&gt;=Data!$H$2,Data!E68&lt;&gt;1),VLOOKUP($A67,Data!$A:$D,4,FALSE)))</f>
        <v>50.4</v>
      </c>
      <c r="C67" s="58">
        <f>IF(ISNUMBER(Data!D67),IF(AND($A67&lt;=Data!$H$3,$A69&gt;=Data!$H$2,Data!E68&lt;&gt;1),VLOOKUP($A67,Data!$A:$D,3,FALSE)))</f>
        <v>0.48499999999999999</v>
      </c>
      <c r="D67" s="58">
        <f>IF(COUNT(B67:C67)=2,IF(C67&gt;Data!$H$5,5,IF(C67&gt;Data!$H$6,4,IF(C67&gt;Data!$H$7,3,2))))</f>
        <v>3</v>
      </c>
      <c r="E67" s="69">
        <f t="shared" ref="E67:E130" si="20">IF(ISNUMBER(D67),IF(D67=5,1,0),"")</f>
        <v>0</v>
      </c>
      <c r="F67" t="str">
        <f t="shared" si="18"/>
        <v>0,0</v>
      </c>
      <c r="G67" t="str">
        <f t="shared" si="18"/>
        <v>0,0</v>
      </c>
      <c r="H67" t="str">
        <f t="shared" si="18"/>
        <v>0,0</v>
      </c>
      <c r="I67" t="str">
        <f t="shared" si="18"/>
        <v>0,0</v>
      </c>
      <c r="J67" t="str">
        <f t="shared" si="18"/>
        <v>0,0</v>
      </c>
      <c r="K67" t="str">
        <f t="shared" si="18"/>
        <v>0,0</v>
      </c>
      <c r="L67" t="str">
        <f t="shared" si="18"/>
        <v>0,0</v>
      </c>
      <c r="M67" t="str">
        <f t="shared" si="18"/>
        <v>0,0</v>
      </c>
      <c r="N67" t="str">
        <f t="shared" si="18"/>
        <v>0,0</v>
      </c>
      <c r="O67" t="str">
        <f t="shared" si="18"/>
        <v>0,0</v>
      </c>
      <c r="P67" t="str">
        <f t="shared" si="19"/>
        <v>1,0</v>
      </c>
      <c r="Q67" t="str">
        <f t="shared" si="19"/>
        <v>1,0</v>
      </c>
      <c r="R67" t="str">
        <f t="shared" si="19"/>
        <v>1,0</v>
      </c>
      <c r="S67" t="str">
        <f t="shared" si="19"/>
        <v>1,0</v>
      </c>
      <c r="T67" t="str">
        <f t="shared" si="19"/>
        <v>1,0</v>
      </c>
      <c r="U67" t="str">
        <f t="shared" si="19"/>
        <v>1,0</v>
      </c>
      <c r="V67" t="str">
        <f t="shared" si="19"/>
        <v>1,0</v>
      </c>
      <c r="W67" t="str">
        <f t="shared" si="19"/>
        <v>1,0</v>
      </c>
      <c r="X67" t="str">
        <f t="shared" si="19"/>
        <v>1,0</v>
      </c>
      <c r="Y67" t="str">
        <f t="shared" si="19"/>
        <v>1,0</v>
      </c>
      <c r="AP67" t="str">
        <f t="shared" ref="AP67:AP130" si="21">IF($D67=5,LOG($B67),"FALSE")</f>
        <v>FALSE</v>
      </c>
      <c r="AQ67" t="str">
        <f t="shared" ref="AQ67:AQ130" si="22">IF($D67=4,LOG($B67),"FALSE")</f>
        <v>FALSE</v>
      </c>
      <c r="AR67">
        <f t="shared" ref="AR67:AR130" si="23">IF($D67=3,LOG($B67),"FALSE")</f>
        <v>1.7024305364455252</v>
      </c>
      <c r="AS67" t="str">
        <f t="shared" ref="AS67:AS130" si="24">IF($D67=2,LOG($B67),"FALSE")</f>
        <v>FALSE</v>
      </c>
    </row>
    <row r="68" spans="1:45" x14ac:dyDescent="0.25">
      <c r="A68" s="58">
        <v>67</v>
      </c>
      <c r="B68" s="58">
        <f>IF(ISNUMBER(Data!D68),IF(AND($A68&lt;=Data!$H$3,$A70&gt;=Data!$H$2,Data!E69&lt;&gt;1),VLOOKUP($A68,Data!$A:$D,4,FALSE)))</f>
        <v>51.8</v>
      </c>
      <c r="C68" s="58">
        <f>IF(ISNUMBER(Data!D68),IF(AND($A68&lt;=Data!$H$3,$A70&gt;=Data!$H$2,Data!E69&lt;&gt;1),VLOOKUP($A68,Data!$A:$D,3,FALSE)))</f>
        <v>0.52200000000000002</v>
      </c>
      <c r="D68" s="58">
        <f>IF(COUNT(B68:C68)=2,IF(C68&gt;Data!$H$5,5,IF(C68&gt;Data!$H$6,4,IF(C68&gt;Data!$H$7,3,2))))</f>
        <v>3</v>
      </c>
      <c r="E68" s="69">
        <f t="shared" si="20"/>
        <v>0</v>
      </c>
      <c r="F68" t="str">
        <f t="shared" si="18"/>
        <v>0,0</v>
      </c>
      <c r="G68" t="str">
        <f t="shared" si="18"/>
        <v>0,0</v>
      </c>
      <c r="H68" t="str">
        <f t="shared" si="18"/>
        <v>0,0</v>
      </c>
      <c r="I68" t="str">
        <f t="shared" si="18"/>
        <v>0,0</v>
      </c>
      <c r="J68" t="str">
        <f t="shared" si="18"/>
        <v>0,0</v>
      </c>
      <c r="K68" t="str">
        <f t="shared" si="18"/>
        <v>0,0</v>
      </c>
      <c r="L68" t="str">
        <f t="shared" si="18"/>
        <v>0,0</v>
      </c>
      <c r="M68" t="str">
        <f t="shared" si="18"/>
        <v>0,0</v>
      </c>
      <c r="N68" t="str">
        <f t="shared" si="18"/>
        <v>0,0</v>
      </c>
      <c r="O68" t="str">
        <f t="shared" si="18"/>
        <v>0,0</v>
      </c>
      <c r="P68" t="str">
        <f t="shared" si="19"/>
        <v>1,0</v>
      </c>
      <c r="Q68" t="str">
        <f t="shared" si="19"/>
        <v>1,0</v>
      </c>
      <c r="R68" t="str">
        <f t="shared" si="19"/>
        <v>1,0</v>
      </c>
      <c r="S68" t="str">
        <f t="shared" si="19"/>
        <v>1,0</v>
      </c>
      <c r="T68" t="str">
        <f t="shared" si="19"/>
        <v>1,0</v>
      </c>
      <c r="U68" t="str">
        <f t="shared" si="19"/>
        <v>1,0</v>
      </c>
      <c r="V68" t="str">
        <f t="shared" si="19"/>
        <v>1,0</v>
      </c>
      <c r="W68" t="str">
        <f t="shared" si="19"/>
        <v>1,0</v>
      </c>
      <c r="X68" t="str">
        <f t="shared" si="19"/>
        <v>1,0</v>
      </c>
      <c r="Y68" t="str">
        <f t="shared" si="19"/>
        <v>1,0</v>
      </c>
      <c r="AP68" t="str">
        <f t="shared" si="21"/>
        <v>FALSE</v>
      </c>
      <c r="AQ68" t="str">
        <f t="shared" si="22"/>
        <v>FALSE</v>
      </c>
      <c r="AR68">
        <f t="shared" si="23"/>
        <v>1.7143297597452329</v>
      </c>
      <c r="AS68" t="str">
        <f t="shared" si="24"/>
        <v>FALSE</v>
      </c>
    </row>
    <row r="69" spans="1:45" x14ac:dyDescent="0.25">
      <c r="A69" s="58">
        <v>68</v>
      </c>
      <c r="B69" s="58">
        <f>IF(ISNUMBER(Data!D69),IF(AND($A69&lt;=Data!$H$3,$A71&gt;=Data!$H$2,Data!E70&lt;&gt;1),VLOOKUP($A69,Data!$A:$D,4,FALSE)))</f>
        <v>52.2</v>
      </c>
      <c r="C69" s="58">
        <f>IF(ISNUMBER(Data!D69),IF(AND($A69&lt;=Data!$H$3,$A71&gt;=Data!$H$2,Data!E70&lt;&gt;1),VLOOKUP($A69,Data!$A:$D,3,FALSE)))</f>
        <v>0.53400000000000003</v>
      </c>
      <c r="D69" s="58">
        <f>IF(COUNT(B69:C69)=2,IF(C69&gt;Data!$H$5,5,IF(C69&gt;Data!$H$6,4,IF(C69&gt;Data!$H$7,3,2))))</f>
        <v>3</v>
      </c>
      <c r="E69" s="69">
        <f t="shared" si="20"/>
        <v>0</v>
      </c>
      <c r="F69" t="str">
        <f t="shared" si="18"/>
        <v>0,0</v>
      </c>
      <c r="G69" t="str">
        <f t="shared" si="18"/>
        <v>0,0</v>
      </c>
      <c r="H69" t="str">
        <f t="shared" si="18"/>
        <v>0,0</v>
      </c>
      <c r="I69" t="str">
        <f t="shared" si="18"/>
        <v>0,0</v>
      </c>
      <c r="J69" t="str">
        <f t="shared" si="18"/>
        <v>0,0</v>
      </c>
      <c r="K69" t="str">
        <f t="shared" si="18"/>
        <v>0,0</v>
      </c>
      <c r="L69" t="str">
        <f t="shared" si="18"/>
        <v>0,0</v>
      </c>
      <c r="M69" t="str">
        <f t="shared" si="18"/>
        <v>0,0</v>
      </c>
      <c r="N69" t="str">
        <f t="shared" si="18"/>
        <v>0,0</v>
      </c>
      <c r="O69" t="str">
        <f t="shared" si="18"/>
        <v>0,0</v>
      </c>
      <c r="P69" t="str">
        <f t="shared" si="19"/>
        <v>1,0</v>
      </c>
      <c r="Q69" t="str">
        <f t="shared" si="19"/>
        <v>1,0</v>
      </c>
      <c r="R69" t="str">
        <f t="shared" si="19"/>
        <v>1,0</v>
      </c>
      <c r="S69" t="str">
        <f t="shared" si="19"/>
        <v>1,0</v>
      </c>
      <c r="T69" t="str">
        <f t="shared" si="19"/>
        <v>1,0</v>
      </c>
      <c r="U69" t="str">
        <f t="shared" si="19"/>
        <v>1,0</v>
      </c>
      <c r="V69" t="str">
        <f t="shared" si="19"/>
        <v>1,0</v>
      </c>
      <c r="W69" t="str">
        <f t="shared" si="19"/>
        <v>1,0</v>
      </c>
      <c r="X69" t="str">
        <f t="shared" si="19"/>
        <v>1,0</v>
      </c>
      <c r="Y69" t="str">
        <f t="shared" si="19"/>
        <v>1,0</v>
      </c>
      <c r="AP69" t="str">
        <f t="shared" si="21"/>
        <v>FALSE</v>
      </c>
      <c r="AQ69" t="str">
        <f t="shared" si="22"/>
        <v>FALSE</v>
      </c>
      <c r="AR69">
        <f t="shared" si="23"/>
        <v>1.7176705030022621</v>
      </c>
      <c r="AS69" t="str">
        <f t="shared" si="24"/>
        <v>FALSE</v>
      </c>
    </row>
    <row r="70" spans="1:45" x14ac:dyDescent="0.25">
      <c r="A70" s="58">
        <v>69</v>
      </c>
      <c r="B70" s="58">
        <f>IF(ISNUMBER(Data!D70),IF(AND($A70&lt;=Data!$H$3,$A72&gt;=Data!$H$2,Data!E71&lt;&gt;1),VLOOKUP($A70,Data!$A:$D,4,FALSE)))</f>
        <v>52.5</v>
      </c>
      <c r="C70" s="58">
        <f>IF(ISNUMBER(Data!D70),IF(AND($A70&lt;=Data!$H$3,$A72&gt;=Data!$H$2,Data!E71&lt;&gt;1),VLOOKUP($A70,Data!$A:$D,3,FALSE)))</f>
        <v>0.60299999999999998</v>
      </c>
      <c r="D70" s="58">
        <f>IF(COUNT(B70:C70)=2,IF(C70&gt;Data!$H$5,5,IF(C70&gt;Data!$H$6,4,IF(C70&gt;Data!$H$7,3,2))))</f>
        <v>4</v>
      </c>
      <c r="E70" s="69">
        <f t="shared" si="20"/>
        <v>0</v>
      </c>
      <c r="F70" t="str">
        <f t="shared" si="18"/>
        <v>0,0</v>
      </c>
      <c r="G70" t="str">
        <f t="shared" si="18"/>
        <v>0,0</v>
      </c>
      <c r="H70" t="str">
        <f t="shared" si="18"/>
        <v>0,0</v>
      </c>
      <c r="I70" t="str">
        <f t="shared" si="18"/>
        <v>0,0</v>
      </c>
      <c r="J70" t="str">
        <f t="shared" si="18"/>
        <v>0,0</v>
      </c>
      <c r="K70" t="str">
        <f t="shared" si="18"/>
        <v>0,0</v>
      </c>
      <c r="L70" t="str">
        <f t="shared" si="18"/>
        <v>0,0</v>
      </c>
      <c r="M70" t="str">
        <f t="shared" si="18"/>
        <v>0,0</v>
      </c>
      <c r="N70" t="str">
        <f t="shared" si="18"/>
        <v>0,0</v>
      </c>
      <c r="O70" t="str">
        <f t="shared" si="18"/>
        <v>0,0</v>
      </c>
      <c r="P70" t="str">
        <f t="shared" si="19"/>
        <v>1,0</v>
      </c>
      <c r="Q70" t="str">
        <f t="shared" si="19"/>
        <v>1,0</v>
      </c>
      <c r="R70" t="str">
        <f t="shared" si="19"/>
        <v>1,0</v>
      </c>
      <c r="S70" t="str">
        <f t="shared" si="19"/>
        <v>1,0</v>
      </c>
      <c r="T70" t="str">
        <f t="shared" si="19"/>
        <v>1,0</v>
      </c>
      <c r="U70" t="str">
        <f t="shared" si="19"/>
        <v>1,0</v>
      </c>
      <c r="V70" t="str">
        <f t="shared" si="19"/>
        <v>1,0</v>
      </c>
      <c r="W70" t="str">
        <f t="shared" si="19"/>
        <v>1,0</v>
      </c>
      <c r="X70" t="str">
        <f t="shared" si="19"/>
        <v>1,0</v>
      </c>
      <c r="Y70" t="str">
        <f t="shared" si="19"/>
        <v>1,0</v>
      </c>
      <c r="AP70" t="str">
        <f t="shared" si="21"/>
        <v>FALSE</v>
      </c>
      <c r="AQ70">
        <f t="shared" si="22"/>
        <v>1.7201593034059568</v>
      </c>
      <c r="AR70" t="str">
        <f t="shared" si="23"/>
        <v>FALSE</v>
      </c>
      <c r="AS70" t="str">
        <f t="shared" si="24"/>
        <v>FALSE</v>
      </c>
    </row>
    <row r="71" spans="1:45" x14ac:dyDescent="0.25">
      <c r="A71" s="58">
        <v>70</v>
      </c>
      <c r="B71" s="58" t="b">
        <f>IF(ISNUMBER(Data!D71),IF(AND($A71&lt;=Data!$H$3,$A73&gt;=Data!$H$2,Data!E72&lt;&gt;1),VLOOKUP($A71,Data!$A:$D,4,FALSE)))</f>
        <v>0</v>
      </c>
      <c r="C71" s="58" t="b">
        <f>IF(ISNUMBER(Data!D71),IF(AND($A71&lt;=Data!$H$3,$A73&gt;=Data!$H$2,Data!E72&lt;&gt;1),VLOOKUP($A71,Data!$A:$D,3,FALSE)))</f>
        <v>0</v>
      </c>
      <c r="D71" s="58" t="b">
        <f>IF(COUNT(B71:C71)=2,IF(C71&gt;Data!$H$5,5,IF(C71&gt;Data!$H$6,4,IF(C71&gt;Data!$H$7,3,2))))</f>
        <v>0</v>
      </c>
      <c r="E71" s="69" t="str">
        <f t="shared" si="20"/>
        <v/>
      </c>
      <c r="F71" t="str">
        <f t="shared" si="18"/>
        <v>0,</v>
      </c>
      <c r="G71" t="str">
        <f t="shared" si="18"/>
        <v>0,</v>
      </c>
      <c r="H71" t="str">
        <f t="shared" si="18"/>
        <v>0,</v>
      </c>
      <c r="I71" t="str">
        <f t="shared" si="18"/>
        <v>0,</v>
      </c>
      <c r="J71" t="str">
        <f t="shared" si="18"/>
        <v>0,</v>
      </c>
      <c r="K71" t="str">
        <f t="shared" si="18"/>
        <v>0,</v>
      </c>
      <c r="L71" t="str">
        <f t="shared" si="18"/>
        <v>0,</v>
      </c>
      <c r="M71" t="str">
        <f t="shared" si="18"/>
        <v>0,</v>
      </c>
      <c r="N71" t="str">
        <f t="shared" si="18"/>
        <v>0,</v>
      </c>
      <c r="O71" t="str">
        <f t="shared" si="18"/>
        <v>0,</v>
      </c>
      <c r="P71" t="str">
        <f t="shared" si="19"/>
        <v>0,</v>
      </c>
      <c r="Q71" t="str">
        <f t="shared" si="19"/>
        <v>0,</v>
      </c>
      <c r="R71" t="str">
        <f t="shared" si="19"/>
        <v>0,</v>
      </c>
      <c r="S71" t="str">
        <f t="shared" si="19"/>
        <v>0,</v>
      </c>
      <c r="T71" t="str">
        <f t="shared" si="19"/>
        <v>0,</v>
      </c>
      <c r="U71" t="str">
        <f t="shared" si="19"/>
        <v>0,</v>
      </c>
      <c r="V71" t="str">
        <f t="shared" si="19"/>
        <v>0,</v>
      </c>
      <c r="W71" t="str">
        <f t="shared" si="19"/>
        <v>0,</v>
      </c>
      <c r="X71" t="str">
        <f t="shared" si="19"/>
        <v>0,</v>
      </c>
      <c r="Y71" t="str">
        <f t="shared" si="19"/>
        <v>0,</v>
      </c>
      <c r="AP71" t="str">
        <f t="shared" si="21"/>
        <v>FALSE</v>
      </c>
      <c r="AQ71" t="str">
        <f t="shared" si="22"/>
        <v>FALSE</v>
      </c>
      <c r="AR71" t="str">
        <f t="shared" si="23"/>
        <v>FALSE</v>
      </c>
      <c r="AS71" t="str">
        <f t="shared" si="24"/>
        <v>FALSE</v>
      </c>
    </row>
    <row r="72" spans="1:45" x14ac:dyDescent="0.25">
      <c r="A72" s="58">
        <v>71</v>
      </c>
      <c r="B72" s="58">
        <f>IF(ISNUMBER(Data!D72),IF(AND($A72&lt;=Data!$H$3,$A74&gt;=Data!$H$2,Data!E73&lt;&gt;1),VLOOKUP($A72,Data!$A:$D,4,FALSE)))</f>
        <v>54</v>
      </c>
      <c r="C72" s="58">
        <f>IF(ISNUMBER(Data!D72),IF(AND($A72&lt;=Data!$H$3,$A74&gt;=Data!$H$2,Data!E73&lt;&gt;1),VLOOKUP($A72,Data!$A:$D,3,FALSE)))</f>
        <v>1.099</v>
      </c>
      <c r="D72" s="58">
        <f>IF(COUNT(B72:C72)=2,IF(C72&gt;Data!$H$5,5,IF(C72&gt;Data!$H$6,4,IF(C72&gt;Data!$H$7,3,2))))</f>
        <v>5</v>
      </c>
      <c r="E72" s="69">
        <f t="shared" si="20"/>
        <v>1</v>
      </c>
      <c r="F72" t="str">
        <f t="shared" ref="F72:O81" si="25">IF($B72&lt;F$1,1,0) &amp;","&amp;$E72</f>
        <v>0,1</v>
      </c>
      <c r="G72" t="str">
        <f t="shared" si="25"/>
        <v>0,1</v>
      </c>
      <c r="H72" t="str">
        <f t="shared" si="25"/>
        <v>0,1</v>
      </c>
      <c r="I72" t="str">
        <f t="shared" si="25"/>
        <v>0,1</v>
      </c>
      <c r="J72" t="str">
        <f t="shared" si="25"/>
        <v>0,1</v>
      </c>
      <c r="K72" t="str">
        <f t="shared" si="25"/>
        <v>0,1</v>
      </c>
      <c r="L72" t="str">
        <f t="shared" si="25"/>
        <v>0,1</v>
      </c>
      <c r="M72" t="str">
        <f t="shared" si="25"/>
        <v>0,1</v>
      </c>
      <c r="N72" t="str">
        <f t="shared" si="25"/>
        <v>0,1</v>
      </c>
      <c r="O72" t="str">
        <f t="shared" si="25"/>
        <v>0,1</v>
      </c>
      <c r="P72" t="str">
        <f t="shared" ref="P72:Y81" si="26">IF($B72&lt;P$1,1,0) &amp;","&amp;$E72</f>
        <v>1,1</v>
      </c>
      <c r="Q72" t="str">
        <f t="shared" si="26"/>
        <v>1,1</v>
      </c>
      <c r="R72" t="str">
        <f t="shared" si="26"/>
        <v>1,1</v>
      </c>
      <c r="S72" t="str">
        <f t="shared" si="26"/>
        <v>1,1</v>
      </c>
      <c r="T72" t="str">
        <f t="shared" si="26"/>
        <v>1,1</v>
      </c>
      <c r="U72" t="str">
        <f t="shared" si="26"/>
        <v>1,1</v>
      </c>
      <c r="V72" t="str">
        <f t="shared" si="26"/>
        <v>1,1</v>
      </c>
      <c r="W72" t="str">
        <f t="shared" si="26"/>
        <v>1,1</v>
      </c>
      <c r="X72" t="str">
        <f t="shared" si="26"/>
        <v>1,1</v>
      </c>
      <c r="Y72" t="str">
        <f t="shared" si="26"/>
        <v>1,1</v>
      </c>
      <c r="AP72">
        <f t="shared" si="21"/>
        <v>1.7323937598229686</v>
      </c>
      <c r="AQ72" t="str">
        <f t="shared" si="22"/>
        <v>FALSE</v>
      </c>
      <c r="AR72" t="str">
        <f t="shared" si="23"/>
        <v>FALSE</v>
      </c>
      <c r="AS72" t="str">
        <f t="shared" si="24"/>
        <v>FALSE</v>
      </c>
    </row>
    <row r="73" spans="1:45" x14ac:dyDescent="0.25">
      <c r="A73" s="58">
        <v>72</v>
      </c>
      <c r="B73" s="58">
        <f>IF(ISNUMBER(Data!D73),IF(AND($A73&lt;=Data!$H$3,$A75&gt;=Data!$H$2,Data!E74&lt;&gt;1),VLOOKUP($A73,Data!$A:$D,4,FALSE)))</f>
        <v>55.3</v>
      </c>
      <c r="C73" s="58">
        <f>IF(ISNUMBER(Data!D73),IF(AND($A73&lt;=Data!$H$3,$A75&gt;=Data!$H$2,Data!E74&lt;&gt;1),VLOOKUP($A73,Data!$A:$D,3,FALSE)))</f>
        <v>0.78100000000000003</v>
      </c>
      <c r="D73" s="58">
        <f>IF(COUNT(B73:C73)=2,IF(C73&gt;Data!$H$5,5,IF(C73&gt;Data!$H$6,4,IF(C73&gt;Data!$H$7,3,2))))</f>
        <v>4</v>
      </c>
      <c r="E73" s="69">
        <f t="shared" si="20"/>
        <v>0</v>
      </c>
      <c r="F73" t="str">
        <f t="shared" si="25"/>
        <v>0,0</v>
      </c>
      <c r="G73" t="str">
        <f t="shared" si="25"/>
        <v>0,0</v>
      </c>
      <c r="H73" t="str">
        <f t="shared" si="25"/>
        <v>0,0</v>
      </c>
      <c r="I73" t="str">
        <f t="shared" si="25"/>
        <v>0,0</v>
      </c>
      <c r="J73" t="str">
        <f t="shared" si="25"/>
        <v>0,0</v>
      </c>
      <c r="K73" t="str">
        <f t="shared" si="25"/>
        <v>0,0</v>
      </c>
      <c r="L73" t="str">
        <f t="shared" si="25"/>
        <v>0,0</v>
      </c>
      <c r="M73" t="str">
        <f t="shared" si="25"/>
        <v>0,0</v>
      </c>
      <c r="N73" t="str">
        <f t="shared" si="25"/>
        <v>0,0</v>
      </c>
      <c r="O73" t="str">
        <f t="shared" si="25"/>
        <v>0,0</v>
      </c>
      <c r="P73" t="str">
        <f t="shared" si="26"/>
        <v>1,0</v>
      </c>
      <c r="Q73" t="str">
        <f t="shared" si="26"/>
        <v>1,0</v>
      </c>
      <c r="R73" t="str">
        <f t="shared" si="26"/>
        <v>1,0</v>
      </c>
      <c r="S73" t="str">
        <f t="shared" si="26"/>
        <v>1,0</v>
      </c>
      <c r="T73" t="str">
        <f t="shared" si="26"/>
        <v>1,0</v>
      </c>
      <c r="U73" t="str">
        <f t="shared" si="26"/>
        <v>1,0</v>
      </c>
      <c r="V73" t="str">
        <f t="shared" si="26"/>
        <v>1,0</v>
      </c>
      <c r="W73" t="str">
        <f t="shared" si="26"/>
        <v>1,0</v>
      </c>
      <c r="X73" t="str">
        <f t="shared" si="26"/>
        <v>1,0</v>
      </c>
      <c r="Y73" t="str">
        <f t="shared" si="26"/>
        <v>1,0</v>
      </c>
      <c r="AP73" t="str">
        <f t="shared" si="21"/>
        <v>FALSE</v>
      </c>
      <c r="AQ73">
        <f t="shared" si="22"/>
        <v>1.7427251313046983</v>
      </c>
      <c r="AR73" t="str">
        <f t="shared" si="23"/>
        <v>FALSE</v>
      </c>
      <c r="AS73" t="str">
        <f t="shared" si="24"/>
        <v>FALSE</v>
      </c>
    </row>
    <row r="74" spans="1:45" x14ac:dyDescent="0.25">
      <c r="A74" s="58">
        <v>73</v>
      </c>
      <c r="B74" s="58">
        <f>IF(ISNUMBER(Data!D74),IF(AND($A74&lt;=Data!$H$3,$A76&gt;=Data!$H$2,Data!E75&lt;&gt;1),VLOOKUP($A74,Data!$A:$D,4,FALSE)))</f>
        <v>56</v>
      </c>
      <c r="C74" s="58">
        <f>IF(ISNUMBER(Data!D74),IF(AND($A74&lt;=Data!$H$3,$A76&gt;=Data!$H$2,Data!E75&lt;&gt;1),VLOOKUP($A74,Data!$A:$D,3,FALSE)))</f>
        <v>0.43099999999999999</v>
      </c>
      <c r="D74" s="58">
        <f>IF(COUNT(B74:C74)=2,IF(C74&gt;Data!$H$5,5,IF(C74&gt;Data!$H$6,4,IF(C74&gt;Data!$H$7,3,2))))</f>
        <v>3</v>
      </c>
      <c r="E74" s="69">
        <f t="shared" si="20"/>
        <v>0</v>
      </c>
      <c r="F74" t="str">
        <f t="shared" si="25"/>
        <v>0,0</v>
      </c>
      <c r="G74" t="str">
        <f t="shared" si="25"/>
        <v>0,0</v>
      </c>
      <c r="H74" t="str">
        <f t="shared" si="25"/>
        <v>0,0</v>
      </c>
      <c r="I74" t="str">
        <f t="shared" si="25"/>
        <v>0,0</v>
      </c>
      <c r="J74" t="str">
        <f t="shared" si="25"/>
        <v>0,0</v>
      </c>
      <c r="K74" t="str">
        <f t="shared" si="25"/>
        <v>0,0</v>
      </c>
      <c r="L74" t="str">
        <f t="shared" si="25"/>
        <v>0,0</v>
      </c>
      <c r="M74" t="str">
        <f t="shared" si="25"/>
        <v>0,0</v>
      </c>
      <c r="N74" t="str">
        <f t="shared" si="25"/>
        <v>0,0</v>
      </c>
      <c r="O74" t="str">
        <f t="shared" si="25"/>
        <v>0,0</v>
      </c>
      <c r="P74" t="str">
        <f t="shared" si="26"/>
        <v>1,0</v>
      </c>
      <c r="Q74" t="str">
        <f t="shared" si="26"/>
        <v>1,0</v>
      </c>
      <c r="R74" t="str">
        <f t="shared" si="26"/>
        <v>1,0</v>
      </c>
      <c r="S74" t="str">
        <f t="shared" si="26"/>
        <v>1,0</v>
      </c>
      <c r="T74" t="str">
        <f t="shared" si="26"/>
        <v>1,0</v>
      </c>
      <c r="U74" t="str">
        <f t="shared" si="26"/>
        <v>1,0</v>
      </c>
      <c r="V74" t="str">
        <f t="shared" si="26"/>
        <v>1,0</v>
      </c>
      <c r="W74" t="str">
        <f t="shared" si="26"/>
        <v>1,0</v>
      </c>
      <c r="X74" t="str">
        <f t="shared" si="26"/>
        <v>1,0</v>
      </c>
      <c r="Y74" t="str">
        <f t="shared" si="26"/>
        <v>1,0</v>
      </c>
      <c r="AP74" t="str">
        <f t="shared" si="21"/>
        <v>FALSE</v>
      </c>
      <c r="AQ74" t="str">
        <f t="shared" si="22"/>
        <v>FALSE</v>
      </c>
      <c r="AR74">
        <f t="shared" si="23"/>
        <v>1.7481880270062005</v>
      </c>
      <c r="AS74" t="str">
        <f t="shared" si="24"/>
        <v>FALSE</v>
      </c>
    </row>
    <row r="75" spans="1:45" x14ac:dyDescent="0.25">
      <c r="A75" s="58">
        <v>74</v>
      </c>
      <c r="B75" s="58">
        <f>IF(ISNUMBER(Data!D75),IF(AND($A75&lt;=Data!$H$3,$A77&gt;=Data!$H$2,Data!E76&lt;&gt;1),VLOOKUP($A75,Data!$A:$D,4,FALSE)))</f>
        <v>56</v>
      </c>
      <c r="C75" s="58">
        <f>IF(ISNUMBER(Data!D75),IF(AND($A75&lt;=Data!$H$3,$A77&gt;=Data!$H$2,Data!E76&lt;&gt;1),VLOOKUP($A75,Data!$A:$D,3,FALSE)))</f>
        <v>0.57199999999999995</v>
      </c>
      <c r="D75" s="58">
        <f>IF(COUNT(B75:C75)=2,IF(C75&gt;Data!$H$5,5,IF(C75&gt;Data!$H$6,4,IF(C75&gt;Data!$H$7,3,2))))</f>
        <v>3</v>
      </c>
      <c r="E75" s="69">
        <f t="shared" si="20"/>
        <v>0</v>
      </c>
      <c r="F75" t="str">
        <f t="shared" si="25"/>
        <v>0,0</v>
      </c>
      <c r="G75" t="str">
        <f t="shared" si="25"/>
        <v>0,0</v>
      </c>
      <c r="H75" t="str">
        <f t="shared" si="25"/>
        <v>0,0</v>
      </c>
      <c r="I75" t="str">
        <f t="shared" si="25"/>
        <v>0,0</v>
      </c>
      <c r="J75" t="str">
        <f t="shared" si="25"/>
        <v>0,0</v>
      </c>
      <c r="K75" t="str">
        <f t="shared" si="25"/>
        <v>0,0</v>
      </c>
      <c r="L75" t="str">
        <f t="shared" si="25"/>
        <v>0,0</v>
      </c>
      <c r="M75" t="str">
        <f t="shared" si="25"/>
        <v>0,0</v>
      </c>
      <c r="N75" t="str">
        <f t="shared" si="25"/>
        <v>0,0</v>
      </c>
      <c r="O75" t="str">
        <f t="shared" si="25"/>
        <v>0,0</v>
      </c>
      <c r="P75" t="str">
        <f t="shared" si="26"/>
        <v>1,0</v>
      </c>
      <c r="Q75" t="str">
        <f t="shared" si="26"/>
        <v>1,0</v>
      </c>
      <c r="R75" t="str">
        <f t="shared" si="26"/>
        <v>1,0</v>
      </c>
      <c r="S75" t="str">
        <f t="shared" si="26"/>
        <v>1,0</v>
      </c>
      <c r="T75" t="str">
        <f t="shared" si="26"/>
        <v>1,0</v>
      </c>
      <c r="U75" t="str">
        <f t="shared" si="26"/>
        <v>1,0</v>
      </c>
      <c r="V75" t="str">
        <f t="shared" si="26"/>
        <v>1,0</v>
      </c>
      <c r="W75" t="str">
        <f t="shared" si="26"/>
        <v>1,0</v>
      </c>
      <c r="X75" t="str">
        <f t="shared" si="26"/>
        <v>1,0</v>
      </c>
      <c r="Y75" t="str">
        <f t="shared" si="26"/>
        <v>1,0</v>
      </c>
      <c r="AP75" t="str">
        <f t="shared" si="21"/>
        <v>FALSE</v>
      </c>
      <c r="AQ75" t="str">
        <f t="shared" si="22"/>
        <v>FALSE</v>
      </c>
      <c r="AR75">
        <f t="shared" si="23"/>
        <v>1.7481880270062005</v>
      </c>
      <c r="AS75" t="str">
        <f t="shared" si="24"/>
        <v>FALSE</v>
      </c>
    </row>
    <row r="76" spans="1:45" x14ac:dyDescent="0.25">
      <c r="A76" s="58">
        <v>75</v>
      </c>
      <c r="B76" s="58">
        <f>IF(ISNUMBER(Data!D76),IF(AND($A76&lt;=Data!$H$3,$A78&gt;=Data!$H$2,Data!E77&lt;&gt;1),VLOOKUP($A76,Data!$A:$D,4,FALSE)))</f>
        <v>57</v>
      </c>
      <c r="C76" s="58">
        <f>IF(ISNUMBER(Data!D76),IF(AND($A76&lt;=Data!$H$3,$A78&gt;=Data!$H$2,Data!E77&lt;&gt;1),VLOOKUP($A76,Data!$A:$D,3,FALSE)))</f>
        <v>0.72899999999999998</v>
      </c>
      <c r="D76" s="58">
        <f>IF(COUNT(B76:C76)=2,IF(C76&gt;Data!$H$5,5,IF(C76&gt;Data!$H$6,4,IF(C76&gt;Data!$H$7,3,2))))</f>
        <v>4</v>
      </c>
      <c r="E76" s="69">
        <f t="shared" si="20"/>
        <v>0</v>
      </c>
      <c r="F76" t="str">
        <f t="shared" si="25"/>
        <v>0,0</v>
      </c>
      <c r="G76" t="str">
        <f t="shared" si="25"/>
        <v>0,0</v>
      </c>
      <c r="H76" t="str">
        <f t="shared" si="25"/>
        <v>0,0</v>
      </c>
      <c r="I76" t="str">
        <f t="shared" si="25"/>
        <v>0,0</v>
      </c>
      <c r="J76" t="str">
        <f t="shared" si="25"/>
        <v>0,0</v>
      </c>
      <c r="K76" t="str">
        <f t="shared" si="25"/>
        <v>0,0</v>
      </c>
      <c r="L76" t="str">
        <f t="shared" si="25"/>
        <v>0,0</v>
      </c>
      <c r="M76" t="str">
        <f t="shared" si="25"/>
        <v>0,0</v>
      </c>
      <c r="N76" t="str">
        <f t="shared" si="25"/>
        <v>0,0</v>
      </c>
      <c r="O76" t="str">
        <f t="shared" si="25"/>
        <v>0,0</v>
      </c>
      <c r="P76" t="str">
        <f t="shared" si="26"/>
        <v>1,0</v>
      </c>
      <c r="Q76" t="str">
        <f t="shared" si="26"/>
        <v>1,0</v>
      </c>
      <c r="R76" t="str">
        <f t="shared" si="26"/>
        <v>1,0</v>
      </c>
      <c r="S76" t="str">
        <f t="shared" si="26"/>
        <v>1,0</v>
      </c>
      <c r="T76" t="str">
        <f t="shared" si="26"/>
        <v>1,0</v>
      </c>
      <c r="U76" t="str">
        <f t="shared" si="26"/>
        <v>1,0</v>
      </c>
      <c r="V76" t="str">
        <f t="shared" si="26"/>
        <v>1,0</v>
      </c>
      <c r="W76" t="str">
        <f t="shared" si="26"/>
        <v>1,0</v>
      </c>
      <c r="X76" t="str">
        <f t="shared" si="26"/>
        <v>1,0</v>
      </c>
      <c r="Y76" t="str">
        <f t="shared" si="26"/>
        <v>1,0</v>
      </c>
      <c r="AP76" t="str">
        <f t="shared" si="21"/>
        <v>FALSE</v>
      </c>
      <c r="AQ76">
        <f t="shared" si="22"/>
        <v>1.7558748556724915</v>
      </c>
      <c r="AR76" t="str">
        <f t="shared" si="23"/>
        <v>FALSE</v>
      </c>
      <c r="AS76" t="str">
        <f t="shared" si="24"/>
        <v>FALSE</v>
      </c>
    </row>
    <row r="77" spans="1:45" x14ac:dyDescent="0.25">
      <c r="A77" s="58">
        <v>76</v>
      </c>
      <c r="B77" s="58">
        <f>IF(ISNUMBER(Data!D77),IF(AND($A77&lt;=Data!$H$3,$A79&gt;=Data!$H$2,Data!E78&lt;&gt;1),VLOOKUP($A77,Data!$A:$D,4,FALSE)))</f>
        <v>57.2</v>
      </c>
      <c r="C77" s="58">
        <f>IF(ISNUMBER(Data!D77),IF(AND($A77&lt;=Data!$H$3,$A79&gt;=Data!$H$2,Data!E78&lt;&gt;1),VLOOKUP($A77,Data!$A:$D,3,FALSE)))</f>
        <v>0.505</v>
      </c>
      <c r="D77" s="58">
        <f>IF(COUNT(B77:C77)=2,IF(C77&gt;Data!$H$5,5,IF(C77&gt;Data!$H$6,4,IF(C77&gt;Data!$H$7,3,2))))</f>
        <v>3</v>
      </c>
      <c r="E77" s="69">
        <f t="shared" si="20"/>
        <v>0</v>
      </c>
      <c r="F77" t="str">
        <f t="shared" si="25"/>
        <v>0,0</v>
      </c>
      <c r="G77" t="str">
        <f t="shared" si="25"/>
        <v>0,0</v>
      </c>
      <c r="H77" t="str">
        <f t="shared" si="25"/>
        <v>0,0</v>
      </c>
      <c r="I77" t="str">
        <f t="shared" si="25"/>
        <v>0,0</v>
      </c>
      <c r="J77" t="str">
        <f t="shared" si="25"/>
        <v>0,0</v>
      </c>
      <c r="K77" t="str">
        <f t="shared" si="25"/>
        <v>0,0</v>
      </c>
      <c r="L77" t="str">
        <f t="shared" si="25"/>
        <v>0,0</v>
      </c>
      <c r="M77" t="str">
        <f t="shared" si="25"/>
        <v>0,0</v>
      </c>
      <c r="N77" t="str">
        <f t="shared" si="25"/>
        <v>0,0</v>
      </c>
      <c r="O77" t="str">
        <f t="shared" si="25"/>
        <v>0,0</v>
      </c>
      <c r="P77" t="str">
        <f t="shared" si="26"/>
        <v>1,0</v>
      </c>
      <c r="Q77" t="str">
        <f t="shared" si="26"/>
        <v>1,0</v>
      </c>
      <c r="R77" t="str">
        <f t="shared" si="26"/>
        <v>1,0</v>
      </c>
      <c r="S77" t="str">
        <f t="shared" si="26"/>
        <v>1,0</v>
      </c>
      <c r="T77" t="str">
        <f t="shared" si="26"/>
        <v>1,0</v>
      </c>
      <c r="U77" t="str">
        <f t="shared" si="26"/>
        <v>1,0</v>
      </c>
      <c r="V77" t="str">
        <f t="shared" si="26"/>
        <v>1,0</v>
      </c>
      <c r="W77" t="str">
        <f t="shared" si="26"/>
        <v>1,0</v>
      </c>
      <c r="X77" t="str">
        <f t="shared" si="26"/>
        <v>1,0</v>
      </c>
      <c r="Y77" t="str">
        <f t="shared" si="26"/>
        <v>1,0</v>
      </c>
      <c r="AP77" t="str">
        <f t="shared" si="21"/>
        <v>FALSE</v>
      </c>
      <c r="AQ77" t="str">
        <f t="shared" si="22"/>
        <v>FALSE</v>
      </c>
      <c r="AR77">
        <f t="shared" si="23"/>
        <v>1.7573960287930241</v>
      </c>
      <c r="AS77" t="str">
        <f t="shared" si="24"/>
        <v>FALSE</v>
      </c>
    </row>
    <row r="78" spans="1:45" x14ac:dyDescent="0.25">
      <c r="A78" s="58">
        <v>77</v>
      </c>
      <c r="B78" s="58">
        <f>IF(ISNUMBER(Data!D78),IF(AND($A78&lt;=Data!$H$3,$A80&gt;=Data!$H$2,Data!E79&lt;&gt;1),VLOOKUP($A78,Data!$A:$D,4,FALSE)))</f>
        <v>62</v>
      </c>
      <c r="C78" s="58">
        <f>IF(ISNUMBER(Data!D78),IF(AND($A78&lt;=Data!$H$3,$A80&gt;=Data!$H$2,Data!E79&lt;&gt;1),VLOOKUP($A78,Data!$A:$D,3,FALSE)))</f>
        <v>0.55300000000000005</v>
      </c>
      <c r="D78" s="58">
        <f>IF(COUNT(B78:C78)=2,IF(C78&gt;Data!$H$5,5,IF(C78&gt;Data!$H$6,4,IF(C78&gt;Data!$H$7,3,2))))</f>
        <v>3</v>
      </c>
      <c r="E78" s="69">
        <f t="shared" si="20"/>
        <v>0</v>
      </c>
      <c r="F78" t="str">
        <f t="shared" si="25"/>
        <v>0,0</v>
      </c>
      <c r="G78" t="str">
        <f t="shared" si="25"/>
        <v>0,0</v>
      </c>
      <c r="H78" t="str">
        <f t="shared" si="25"/>
        <v>0,0</v>
      </c>
      <c r="I78" t="str">
        <f t="shared" si="25"/>
        <v>0,0</v>
      </c>
      <c r="J78" t="str">
        <f t="shared" si="25"/>
        <v>0,0</v>
      </c>
      <c r="K78" t="str">
        <f t="shared" si="25"/>
        <v>0,0</v>
      </c>
      <c r="L78" t="str">
        <f t="shared" si="25"/>
        <v>0,0</v>
      </c>
      <c r="M78" t="str">
        <f t="shared" si="25"/>
        <v>0,0</v>
      </c>
      <c r="N78" t="str">
        <f t="shared" si="25"/>
        <v>0,0</v>
      </c>
      <c r="O78" t="str">
        <f t="shared" si="25"/>
        <v>0,0</v>
      </c>
      <c r="P78" t="str">
        <f t="shared" si="26"/>
        <v>1,0</v>
      </c>
      <c r="Q78" t="str">
        <f t="shared" si="26"/>
        <v>1,0</v>
      </c>
      <c r="R78" t="str">
        <f t="shared" si="26"/>
        <v>1,0</v>
      </c>
      <c r="S78" t="str">
        <f t="shared" si="26"/>
        <v>1,0</v>
      </c>
      <c r="T78" t="str">
        <f t="shared" si="26"/>
        <v>1,0</v>
      </c>
      <c r="U78" t="str">
        <f t="shared" si="26"/>
        <v>1,0</v>
      </c>
      <c r="V78" t="str">
        <f t="shared" si="26"/>
        <v>1,0</v>
      </c>
      <c r="W78" t="str">
        <f t="shared" si="26"/>
        <v>1,0</v>
      </c>
      <c r="X78" t="str">
        <f t="shared" si="26"/>
        <v>1,0</v>
      </c>
      <c r="Y78" t="str">
        <f t="shared" si="26"/>
        <v>1,0</v>
      </c>
      <c r="AP78" t="str">
        <f t="shared" si="21"/>
        <v>FALSE</v>
      </c>
      <c r="AQ78" t="str">
        <f t="shared" si="22"/>
        <v>FALSE</v>
      </c>
      <c r="AR78">
        <f t="shared" si="23"/>
        <v>1.7923916894982539</v>
      </c>
      <c r="AS78" t="str">
        <f t="shared" si="24"/>
        <v>FALSE</v>
      </c>
    </row>
    <row r="79" spans="1:45" x14ac:dyDescent="0.25">
      <c r="A79" s="58">
        <v>78</v>
      </c>
      <c r="B79" s="58">
        <f>IF(ISNUMBER(Data!D79),IF(AND($A79&lt;=Data!$H$3,$A81&gt;=Data!$H$2,Data!E80&lt;&gt;1),VLOOKUP($A79,Data!$A:$D,4,FALSE)))</f>
        <v>62.5</v>
      </c>
      <c r="C79" s="58">
        <f>IF(ISNUMBER(Data!D79),IF(AND($A79&lt;=Data!$H$3,$A81&gt;=Data!$H$2,Data!E80&lt;&gt;1),VLOOKUP($A79,Data!$A:$D,3,FALSE)))</f>
        <v>0.58399999999999996</v>
      </c>
      <c r="D79" s="58">
        <f>IF(COUNT(B79:C79)=2,IF(C79&gt;Data!$H$5,5,IF(C79&gt;Data!$H$6,4,IF(C79&gt;Data!$H$7,3,2))))</f>
        <v>3</v>
      </c>
      <c r="E79" s="69">
        <f t="shared" si="20"/>
        <v>0</v>
      </c>
      <c r="F79" t="str">
        <f t="shared" si="25"/>
        <v>0,0</v>
      </c>
      <c r="G79" t="str">
        <f t="shared" si="25"/>
        <v>0,0</v>
      </c>
      <c r="H79" t="str">
        <f t="shared" si="25"/>
        <v>0,0</v>
      </c>
      <c r="I79" t="str">
        <f t="shared" si="25"/>
        <v>0,0</v>
      </c>
      <c r="J79" t="str">
        <f t="shared" si="25"/>
        <v>0,0</v>
      </c>
      <c r="K79" t="str">
        <f t="shared" si="25"/>
        <v>0,0</v>
      </c>
      <c r="L79" t="str">
        <f t="shared" si="25"/>
        <v>0,0</v>
      </c>
      <c r="M79" t="str">
        <f t="shared" si="25"/>
        <v>0,0</v>
      </c>
      <c r="N79" t="str">
        <f t="shared" si="25"/>
        <v>0,0</v>
      </c>
      <c r="O79" t="str">
        <f t="shared" si="25"/>
        <v>0,0</v>
      </c>
      <c r="P79" t="str">
        <f t="shared" si="26"/>
        <v>1,0</v>
      </c>
      <c r="Q79" t="str">
        <f t="shared" si="26"/>
        <v>1,0</v>
      </c>
      <c r="R79" t="str">
        <f t="shared" si="26"/>
        <v>1,0</v>
      </c>
      <c r="S79" t="str">
        <f t="shared" si="26"/>
        <v>1,0</v>
      </c>
      <c r="T79" t="str">
        <f t="shared" si="26"/>
        <v>1,0</v>
      </c>
      <c r="U79" t="str">
        <f t="shared" si="26"/>
        <v>1,0</v>
      </c>
      <c r="V79" t="str">
        <f t="shared" si="26"/>
        <v>1,0</v>
      </c>
      <c r="W79" t="str">
        <f t="shared" si="26"/>
        <v>1,0</v>
      </c>
      <c r="X79" t="str">
        <f t="shared" si="26"/>
        <v>1,0</v>
      </c>
      <c r="Y79" t="str">
        <f t="shared" si="26"/>
        <v>1,0</v>
      </c>
      <c r="AP79" t="str">
        <f t="shared" si="21"/>
        <v>FALSE</v>
      </c>
      <c r="AQ79" t="str">
        <f t="shared" si="22"/>
        <v>FALSE</v>
      </c>
      <c r="AR79">
        <f t="shared" si="23"/>
        <v>1.7958800173440752</v>
      </c>
      <c r="AS79" t="str">
        <f t="shared" si="24"/>
        <v>FALSE</v>
      </c>
    </row>
    <row r="80" spans="1:45" x14ac:dyDescent="0.25">
      <c r="A80" s="58">
        <v>79</v>
      </c>
      <c r="B80" s="58">
        <f>IF(ISNUMBER(Data!D80),IF(AND($A80&lt;=Data!$H$3,$A82&gt;=Data!$H$2,Data!E81&lt;&gt;1),VLOOKUP($A80,Data!$A:$D,4,FALSE)))</f>
        <v>63.8</v>
      </c>
      <c r="C80" s="58">
        <f>IF(ISNUMBER(Data!D80),IF(AND($A80&lt;=Data!$H$3,$A82&gt;=Data!$H$2,Data!E81&lt;&gt;1),VLOOKUP($A80,Data!$A:$D,3,FALSE)))</f>
        <v>0.40500000000000003</v>
      </c>
      <c r="D80" s="58">
        <f>IF(COUNT(B80:C80)=2,IF(C80&gt;Data!$H$5,5,IF(C80&gt;Data!$H$6,4,IF(C80&gt;Data!$H$7,3,2))))</f>
        <v>3</v>
      </c>
      <c r="E80" s="69">
        <f t="shared" si="20"/>
        <v>0</v>
      </c>
      <c r="F80" t="str">
        <f t="shared" si="25"/>
        <v>0,0</v>
      </c>
      <c r="G80" t="str">
        <f t="shared" si="25"/>
        <v>0,0</v>
      </c>
      <c r="H80" t="str">
        <f t="shared" si="25"/>
        <v>0,0</v>
      </c>
      <c r="I80" t="str">
        <f t="shared" si="25"/>
        <v>0,0</v>
      </c>
      <c r="J80" t="str">
        <f t="shared" si="25"/>
        <v>0,0</v>
      </c>
      <c r="K80" t="str">
        <f t="shared" si="25"/>
        <v>0,0</v>
      </c>
      <c r="L80" t="str">
        <f t="shared" si="25"/>
        <v>0,0</v>
      </c>
      <c r="M80" t="str">
        <f t="shared" si="25"/>
        <v>0,0</v>
      </c>
      <c r="N80" t="str">
        <f t="shared" si="25"/>
        <v>0,0</v>
      </c>
      <c r="O80" t="str">
        <f t="shared" si="25"/>
        <v>0,0</v>
      </c>
      <c r="P80" t="str">
        <f t="shared" si="26"/>
        <v>1,0</v>
      </c>
      <c r="Q80" t="str">
        <f t="shared" si="26"/>
        <v>1,0</v>
      </c>
      <c r="R80" t="str">
        <f t="shared" si="26"/>
        <v>1,0</v>
      </c>
      <c r="S80" t="str">
        <f t="shared" si="26"/>
        <v>1,0</v>
      </c>
      <c r="T80" t="str">
        <f t="shared" si="26"/>
        <v>1,0</v>
      </c>
      <c r="U80" t="str">
        <f t="shared" si="26"/>
        <v>1,0</v>
      </c>
      <c r="V80" t="str">
        <f t="shared" si="26"/>
        <v>1,0</v>
      </c>
      <c r="W80" t="str">
        <f t="shared" si="26"/>
        <v>1,0</v>
      </c>
      <c r="X80" t="str">
        <f t="shared" si="26"/>
        <v>1,0</v>
      </c>
      <c r="Y80" t="str">
        <f t="shared" si="26"/>
        <v>1,0</v>
      </c>
      <c r="AP80" t="str">
        <f t="shared" si="21"/>
        <v>FALSE</v>
      </c>
      <c r="AQ80" t="str">
        <f t="shared" si="22"/>
        <v>FALSE</v>
      </c>
      <c r="AR80">
        <f t="shared" si="23"/>
        <v>1.8048206787211623</v>
      </c>
      <c r="AS80" t="str">
        <f t="shared" si="24"/>
        <v>FALSE</v>
      </c>
    </row>
    <row r="81" spans="1:45" x14ac:dyDescent="0.25">
      <c r="A81" s="58">
        <v>80</v>
      </c>
      <c r="B81" s="58">
        <f>IF(ISNUMBER(Data!D81),IF(AND($A81&lt;=Data!$H$3,$A83&gt;=Data!$H$2,Data!E82&lt;&gt;1),VLOOKUP($A81,Data!$A:$D,4,FALSE)))</f>
        <v>65</v>
      </c>
      <c r="C81" s="58">
        <f>IF(ISNUMBER(Data!D81),IF(AND($A81&lt;=Data!$H$3,$A83&gt;=Data!$H$2,Data!E82&lt;&gt;1),VLOOKUP($A81,Data!$A:$D,3,FALSE)))</f>
        <v>0.65100000000000002</v>
      </c>
      <c r="D81" s="58">
        <f>IF(COUNT(B81:C81)=2,IF(C81&gt;Data!$H$5,5,IF(C81&gt;Data!$H$6,4,IF(C81&gt;Data!$H$7,3,2))))</f>
        <v>4</v>
      </c>
      <c r="E81" s="69">
        <f t="shared" si="20"/>
        <v>0</v>
      </c>
      <c r="F81" t="str">
        <f t="shared" si="25"/>
        <v>0,0</v>
      </c>
      <c r="G81" t="str">
        <f t="shared" si="25"/>
        <v>0,0</v>
      </c>
      <c r="H81" t="str">
        <f t="shared" si="25"/>
        <v>0,0</v>
      </c>
      <c r="I81" t="str">
        <f t="shared" si="25"/>
        <v>0,0</v>
      </c>
      <c r="J81" t="str">
        <f t="shared" si="25"/>
        <v>0,0</v>
      </c>
      <c r="K81" t="str">
        <f t="shared" si="25"/>
        <v>0,0</v>
      </c>
      <c r="L81" t="str">
        <f t="shared" si="25"/>
        <v>0,0</v>
      </c>
      <c r="M81" t="str">
        <f t="shared" si="25"/>
        <v>0,0</v>
      </c>
      <c r="N81" t="str">
        <f t="shared" si="25"/>
        <v>0,0</v>
      </c>
      <c r="O81" t="str">
        <f t="shared" si="25"/>
        <v>0,0</v>
      </c>
      <c r="P81" t="str">
        <f t="shared" si="26"/>
        <v>1,0</v>
      </c>
      <c r="Q81" t="str">
        <f t="shared" si="26"/>
        <v>1,0</v>
      </c>
      <c r="R81" t="str">
        <f t="shared" si="26"/>
        <v>1,0</v>
      </c>
      <c r="S81" t="str">
        <f t="shared" si="26"/>
        <v>1,0</v>
      </c>
      <c r="T81" t="str">
        <f t="shared" si="26"/>
        <v>1,0</v>
      </c>
      <c r="U81" t="str">
        <f t="shared" si="26"/>
        <v>1,0</v>
      </c>
      <c r="V81" t="str">
        <f t="shared" si="26"/>
        <v>1,0</v>
      </c>
      <c r="W81" t="str">
        <f t="shared" si="26"/>
        <v>1,0</v>
      </c>
      <c r="X81" t="str">
        <f t="shared" si="26"/>
        <v>1,0</v>
      </c>
      <c r="Y81" t="str">
        <f t="shared" si="26"/>
        <v>1,0</v>
      </c>
      <c r="AP81" t="str">
        <f t="shared" si="21"/>
        <v>FALSE</v>
      </c>
      <c r="AQ81">
        <f t="shared" si="22"/>
        <v>1.8129133566428555</v>
      </c>
      <c r="AR81" t="str">
        <f t="shared" si="23"/>
        <v>FALSE</v>
      </c>
      <c r="AS81" t="str">
        <f t="shared" si="24"/>
        <v>FALSE</v>
      </c>
    </row>
    <row r="82" spans="1:45" x14ac:dyDescent="0.25">
      <c r="A82" s="58">
        <v>81</v>
      </c>
      <c r="B82" s="58">
        <f>IF(ISNUMBER(Data!D82),IF(AND($A82&lt;=Data!$H$3,$A84&gt;=Data!$H$2,Data!E83&lt;&gt;1),VLOOKUP($A82,Data!$A:$D,4,FALSE)))</f>
        <v>69.5</v>
      </c>
      <c r="C82" s="58">
        <f>IF(ISNUMBER(Data!D82),IF(AND($A82&lt;=Data!$H$3,$A84&gt;=Data!$H$2,Data!E83&lt;&gt;1),VLOOKUP($A82,Data!$A:$D,3,FALSE)))</f>
        <v>0.48799999999999999</v>
      </c>
      <c r="D82" s="58">
        <f>IF(COUNT(B82:C82)=2,IF(C82&gt;Data!$H$5,5,IF(C82&gt;Data!$H$6,4,IF(C82&gt;Data!$H$7,3,2))))</f>
        <v>3</v>
      </c>
      <c r="E82" s="69">
        <f t="shared" si="20"/>
        <v>0</v>
      </c>
      <c r="F82" t="str">
        <f t="shared" ref="F82:O91" si="27">IF($B82&lt;F$1,1,0) &amp;","&amp;$E82</f>
        <v>0,0</v>
      </c>
      <c r="G82" t="str">
        <f t="shared" si="27"/>
        <v>0,0</v>
      </c>
      <c r="H82" t="str">
        <f t="shared" si="27"/>
        <v>0,0</v>
      </c>
      <c r="I82" t="str">
        <f t="shared" si="27"/>
        <v>0,0</v>
      </c>
      <c r="J82" t="str">
        <f t="shared" si="27"/>
        <v>0,0</v>
      </c>
      <c r="K82" t="str">
        <f t="shared" si="27"/>
        <v>0,0</v>
      </c>
      <c r="L82" t="str">
        <f t="shared" si="27"/>
        <v>0,0</v>
      </c>
      <c r="M82" t="str">
        <f t="shared" si="27"/>
        <v>0,0</v>
      </c>
      <c r="N82" t="str">
        <f t="shared" si="27"/>
        <v>0,0</v>
      </c>
      <c r="O82" t="str">
        <f t="shared" si="27"/>
        <v>0,0</v>
      </c>
      <c r="P82" t="str">
        <f t="shared" ref="P82:Y91" si="28">IF($B82&lt;P$1,1,0) &amp;","&amp;$E82</f>
        <v>1,0</v>
      </c>
      <c r="Q82" t="str">
        <f t="shared" si="28"/>
        <v>1,0</v>
      </c>
      <c r="R82" t="str">
        <f t="shared" si="28"/>
        <v>1,0</v>
      </c>
      <c r="S82" t="str">
        <f t="shared" si="28"/>
        <v>1,0</v>
      </c>
      <c r="T82" t="str">
        <f t="shared" si="28"/>
        <v>1,0</v>
      </c>
      <c r="U82" t="str">
        <f t="shared" si="28"/>
        <v>1,0</v>
      </c>
      <c r="V82" t="str">
        <f t="shared" si="28"/>
        <v>1,0</v>
      </c>
      <c r="W82" t="str">
        <f t="shared" si="28"/>
        <v>1,0</v>
      </c>
      <c r="X82" t="str">
        <f t="shared" si="28"/>
        <v>1,0</v>
      </c>
      <c r="Y82" t="str">
        <f t="shared" si="28"/>
        <v>1,0</v>
      </c>
      <c r="AP82" t="str">
        <f t="shared" si="21"/>
        <v>FALSE</v>
      </c>
      <c r="AQ82" t="str">
        <f t="shared" si="22"/>
        <v>FALSE</v>
      </c>
      <c r="AR82">
        <f t="shared" si="23"/>
        <v>1.8419848045901139</v>
      </c>
      <c r="AS82" t="str">
        <f t="shared" si="24"/>
        <v>FALSE</v>
      </c>
    </row>
    <row r="83" spans="1:45" x14ac:dyDescent="0.25">
      <c r="A83" s="58">
        <v>82</v>
      </c>
      <c r="B83" s="58">
        <f>IF(ISNUMBER(Data!D83),IF(AND($A83&lt;=Data!$H$3,$A85&gt;=Data!$H$2,Data!E84&lt;&gt;1),VLOOKUP($A83,Data!$A:$D,4,FALSE)))</f>
        <v>71.5</v>
      </c>
      <c r="C83" s="58">
        <f>IF(ISNUMBER(Data!D83),IF(AND($A83&lt;=Data!$H$3,$A85&gt;=Data!$H$2,Data!E84&lt;&gt;1),VLOOKUP($A83,Data!$A:$D,3,FALSE)))</f>
        <v>0.375</v>
      </c>
      <c r="D83" s="58">
        <f>IF(COUNT(B83:C83)=2,IF(C83&gt;Data!$H$5,5,IF(C83&gt;Data!$H$6,4,IF(C83&gt;Data!$H$7,3,2))))</f>
        <v>2</v>
      </c>
      <c r="E83" s="69">
        <f t="shared" si="20"/>
        <v>0</v>
      </c>
      <c r="F83" t="str">
        <f t="shared" si="27"/>
        <v>0,0</v>
      </c>
      <c r="G83" t="str">
        <f t="shared" si="27"/>
        <v>0,0</v>
      </c>
      <c r="H83" t="str">
        <f t="shared" si="27"/>
        <v>0,0</v>
      </c>
      <c r="I83" t="str">
        <f t="shared" si="27"/>
        <v>0,0</v>
      </c>
      <c r="J83" t="str">
        <f t="shared" si="27"/>
        <v>0,0</v>
      </c>
      <c r="K83" t="str">
        <f t="shared" si="27"/>
        <v>0,0</v>
      </c>
      <c r="L83" t="str">
        <f t="shared" si="27"/>
        <v>0,0</v>
      </c>
      <c r="M83" t="str">
        <f t="shared" si="27"/>
        <v>0,0</v>
      </c>
      <c r="N83" t="str">
        <f t="shared" si="27"/>
        <v>0,0</v>
      </c>
      <c r="O83" t="str">
        <f t="shared" si="27"/>
        <v>0,0</v>
      </c>
      <c r="P83" t="str">
        <f t="shared" si="28"/>
        <v>1,0</v>
      </c>
      <c r="Q83" t="str">
        <f t="shared" si="28"/>
        <v>1,0</v>
      </c>
      <c r="R83" t="str">
        <f t="shared" si="28"/>
        <v>1,0</v>
      </c>
      <c r="S83" t="str">
        <f t="shared" si="28"/>
        <v>1,0</v>
      </c>
      <c r="T83" t="str">
        <f t="shared" si="28"/>
        <v>1,0</v>
      </c>
      <c r="U83" t="str">
        <f t="shared" si="28"/>
        <v>1,0</v>
      </c>
      <c r="V83" t="str">
        <f t="shared" si="28"/>
        <v>1,0</v>
      </c>
      <c r="W83" t="str">
        <f t="shared" si="28"/>
        <v>1,0</v>
      </c>
      <c r="X83" t="str">
        <f t="shared" si="28"/>
        <v>1,0</v>
      </c>
      <c r="Y83" t="str">
        <f t="shared" si="28"/>
        <v>1,0</v>
      </c>
      <c r="AP83" t="str">
        <f t="shared" si="21"/>
        <v>FALSE</v>
      </c>
      <c r="AQ83" t="str">
        <f t="shared" si="22"/>
        <v>FALSE</v>
      </c>
      <c r="AR83" t="str">
        <f t="shared" si="23"/>
        <v>FALSE</v>
      </c>
      <c r="AS83">
        <f t="shared" si="24"/>
        <v>1.8543060418010806</v>
      </c>
    </row>
    <row r="84" spans="1:45" x14ac:dyDescent="0.25">
      <c r="A84" s="58">
        <v>83</v>
      </c>
      <c r="B84" s="58">
        <f>IF(ISNUMBER(Data!D84),IF(AND($A84&lt;=Data!$H$3,$A86&gt;=Data!$H$2,Data!E85&lt;&gt;1),VLOOKUP($A84,Data!$A:$D,4,FALSE)))</f>
        <v>76</v>
      </c>
      <c r="C84" s="58">
        <f>IF(ISNUMBER(Data!D84),IF(AND($A84&lt;=Data!$H$3,$A86&gt;=Data!$H$2,Data!E85&lt;&gt;1),VLOOKUP($A84,Data!$A:$D,3,FALSE)))</f>
        <v>0.77100000000000002</v>
      </c>
      <c r="D84" s="58">
        <f>IF(COUNT(B84:C84)=2,IF(C84&gt;Data!$H$5,5,IF(C84&gt;Data!$H$6,4,IF(C84&gt;Data!$H$7,3,2))))</f>
        <v>4</v>
      </c>
      <c r="E84" s="69">
        <f t="shared" si="20"/>
        <v>0</v>
      </c>
      <c r="F84" t="str">
        <f t="shared" si="27"/>
        <v>0,0</v>
      </c>
      <c r="G84" t="str">
        <f t="shared" si="27"/>
        <v>0,0</v>
      </c>
      <c r="H84" t="str">
        <f t="shared" si="27"/>
        <v>0,0</v>
      </c>
      <c r="I84" t="str">
        <f t="shared" si="27"/>
        <v>0,0</v>
      </c>
      <c r="J84" t="str">
        <f t="shared" si="27"/>
        <v>0,0</v>
      </c>
      <c r="K84" t="str">
        <f t="shared" si="27"/>
        <v>0,0</v>
      </c>
      <c r="L84" t="str">
        <f t="shared" si="27"/>
        <v>0,0</v>
      </c>
      <c r="M84" t="str">
        <f t="shared" si="27"/>
        <v>0,0</v>
      </c>
      <c r="N84" t="str">
        <f t="shared" si="27"/>
        <v>0,0</v>
      </c>
      <c r="O84" t="str">
        <f t="shared" si="27"/>
        <v>0,0</v>
      </c>
      <c r="P84" t="str">
        <f t="shared" si="28"/>
        <v>0,0</v>
      </c>
      <c r="Q84" t="str">
        <f t="shared" si="28"/>
        <v>1,0</v>
      </c>
      <c r="R84" t="str">
        <f t="shared" si="28"/>
        <v>1,0</v>
      </c>
      <c r="S84" t="str">
        <f t="shared" si="28"/>
        <v>1,0</v>
      </c>
      <c r="T84" t="str">
        <f t="shared" si="28"/>
        <v>1,0</v>
      </c>
      <c r="U84" t="str">
        <f t="shared" si="28"/>
        <v>1,0</v>
      </c>
      <c r="V84" t="str">
        <f t="shared" si="28"/>
        <v>1,0</v>
      </c>
      <c r="W84" t="str">
        <f t="shared" si="28"/>
        <v>1,0</v>
      </c>
      <c r="X84" t="str">
        <f t="shared" si="28"/>
        <v>1,0</v>
      </c>
      <c r="Y84" t="str">
        <f t="shared" si="28"/>
        <v>1,0</v>
      </c>
      <c r="AP84" t="str">
        <f t="shared" si="21"/>
        <v>FALSE</v>
      </c>
      <c r="AQ84">
        <f t="shared" si="22"/>
        <v>1.8808135922807914</v>
      </c>
      <c r="AR84" t="str">
        <f t="shared" si="23"/>
        <v>FALSE</v>
      </c>
      <c r="AS84" t="str">
        <f t="shared" si="24"/>
        <v>FALSE</v>
      </c>
    </row>
    <row r="85" spans="1:45" x14ac:dyDescent="0.25">
      <c r="A85" s="58">
        <v>84</v>
      </c>
      <c r="B85" s="58">
        <f>IF(ISNUMBER(Data!D85),IF(AND($A85&lt;=Data!$H$3,$A87&gt;=Data!$H$2,Data!E86&lt;&gt;1),VLOOKUP($A85,Data!$A:$D,4,FALSE)))</f>
        <v>79.8</v>
      </c>
      <c r="C85" s="58">
        <f>IF(ISNUMBER(Data!D85),IF(AND($A85&lt;=Data!$H$3,$A87&gt;=Data!$H$2,Data!E86&lt;&gt;1),VLOOKUP($A85,Data!$A:$D,3,FALSE)))</f>
        <v>0.51300000000000001</v>
      </c>
      <c r="D85" s="58">
        <f>IF(COUNT(B85:C85)=2,IF(C85&gt;Data!$H$5,5,IF(C85&gt;Data!$H$6,4,IF(C85&gt;Data!$H$7,3,2))))</f>
        <v>3</v>
      </c>
      <c r="E85" s="69">
        <f t="shared" si="20"/>
        <v>0</v>
      </c>
      <c r="F85" t="str">
        <f t="shared" si="27"/>
        <v>0,0</v>
      </c>
      <c r="G85" t="str">
        <f t="shared" si="27"/>
        <v>0,0</v>
      </c>
      <c r="H85" t="str">
        <f t="shared" si="27"/>
        <v>0,0</v>
      </c>
      <c r="I85" t="str">
        <f t="shared" si="27"/>
        <v>0,0</v>
      </c>
      <c r="J85" t="str">
        <f t="shared" si="27"/>
        <v>0,0</v>
      </c>
      <c r="K85" t="str">
        <f t="shared" si="27"/>
        <v>0,0</v>
      </c>
      <c r="L85" t="str">
        <f t="shared" si="27"/>
        <v>0,0</v>
      </c>
      <c r="M85" t="str">
        <f t="shared" si="27"/>
        <v>0,0</v>
      </c>
      <c r="N85" t="str">
        <f t="shared" si="27"/>
        <v>0,0</v>
      </c>
      <c r="O85" t="str">
        <f t="shared" si="27"/>
        <v>0,0</v>
      </c>
      <c r="P85" t="str">
        <f t="shared" si="28"/>
        <v>0,0</v>
      </c>
      <c r="Q85" t="str">
        <f t="shared" si="28"/>
        <v>1,0</v>
      </c>
      <c r="R85" t="str">
        <f t="shared" si="28"/>
        <v>1,0</v>
      </c>
      <c r="S85" t="str">
        <f t="shared" si="28"/>
        <v>1,0</v>
      </c>
      <c r="T85" t="str">
        <f t="shared" si="28"/>
        <v>1,0</v>
      </c>
      <c r="U85" t="str">
        <f t="shared" si="28"/>
        <v>1,0</v>
      </c>
      <c r="V85" t="str">
        <f t="shared" si="28"/>
        <v>1,0</v>
      </c>
      <c r="W85" t="str">
        <f t="shared" si="28"/>
        <v>1,0</v>
      </c>
      <c r="X85" t="str">
        <f t="shared" si="28"/>
        <v>1,0</v>
      </c>
      <c r="Y85" t="str">
        <f t="shared" si="28"/>
        <v>1,0</v>
      </c>
      <c r="AP85" t="str">
        <f t="shared" si="21"/>
        <v>FALSE</v>
      </c>
      <c r="AQ85" t="str">
        <f t="shared" si="22"/>
        <v>FALSE</v>
      </c>
      <c r="AR85">
        <f t="shared" si="23"/>
        <v>1.9020028913507294</v>
      </c>
      <c r="AS85" t="str">
        <f t="shared" si="24"/>
        <v>FALSE</v>
      </c>
    </row>
    <row r="86" spans="1:45" x14ac:dyDescent="0.25">
      <c r="A86" s="58">
        <v>85</v>
      </c>
      <c r="B86" s="58">
        <f>IF(ISNUMBER(Data!D86),IF(AND($A86&lt;=Data!$H$3,$A88&gt;=Data!$H$2,Data!E87&lt;&gt;1),VLOOKUP($A86,Data!$A:$D,4,FALSE)))</f>
        <v>80.7</v>
      </c>
      <c r="C86" s="58">
        <f>IF(ISNUMBER(Data!D86),IF(AND($A86&lt;=Data!$H$3,$A88&gt;=Data!$H$2,Data!E87&lt;&gt;1),VLOOKUP($A86,Data!$A:$D,3,FALSE)))</f>
        <v>0.44600000000000001</v>
      </c>
      <c r="D86" s="58">
        <f>IF(COUNT(B86:C86)=2,IF(C86&gt;Data!$H$5,5,IF(C86&gt;Data!$H$6,4,IF(C86&gt;Data!$H$7,3,2))))</f>
        <v>3</v>
      </c>
      <c r="E86" s="69">
        <f t="shared" si="20"/>
        <v>0</v>
      </c>
      <c r="F86" t="str">
        <f t="shared" si="27"/>
        <v>0,0</v>
      </c>
      <c r="G86" t="str">
        <f t="shared" si="27"/>
        <v>0,0</v>
      </c>
      <c r="H86" t="str">
        <f t="shared" si="27"/>
        <v>0,0</v>
      </c>
      <c r="I86" t="str">
        <f t="shared" si="27"/>
        <v>0,0</v>
      </c>
      <c r="J86" t="str">
        <f t="shared" si="27"/>
        <v>0,0</v>
      </c>
      <c r="K86" t="str">
        <f t="shared" si="27"/>
        <v>0,0</v>
      </c>
      <c r="L86" t="str">
        <f t="shared" si="27"/>
        <v>0,0</v>
      </c>
      <c r="M86" t="str">
        <f t="shared" si="27"/>
        <v>0,0</v>
      </c>
      <c r="N86" t="str">
        <f t="shared" si="27"/>
        <v>0,0</v>
      </c>
      <c r="O86" t="str">
        <f t="shared" si="27"/>
        <v>0,0</v>
      </c>
      <c r="P86" t="str">
        <f t="shared" si="28"/>
        <v>0,0</v>
      </c>
      <c r="Q86" t="str">
        <f t="shared" si="28"/>
        <v>1,0</v>
      </c>
      <c r="R86" t="str">
        <f t="shared" si="28"/>
        <v>1,0</v>
      </c>
      <c r="S86" t="str">
        <f t="shared" si="28"/>
        <v>1,0</v>
      </c>
      <c r="T86" t="str">
        <f t="shared" si="28"/>
        <v>1,0</v>
      </c>
      <c r="U86" t="str">
        <f t="shared" si="28"/>
        <v>1,0</v>
      </c>
      <c r="V86" t="str">
        <f t="shared" si="28"/>
        <v>1,0</v>
      </c>
      <c r="W86" t="str">
        <f t="shared" si="28"/>
        <v>1,0</v>
      </c>
      <c r="X86" t="str">
        <f t="shared" si="28"/>
        <v>1,0</v>
      </c>
      <c r="Y86" t="str">
        <f t="shared" si="28"/>
        <v>1,0</v>
      </c>
      <c r="AP86" t="str">
        <f t="shared" si="21"/>
        <v>FALSE</v>
      </c>
      <c r="AQ86" t="str">
        <f t="shared" si="22"/>
        <v>FALSE</v>
      </c>
      <c r="AR86">
        <f t="shared" si="23"/>
        <v>1.9068735347220704</v>
      </c>
      <c r="AS86" t="str">
        <f t="shared" si="24"/>
        <v>FALSE</v>
      </c>
    </row>
    <row r="87" spans="1:45" x14ac:dyDescent="0.25">
      <c r="A87" s="58">
        <v>86</v>
      </c>
      <c r="B87" s="58">
        <f>IF(ISNUMBER(Data!D87),IF(AND($A87&lt;=Data!$H$3,$A89&gt;=Data!$H$2,Data!E88&lt;&gt;1),VLOOKUP($A87,Data!$A:$D,4,FALSE)))</f>
        <v>91</v>
      </c>
      <c r="C87" s="58">
        <f>IF(ISNUMBER(Data!D87),IF(AND($A87&lt;=Data!$H$3,$A89&gt;=Data!$H$2,Data!E88&lt;&gt;1),VLOOKUP($A87,Data!$A:$D,3,FALSE)))</f>
        <v>0.49299999999999999</v>
      </c>
      <c r="D87" s="58">
        <f>IF(COUNT(B87:C87)=2,IF(C87&gt;Data!$H$5,5,IF(C87&gt;Data!$H$6,4,IF(C87&gt;Data!$H$7,3,2))))</f>
        <v>3</v>
      </c>
      <c r="E87" s="69">
        <f t="shared" si="20"/>
        <v>0</v>
      </c>
      <c r="F87" t="str">
        <f t="shared" si="27"/>
        <v>0,0</v>
      </c>
      <c r="G87" t="str">
        <f t="shared" si="27"/>
        <v>0,0</v>
      </c>
      <c r="H87" t="str">
        <f t="shared" si="27"/>
        <v>0,0</v>
      </c>
      <c r="I87" t="str">
        <f t="shared" si="27"/>
        <v>0,0</v>
      </c>
      <c r="J87" t="str">
        <f t="shared" si="27"/>
        <v>0,0</v>
      </c>
      <c r="K87" t="str">
        <f t="shared" si="27"/>
        <v>0,0</v>
      </c>
      <c r="L87" t="str">
        <f t="shared" si="27"/>
        <v>0,0</v>
      </c>
      <c r="M87" t="str">
        <f t="shared" si="27"/>
        <v>0,0</v>
      </c>
      <c r="N87" t="str">
        <f t="shared" si="27"/>
        <v>0,0</v>
      </c>
      <c r="O87" t="str">
        <f t="shared" si="27"/>
        <v>0,0</v>
      </c>
      <c r="P87" t="str">
        <f t="shared" si="28"/>
        <v>0,0</v>
      </c>
      <c r="Q87" t="str">
        <f t="shared" si="28"/>
        <v>1,0</v>
      </c>
      <c r="R87" t="str">
        <f t="shared" si="28"/>
        <v>1,0</v>
      </c>
      <c r="S87" t="str">
        <f t="shared" si="28"/>
        <v>1,0</v>
      </c>
      <c r="T87" t="str">
        <f t="shared" si="28"/>
        <v>1,0</v>
      </c>
      <c r="U87" t="str">
        <f t="shared" si="28"/>
        <v>1,0</v>
      </c>
      <c r="V87" t="str">
        <f t="shared" si="28"/>
        <v>1,0</v>
      </c>
      <c r="W87" t="str">
        <f t="shared" si="28"/>
        <v>1,0</v>
      </c>
      <c r="X87" t="str">
        <f t="shared" si="28"/>
        <v>1,0</v>
      </c>
      <c r="Y87" t="str">
        <f t="shared" si="28"/>
        <v>1,0</v>
      </c>
      <c r="AP87" t="str">
        <f t="shared" si="21"/>
        <v>FALSE</v>
      </c>
      <c r="AQ87" t="str">
        <f t="shared" si="22"/>
        <v>FALSE</v>
      </c>
      <c r="AR87">
        <f t="shared" si="23"/>
        <v>1.9590413923210936</v>
      </c>
      <c r="AS87" t="str">
        <f t="shared" si="24"/>
        <v>FALSE</v>
      </c>
    </row>
    <row r="88" spans="1:45" x14ac:dyDescent="0.25">
      <c r="A88" s="58">
        <v>87</v>
      </c>
      <c r="B88" s="58">
        <f>IF(ISNUMBER(Data!D88),IF(AND($A88&lt;=Data!$H$3,$A90&gt;=Data!$H$2,Data!E89&lt;&gt;1),VLOOKUP($A88,Data!$A:$D,4,FALSE)))</f>
        <v>93.3</v>
      </c>
      <c r="C88" s="58">
        <f>IF(ISNUMBER(Data!D88),IF(AND($A88&lt;=Data!$H$3,$A90&gt;=Data!$H$2,Data!E89&lt;&gt;1),VLOOKUP($A88,Data!$A:$D,3,FALSE)))</f>
        <v>0.438</v>
      </c>
      <c r="D88" s="58">
        <f>IF(COUNT(B88:C88)=2,IF(C88&gt;Data!$H$5,5,IF(C88&gt;Data!$H$6,4,IF(C88&gt;Data!$H$7,3,2))))</f>
        <v>3</v>
      </c>
      <c r="E88" s="69">
        <f t="shared" si="20"/>
        <v>0</v>
      </c>
      <c r="F88" t="str">
        <f t="shared" si="27"/>
        <v>0,0</v>
      </c>
      <c r="G88" t="str">
        <f t="shared" si="27"/>
        <v>0,0</v>
      </c>
      <c r="H88" t="str">
        <f t="shared" si="27"/>
        <v>0,0</v>
      </c>
      <c r="I88" t="str">
        <f t="shared" si="27"/>
        <v>0,0</v>
      </c>
      <c r="J88" t="str">
        <f t="shared" si="27"/>
        <v>0,0</v>
      </c>
      <c r="K88" t="str">
        <f t="shared" si="27"/>
        <v>0,0</v>
      </c>
      <c r="L88" t="str">
        <f t="shared" si="27"/>
        <v>0,0</v>
      </c>
      <c r="M88" t="str">
        <f t="shared" si="27"/>
        <v>0,0</v>
      </c>
      <c r="N88" t="str">
        <f t="shared" si="27"/>
        <v>0,0</v>
      </c>
      <c r="O88" t="str">
        <f t="shared" si="27"/>
        <v>0,0</v>
      </c>
      <c r="P88" t="str">
        <f t="shared" si="28"/>
        <v>0,0</v>
      </c>
      <c r="Q88" t="str">
        <f t="shared" si="28"/>
        <v>1,0</v>
      </c>
      <c r="R88" t="str">
        <f t="shared" si="28"/>
        <v>1,0</v>
      </c>
      <c r="S88" t="str">
        <f t="shared" si="28"/>
        <v>1,0</v>
      </c>
      <c r="T88" t="str">
        <f t="shared" si="28"/>
        <v>1,0</v>
      </c>
      <c r="U88" t="str">
        <f t="shared" si="28"/>
        <v>1,0</v>
      </c>
      <c r="V88" t="str">
        <f t="shared" si="28"/>
        <v>1,0</v>
      </c>
      <c r="W88" t="str">
        <f t="shared" si="28"/>
        <v>1,0</v>
      </c>
      <c r="X88" t="str">
        <f t="shared" si="28"/>
        <v>1,0</v>
      </c>
      <c r="Y88" t="str">
        <f t="shared" si="28"/>
        <v>1,0</v>
      </c>
      <c r="AP88" t="str">
        <f t="shared" si="21"/>
        <v>FALSE</v>
      </c>
      <c r="AQ88" t="str">
        <f t="shared" si="22"/>
        <v>FALSE</v>
      </c>
      <c r="AR88">
        <f t="shared" si="23"/>
        <v>1.9698816437464999</v>
      </c>
      <c r="AS88" t="str">
        <f t="shared" si="24"/>
        <v>FALSE</v>
      </c>
    </row>
    <row r="89" spans="1:45" x14ac:dyDescent="0.25">
      <c r="A89" s="58">
        <v>88</v>
      </c>
      <c r="B89" s="58">
        <f>IF(ISNUMBER(Data!D89),IF(AND($A89&lt;=Data!$H$3,$A91&gt;=Data!$H$2,Data!E90&lt;&gt;1),VLOOKUP($A89,Data!$A:$D,4,FALSE)))</f>
        <v>95</v>
      </c>
      <c r="C89" s="58">
        <f>IF(ISNUMBER(Data!D89),IF(AND($A89&lt;=Data!$H$3,$A91&gt;=Data!$H$2,Data!E90&lt;&gt;1),VLOOKUP($A89,Data!$A:$D,3,FALSE)))</f>
        <v>0.35899999999999999</v>
      </c>
      <c r="D89" s="58">
        <f>IF(COUNT(B89:C89)=2,IF(C89&gt;Data!$H$5,5,IF(C89&gt;Data!$H$6,4,IF(C89&gt;Data!$H$7,3,2))))</f>
        <v>2</v>
      </c>
      <c r="E89" s="69">
        <f t="shared" si="20"/>
        <v>0</v>
      </c>
      <c r="F89" t="str">
        <f t="shared" si="27"/>
        <v>0,0</v>
      </c>
      <c r="G89" t="str">
        <f t="shared" si="27"/>
        <v>0,0</v>
      </c>
      <c r="H89" t="str">
        <f t="shared" si="27"/>
        <v>0,0</v>
      </c>
      <c r="I89" t="str">
        <f t="shared" si="27"/>
        <v>0,0</v>
      </c>
      <c r="J89" t="str">
        <f t="shared" si="27"/>
        <v>0,0</v>
      </c>
      <c r="K89" t="str">
        <f t="shared" si="27"/>
        <v>0,0</v>
      </c>
      <c r="L89" t="str">
        <f t="shared" si="27"/>
        <v>0,0</v>
      </c>
      <c r="M89" t="str">
        <f t="shared" si="27"/>
        <v>0,0</v>
      </c>
      <c r="N89" t="str">
        <f t="shared" si="27"/>
        <v>0,0</v>
      </c>
      <c r="O89" t="str">
        <f t="shared" si="27"/>
        <v>0,0</v>
      </c>
      <c r="P89" t="str">
        <f t="shared" si="28"/>
        <v>0,0</v>
      </c>
      <c r="Q89" t="str">
        <f t="shared" si="28"/>
        <v>1,0</v>
      </c>
      <c r="R89" t="str">
        <f t="shared" si="28"/>
        <v>1,0</v>
      </c>
      <c r="S89" t="str">
        <f t="shared" si="28"/>
        <v>1,0</v>
      </c>
      <c r="T89" t="str">
        <f t="shared" si="28"/>
        <v>1,0</v>
      </c>
      <c r="U89" t="str">
        <f t="shared" si="28"/>
        <v>1,0</v>
      </c>
      <c r="V89" t="str">
        <f t="shared" si="28"/>
        <v>1,0</v>
      </c>
      <c r="W89" t="str">
        <f t="shared" si="28"/>
        <v>1,0</v>
      </c>
      <c r="X89" t="str">
        <f t="shared" si="28"/>
        <v>1,0</v>
      </c>
      <c r="Y89" t="str">
        <f t="shared" si="28"/>
        <v>1,0</v>
      </c>
      <c r="AP89" t="str">
        <f t="shared" si="21"/>
        <v>FALSE</v>
      </c>
      <c r="AQ89" t="str">
        <f t="shared" si="22"/>
        <v>FALSE</v>
      </c>
      <c r="AR89" t="str">
        <f t="shared" si="23"/>
        <v>FALSE</v>
      </c>
      <c r="AS89">
        <f t="shared" si="24"/>
        <v>1.9777236052888478</v>
      </c>
    </row>
    <row r="90" spans="1:45" x14ac:dyDescent="0.25">
      <c r="A90" s="58">
        <v>89</v>
      </c>
      <c r="B90" s="58">
        <f>IF(ISNUMBER(Data!D90),IF(AND($A90&lt;=Data!$H$3,$A92&gt;=Data!$H$2,Data!E91&lt;&gt;1),VLOOKUP($A90,Data!$A:$D,4,FALSE)))</f>
        <v>96.1</v>
      </c>
      <c r="C90" s="58">
        <f>IF(ISNUMBER(Data!D90),IF(AND($A90&lt;=Data!$H$3,$A92&gt;=Data!$H$2,Data!E91&lt;&gt;1),VLOOKUP($A90,Data!$A:$D,3,FALSE)))</f>
        <v>0.45100000000000001</v>
      </c>
      <c r="D90" s="58">
        <f>IF(COUNT(B90:C90)=2,IF(C90&gt;Data!$H$5,5,IF(C90&gt;Data!$H$6,4,IF(C90&gt;Data!$H$7,3,2))))</f>
        <v>3</v>
      </c>
      <c r="E90" s="69">
        <f t="shared" si="20"/>
        <v>0</v>
      </c>
      <c r="F90" t="str">
        <f t="shared" si="27"/>
        <v>0,0</v>
      </c>
      <c r="G90" t="str">
        <f t="shared" si="27"/>
        <v>0,0</v>
      </c>
      <c r="H90" t="str">
        <f t="shared" si="27"/>
        <v>0,0</v>
      </c>
      <c r="I90" t="str">
        <f t="shared" si="27"/>
        <v>0,0</v>
      </c>
      <c r="J90" t="str">
        <f t="shared" si="27"/>
        <v>0,0</v>
      </c>
      <c r="K90" t="str">
        <f t="shared" si="27"/>
        <v>0,0</v>
      </c>
      <c r="L90" t="str">
        <f t="shared" si="27"/>
        <v>0,0</v>
      </c>
      <c r="M90" t="str">
        <f t="shared" si="27"/>
        <v>0,0</v>
      </c>
      <c r="N90" t="str">
        <f t="shared" si="27"/>
        <v>0,0</v>
      </c>
      <c r="O90" t="str">
        <f t="shared" si="27"/>
        <v>0,0</v>
      </c>
      <c r="P90" t="str">
        <f t="shared" si="28"/>
        <v>0,0</v>
      </c>
      <c r="Q90" t="str">
        <f t="shared" si="28"/>
        <v>1,0</v>
      </c>
      <c r="R90" t="str">
        <f t="shared" si="28"/>
        <v>1,0</v>
      </c>
      <c r="S90" t="str">
        <f t="shared" si="28"/>
        <v>1,0</v>
      </c>
      <c r="T90" t="str">
        <f t="shared" si="28"/>
        <v>1,0</v>
      </c>
      <c r="U90" t="str">
        <f t="shared" si="28"/>
        <v>1,0</v>
      </c>
      <c r="V90" t="str">
        <f t="shared" si="28"/>
        <v>1,0</v>
      </c>
      <c r="W90" t="str">
        <f t="shared" si="28"/>
        <v>1,0</v>
      </c>
      <c r="X90" t="str">
        <f t="shared" si="28"/>
        <v>1,0</v>
      </c>
      <c r="Y90" t="str">
        <f t="shared" si="28"/>
        <v>1,0</v>
      </c>
      <c r="AP90" t="str">
        <f t="shared" si="21"/>
        <v>FALSE</v>
      </c>
      <c r="AQ90" t="str">
        <f t="shared" si="22"/>
        <v>FALSE</v>
      </c>
      <c r="AR90">
        <f t="shared" si="23"/>
        <v>1.9827233876685453</v>
      </c>
      <c r="AS90" t="str">
        <f t="shared" si="24"/>
        <v>FALSE</v>
      </c>
    </row>
    <row r="91" spans="1:45" x14ac:dyDescent="0.25">
      <c r="A91" s="58">
        <v>90</v>
      </c>
      <c r="B91" s="58">
        <f>IF(ISNUMBER(Data!D91),IF(AND($A91&lt;=Data!$H$3,$A93&gt;=Data!$H$2,Data!E92&lt;&gt;1),VLOOKUP($A91,Data!$A:$D,4,FALSE)))</f>
        <v>103.5</v>
      </c>
      <c r="C91" s="58">
        <f>IF(ISNUMBER(Data!D91),IF(AND($A91&lt;=Data!$H$3,$A93&gt;=Data!$H$2,Data!E92&lt;&gt;1),VLOOKUP($A91,Data!$A:$D,3,FALSE)))</f>
        <v>0.29499999999999998</v>
      </c>
      <c r="D91" s="58">
        <f>IF(COUNT(B91:C91)=2,IF(C91&gt;Data!$H$5,5,IF(C91&gt;Data!$H$6,4,IF(C91&gt;Data!$H$7,3,2))))</f>
        <v>2</v>
      </c>
      <c r="E91" s="69">
        <f t="shared" si="20"/>
        <v>0</v>
      </c>
      <c r="F91" t="str">
        <f t="shared" si="27"/>
        <v>0,0</v>
      </c>
      <c r="G91" t="str">
        <f t="shared" si="27"/>
        <v>0,0</v>
      </c>
      <c r="H91" t="str">
        <f t="shared" si="27"/>
        <v>0,0</v>
      </c>
      <c r="I91" t="str">
        <f t="shared" si="27"/>
        <v>0,0</v>
      </c>
      <c r="J91" t="str">
        <f t="shared" si="27"/>
        <v>0,0</v>
      </c>
      <c r="K91" t="str">
        <f t="shared" si="27"/>
        <v>0,0</v>
      </c>
      <c r="L91" t="str">
        <f t="shared" si="27"/>
        <v>0,0</v>
      </c>
      <c r="M91" t="str">
        <f t="shared" si="27"/>
        <v>0,0</v>
      </c>
      <c r="N91" t="str">
        <f t="shared" si="27"/>
        <v>0,0</v>
      </c>
      <c r="O91" t="str">
        <f t="shared" si="27"/>
        <v>0,0</v>
      </c>
      <c r="P91" t="str">
        <f t="shared" si="28"/>
        <v>0,0</v>
      </c>
      <c r="Q91" t="str">
        <f t="shared" si="28"/>
        <v>0,0</v>
      </c>
      <c r="R91" t="str">
        <f t="shared" si="28"/>
        <v>1,0</v>
      </c>
      <c r="S91" t="str">
        <f t="shared" si="28"/>
        <v>1,0</v>
      </c>
      <c r="T91" t="str">
        <f t="shared" si="28"/>
        <v>1,0</v>
      </c>
      <c r="U91" t="str">
        <f t="shared" si="28"/>
        <v>1,0</v>
      </c>
      <c r="V91" t="str">
        <f t="shared" si="28"/>
        <v>1,0</v>
      </c>
      <c r="W91" t="str">
        <f t="shared" si="28"/>
        <v>1,0</v>
      </c>
      <c r="X91" t="str">
        <f t="shared" si="28"/>
        <v>1,0</v>
      </c>
      <c r="Y91" t="str">
        <f t="shared" si="28"/>
        <v>1,0</v>
      </c>
      <c r="AP91" t="str">
        <f t="shared" si="21"/>
        <v>FALSE</v>
      </c>
      <c r="AQ91" t="str">
        <f t="shared" si="22"/>
        <v>FALSE</v>
      </c>
      <c r="AR91" t="str">
        <f t="shared" si="23"/>
        <v>FALSE</v>
      </c>
      <c r="AS91">
        <f t="shared" si="24"/>
        <v>2.0149403497929366</v>
      </c>
    </row>
    <row r="92" spans="1:45" x14ac:dyDescent="0.25">
      <c r="A92" s="58">
        <v>91</v>
      </c>
      <c r="B92" s="58">
        <f>IF(ISNUMBER(Data!D92),IF(AND($A92&lt;=Data!$H$3,$A94&gt;=Data!$H$2,Data!E93&lt;&gt;1),VLOOKUP($A92,Data!$A:$D,4,FALSE)))</f>
        <v>103.5</v>
      </c>
      <c r="C92" s="58">
        <f>IF(ISNUMBER(Data!D92),IF(AND($A92&lt;=Data!$H$3,$A94&gt;=Data!$H$2,Data!E93&lt;&gt;1),VLOOKUP($A92,Data!$A:$D,3,FALSE)))</f>
        <v>6.0999999999999999E-2</v>
      </c>
      <c r="D92" s="58">
        <f>IF(COUNT(B92:C92)=2,IF(C92&gt;Data!$H$5,5,IF(C92&gt;Data!$H$6,4,IF(C92&gt;Data!$H$7,3,2))))</f>
        <v>2</v>
      </c>
      <c r="E92" s="69">
        <f t="shared" si="20"/>
        <v>0</v>
      </c>
      <c r="F92" t="str">
        <f t="shared" ref="F92:O101" si="29">IF($B92&lt;F$1,1,0) &amp;","&amp;$E92</f>
        <v>0,0</v>
      </c>
      <c r="G92" t="str">
        <f t="shared" si="29"/>
        <v>0,0</v>
      </c>
      <c r="H92" t="str">
        <f t="shared" si="29"/>
        <v>0,0</v>
      </c>
      <c r="I92" t="str">
        <f t="shared" si="29"/>
        <v>0,0</v>
      </c>
      <c r="J92" t="str">
        <f t="shared" si="29"/>
        <v>0,0</v>
      </c>
      <c r="K92" t="str">
        <f t="shared" si="29"/>
        <v>0,0</v>
      </c>
      <c r="L92" t="str">
        <f t="shared" si="29"/>
        <v>0,0</v>
      </c>
      <c r="M92" t="str">
        <f t="shared" si="29"/>
        <v>0,0</v>
      </c>
      <c r="N92" t="str">
        <f t="shared" si="29"/>
        <v>0,0</v>
      </c>
      <c r="O92" t="str">
        <f t="shared" si="29"/>
        <v>0,0</v>
      </c>
      <c r="P92" t="str">
        <f t="shared" ref="P92:Y101" si="30">IF($B92&lt;P$1,1,0) &amp;","&amp;$E92</f>
        <v>0,0</v>
      </c>
      <c r="Q92" t="str">
        <f t="shared" si="30"/>
        <v>0,0</v>
      </c>
      <c r="R92" t="str">
        <f t="shared" si="30"/>
        <v>1,0</v>
      </c>
      <c r="S92" t="str">
        <f t="shared" si="30"/>
        <v>1,0</v>
      </c>
      <c r="T92" t="str">
        <f t="shared" si="30"/>
        <v>1,0</v>
      </c>
      <c r="U92" t="str">
        <f t="shared" si="30"/>
        <v>1,0</v>
      </c>
      <c r="V92" t="str">
        <f t="shared" si="30"/>
        <v>1,0</v>
      </c>
      <c r="W92" t="str">
        <f t="shared" si="30"/>
        <v>1,0</v>
      </c>
      <c r="X92" t="str">
        <f t="shared" si="30"/>
        <v>1,0</v>
      </c>
      <c r="Y92" t="str">
        <f t="shared" si="30"/>
        <v>1,0</v>
      </c>
      <c r="AP92" t="str">
        <f t="shared" si="21"/>
        <v>FALSE</v>
      </c>
      <c r="AQ92" t="str">
        <f t="shared" si="22"/>
        <v>FALSE</v>
      </c>
      <c r="AR92" t="str">
        <f t="shared" si="23"/>
        <v>FALSE</v>
      </c>
      <c r="AS92">
        <f t="shared" si="24"/>
        <v>2.0149403497929366</v>
      </c>
    </row>
    <row r="93" spans="1:45" x14ac:dyDescent="0.25">
      <c r="A93" s="58">
        <v>92</v>
      </c>
      <c r="B93" s="58">
        <f>IF(ISNUMBER(Data!D93),IF(AND($A93&lt;=Data!$H$3,$A95&gt;=Data!$H$2,Data!E94&lt;&gt;1),VLOOKUP($A93,Data!$A:$D,4,FALSE)))</f>
        <v>118.5</v>
      </c>
      <c r="C93" s="58">
        <f>IF(ISNUMBER(Data!D93),IF(AND($A93&lt;=Data!$H$3,$A95&gt;=Data!$H$2,Data!E94&lt;&gt;1),VLOOKUP($A93,Data!$A:$D,3,FALSE)))</f>
        <v>0.32100000000000001</v>
      </c>
      <c r="D93" s="58">
        <f>IF(COUNT(B93:C93)=2,IF(C93&gt;Data!$H$5,5,IF(C93&gt;Data!$H$6,4,IF(C93&gt;Data!$H$7,3,2))))</f>
        <v>2</v>
      </c>
      <c r="E93" s="69">
        <f t="shared" si="20"/>
        <v>0</v>
      </c>
      <c r="F93" t="str">
        <f t="shared" si="29"/>
        <v>0,0</v>
      </c>
      <c r="G93" t="str">
        <f t="shared" si="29"/>
        <v>0,0</v>
      </c>
      <c r="H93" t="str">
        <f t="shared" si="29"/>
        <v>0,0</v>
      </c>
      <c r="I93" t="str">
        <f t="shared" si="29"/>
        <v>0,0</v>
      </c>
      <c r="J93" t="str">
        <f t="shared" si="29"/>
        <v>0,0</v>
      </c>
      <c r="K93" t="str">
        <f t="shared" si="29"/>
        <v>0,0</v>
      </c>
      <c r="L93" t="str">
        <f t="shared" si="29"/>
        <v>0,0</v>
      </c>
      <c r="M93" t="str">
        <f t="shared" si="29"/>
        <v>0,0</v>
      </c>
      <c r="N93" t="str">
        <f t="shared" si="29"/>
        <v>0,0</v>
      </c>
      <c r="O93" t="str">
        <f t="shared" si="29"/>
        <v>0,0</v>
      </c>
      <c r="P93" t="str">
        <f t="shared" si="30"/>
        <v>0,0</v>
      </c>
      <c r="Q93" t="str">
        <f t="shared" si="30"/>
        <v>0,0</v>
      </c>
      <c r="R93" t="str">
        <f t="shared" si="30"/>
        <v>1,0</v>
      </c>
      <c r="S93" t="str">
        <f t="shared" si="30"/>
        <v>1,0</v>
      </c>
      <c r="T93" t="str">
        <f t="shared" si="30"/>
        <v>1,0</v>
      </c>
      <c r="U93" t="str">
        <f t="shared" si="30"/>
        <v>1,0</v>
      </c>
      <c r="V93" t="str">
        <f t="shared" si="30"/>
        <v>1,0</v>
      </c>
      <c r="W93" t="str">
        <f t="shared" si="30"/>
        <v>1,0</v>
      </c>
      <c r="X93" t="str">
        <f t="shared" si="30"/>
        <v>1,0</v>
      </c>
      <c r="Y93" t="str">
        <f t="shared" si="30"/>
        <v>1,0</v>
      </c>
      <c r="AP93" t="str">
        <f t="shared" si="21"/>
        <v>FALSE</v>
      </c>
      <c r="AQ93" t="str">
        <f t="shared" si="22"/>
        <v>FALSE</v>
      </c>
      <c r="AR93" t="str">
        <f t="shared" si="23"/>
        <v>FALSE</v>
      </c>
      <c r="AS93">
        <f t="shared" si="24"/>
        <v>2.0737183503461227</v>
      </c>
    </row>
    <row r="94" spans="1:45" x14ac:dyDescent="0.25">
      <c r="A94" s="58">
        <v>93</v>
      </c>
      <c r="B94" s="58" t="b">
        <f>IF(ISNUMBER(Data!D94),IF(AND($A94&lt;=Data!$H$3,$A96&gt;=Data!$H$2,Data!E95&lt;&gt;1),VLOOKUP($A94,Data!$A:$D,4,FALSE)))</f>
        <v>0</v>
      </c>
      <c r="C94" s="58" t="b">
        <f>IF(ISNUMBER(Data!D94),IF(AND($A94&lt;=Data!$H$3,$A96&gt;=Data!$H$2,Data!E95&lt;&gt;1),VLOOKUP($A94,Data!$A:$D,3,FALSE)))</f>
        <v>0</v>
      </c>
      <c r="D94" s="58" t="b">
        <f>IF(COUNT(B94:C94)=2,IF(C94&gt;Data!$H$5,5,IF(C94&gt;Data!$H$6,4,IF(C94&gt;Data!$H$7,3,2))))</f>
        <v>0</v>
      </c>
      <c r="E94" s="69" t="str">
        <f t="shared" si="20"/>
        <v/>
      </c>
      <c r="F94" t="str">
        <f t="shared" si="29"/>
        <v>0,</v>
      </c>
      <c r="G94" t="str">
        <f t="shared" si="29"/>
        <v>0,</v>
      </c>
      <c r="H94" t="str">
        <f t="shared" si="29"/>
        <v>0,</v>
      </c>
      <c r="I94" t="str">
        <f t="shared" si="29"/>
        <v>0,</v>
      </c>
      <c r="J94" t="str">
        <f t="shared" si="29"/>
        <v>0,</v>
      </c>
      <c r="K94" t="str">
        <f t="shared" si="29"/>
        <v>0,</v>
      </c>
      <c r="L94" t="str">
        <f t="shared" si="29"/>
        <v>0,</v>
      </c>
      <c r="M94" t="str">
        <f t="shared" si="29"/>
        <v>0,</v>
      </c>
      <c r="N94" t="str">
        <f t="shared" si="29"/>
        <v>0,</v>
      </c>
      <c r="O94" t="str">
        <f t="shared" si="29"/>
        <v>0,</v>
      </c>
      <c r="P94" t="str">
        <f t="shared" si="30"/>
        <v>0,</v>
      </c>
      <c r="Q94" t="str">
        <f t="shared" si="30"/>
        <v>0,</v>
      </c>
      <c r="R94" t="str">
        <f t="shared" si="30"/>
        <v>0,</v>
      </c>
      <c r="S94" t="str">
        <f t="shared" si="30"/>
        <v>0,</v>
      </c>
      <c r="T94" t="str">
        <f t="shared" si="30"/>
        <v>0,</v>
      </c>
      <c r="U94" t="str">
        <f t="shared" si="30"/>
        <v>0,</v>
      </c>
      <c r="V94" t="str">
        <f t="shared" si="30"/>
        <v>0,</v>
      </c>
      <c r="W94" t="str">
        <f t="shared" si="30"/>
        <v>0,</v>
      </c>
      <c r="X94" t="str">
        <f t="shared" si="30"/>
        <v>0,</v>
      </c>
      <c r="Y94" t="str">
        <f t="shared" si="30"/>
        <v>0,</v>
      </c>
      <c r="AP94" t="str">
        <f t="shared" si="21"/>
        <v>FALSE</v>
      </c>
      <c r="AQ94" t="str">
        <f t="shared" si="22"/>
        <v>FALSE</v>
      </c>
      <c r="AR94" t="str">
        <f t="shared" si="23"/>
        <v>FALSE</v>
      </c>
      <c r="AS94" t="str">
        <f t="shared" si="24"/>
        <v>FALSE</v>
      </c>
    </row>
    <row r="95" spans="1:45" x14ac:dyDescent="0.25">
      <c r="A95" s="58">
        <v>94</v>
      </c>
      <c r="B95" s="58" t="b">
        <f>IF(ISNUMBER(Data!D95),IF(AND($A95&lt;=Data!$H$3,$A97&gt;=Data!$H$2,Data!E96&lt;&gt;1),VLOOKUP($A95,Data!$A:$D,4,FALSE)))</f>
        <v>0</v>
      </c>
      <c r="C95" s="58" t="b">
        <f>IF(ISNUMBER(Data!D95),IF(AND($A95&lt;=Data!$H$3,$A97&gt;=Data!$H$2,Data!E96&lt;&gt;1),VLOOKUP($A95,Data!$A:$D,3,FALSE)))</f>
        <v>0</v>
      </c>
      <c r="D95" s="58" t="b">
        <f>IF(COUNT(B95:C95)=2,IF(C95&gt;Data!$H$5,5,IF(C95&gt;Data!$H$6,4,IF(C95&gt;Data!$H$7,3,2))))</f>
        <v>0</v>
      </c>
      <c r="E95" s="69" t="str">
        <f t="shared" si="20"/>
        <v/>
      </c>
      <c r="F95" t="str">
        <f t="shared" si="29"/>
        <v>0,</v>
      </c>
      <c r="G95" t="str">
        <f t="shared" si="29"/>
        <v>0,</v>
      </c>
      <c r="H95" t="str">
        <f t="shared" si="29"/>
        <v>0,</v>
      </c>
      <c r="I95" t="str">
        <f t="shared" si="29"/>
        <v>0,</v>
      </c>
      <c r="J95" t="str">
        <f t="shared" si="29"/>
        <v>0,</v>
      </c>
      <c r="K95" t="str">
        <f t="shared" si="29"/>
        <v>0,</v>
      </c>
      <c r="L95" t="str">
        <f t="shared" si="29"/>
        <v>0,</v>
      </c>
      <c r="M95" t="str">
        <f t="shared" si="29"/>
        <v>0,</v>
      </c>
      <c r="N95" t="str">
        <f t="shared" si="29"/>
        <v>0,</v>
      </c>
      <c r="O95" t="str">
        <f t="shared" si="29"/>
        <v>0,</v>
      </c>
      <c r="P95" t="str">
        <f t="shared" si="30"/>
        <v>0,</v>
      </c>
      <c r="Q95" t="str">
        <f t="shared" si="30"/>
        <v>0,</v>
      </c>
      <c r="R95" t="str">
        <f t="shared" si="30"/>
        <v>0,</v>
      </c>
      <c r="S95" t="str">
        <f t="shared" si="30"/>
        <v>0,</v>
      </c>
      <c r="T95" t="str">
        <f t="shared" si="30"/>
        <v>0,</v>
      </c>
      <c r="U95" t="str">
        <f t="shared" si="30"/>
        <v>0,</v>
      </c>
      <c r="V95" t="str">
        <f t="shared" si="30"/>
        <v>0,</v>
      </c>
      <c r="W95" t="str">
        <f t="shared" si="30"/>
        <v>0,</v>
      </c>
      <c r="X95" t="str">
        <f t="shared" si="30"/>
        <v>0,</v>
      </c>
      <c r="Y95" t="str">
        <f t="shared" si="30"/>
        <v>0,</v>
      </c>
      <c r="AP95" t="str">
        <f t="shared" si="21"/>
        <v>FALSE</v>
      </c>
      <c r="AQ95" t="str">
        <f t="shared" si="22"/>
        <v>FALSE</v>
      </c>
      <c r="AR95" t="str">
        <f t="shared" si="23"/>
        <v>FALSE</v>
      </c>
      <c r="AS95" t="str">
        <f t="shared" si="24"/>
        <v>FALSE</v>
      </c>
    </row>
    <row r="96" spans="1:45" x14ac:dyDescent="0.25">
      <c r="A96" s="58">
        <v>95</v>
      </c>
      <c r="B96" s="58" t="b">
        <f>IF(ISNUMBER(Data!D96),IF(AND($A96&lt;=Data!$H$3,$A98&gt;=Data!$H$2,Data!E97&lt;&gt;1),VLOOKUP($A96,Data!$A:$D,4,FALSE)))</f>
        <v>0</v>
      </c>
      <c r="C96" s="58" t="b">
        <f>IF(ISNUMBER(Data!D96),IF(AND($A96&lt;=Data!$H$3,$A98&gt;=Data!$H$2,Data!E97&lt;&gt;1),VLOOKUP($A96,Data!$A:$D,3,FALSE)))</f>
        <v>0</v>
      </c>
      <c r="D96" s="58" t="b">
        <f>IF(COUNT(B96:C96)=2,IF(C96&gt;Data!$H$5,5,IF(C96&gt;Data!$H$6,4,IF(C96&gt;Data!$H$7,3,2))))</f>
        <v>0</v>
      </c>
      <c r="E96" s="69" t="str">
        <f t="shared" si="20"/>
        <v/>
      </c>
      <c r="F96" t="str">
        <f t="shared" si="29"/>
        <v>0,</v>
      </c>
      <c r="G96" t="str">
        <f t="shared" si="29"/>
        <v>0,</v>
      </c>
      <c r="H96" t="str">
        <f t="shared" si="29"/>
        <v>0,</v>
      </c>
      <c r="I96" t="str">
        <f t="shared" si="29"/>
        <v>0,</v>
      </c>
      <c r="J96" t="str">
        <f t="shared" si="29"/>
        <v>0,</v>
      </c>
      <c r="K96" t="str">
        <f t="shared" si="29"/>
        <v>0,</v>
      </c>
      <c r="L96" t="str">
        <f t="shared" si="29"/>
        <v>0,</v>
      </c>
      <c r="M96" t="str">
        <f t="shared" si="29"/>
        <v>0,</v>
      </c>
      <c r="N96" t="str">
        <f t="shared" si="29"/>
        <v>0,</v>
      </c>
      <c r="O96" t="str">
        <f t="shared" si="29"/>
        <v>0,</v>
      </c>
      <c r="P96" t="str">
        <f t="shared" si="30"/>
        <v>0,</v>
      </c>
      <c r="Q96" t="str">
        <f t="shared" si="30"/>
        <v>0,</v>
      </c>
      <c r="R96" t="str">
        <f t="shared" si="30"/>
        <v>0,</v>
      </c>
      <c r="S96" t="str">
        <f t="shared" si="30"/>
        <v>0,</v>
      </c>
      <c r="T96" t="str">
        <f t="shared" si="30"/>
        <v>0,</v>
      </c>
      <c r="U96" t="str">
        <f t="shared" si="30"/>
        <v>0,</v>
      </c>
      <c r="V96" t="str">
        <f t="shared" si="30"/>
        <v>0,</v>
      </c>
      <c r="W96" t="str">
        <f t="shared" si="30"/>
        <v>0,</v>
      </c>
      <c r="X96" t="str">
        <f t="shared" si="30"/>
        <v>0,</v>
      </c>
      <c r="Y96" t="str">
        <f t="shared" si="30"/>
        <v>0,</v>
      </c>
      <c r="AP96" t="str">
        <f t="shared" si="21"/>
        <v>FALSE</v>
      </c>
      <c r="AQ96" t="str">
        <f t="shared" si="22"/>
        <v>FALSE</v>
      </c>
      <c r="AR96" t="str">
        <f t="shared" si="23"/>
        <v>FALSE</v>
      </c>
      <c r="AS96" t="str">
        <f t="shared" si="24"/>
        <v>FALSE</v>
      </c>
    </row>
    <row r="97" spans="1:45" x14ac:dyDescent="0.25">
      <c r="A97" s="58">
        <v>96</v>
      </c>
      <c r="B97" s="58" t="b">
        <f>IF(ISNUMBER(Data!D97),IF(AND($A97&lt;=Data!$H$3,$A99&gt;=Data!$H$2,Data!E98&lt;&gt;1),VLOOKUP($A97,Data!$A:$D,4,FALSE)))</f>
        <v>0</v>
      </c>
      <c r="C97" s="58" t="b">
        <f>IF(ISNUMBER(Data!D97),IF(AND($A97&lt;=Data!$H$3,$A99&gt;=Data!$H$2,Data!E98&lt;&gt;1),VLOOKUP($A97,Data!$A:$D,3,FALSE)))</f>
        <v>0</v>
      </c>
      <c r="D97" s="58" t="b">
        <f>IF(COUNT(B97:C97)=2,IF(C97&gt;Data!$H$5,5,IF(C97&gt;Data!$H$6,4,IF(C97&gt;Data!$H$7,3,2))))</f>
        <v>0</v>
      </c>
      <c r="E97" s="69" t="str">
        <f t="shared" si="20"/>
        <v/>
      </c>
      <c r="F97" t="str">
        <f t="shared" si="29"/>
        <v>0,</v>
      </c>
      <c r="G97" t="str">
        <f t="shared" si="29"/>
        <v>0,</v>
      </c>
      <c r="H97" t="str">
        <f t="shared" si="29"/>
        <v>0,</v>
      </c>
      <c r="I97" t="str">
        <f t="shared" si="29"/>
        <v>0,</v>
      </c>
      <c r="J97" t="str">
        <f t="shared" si="29"/>
        <v>0,</v>
      </c>
      <c r="K97" t="str">
        <f t="shared" si="29"/>
        <v>0,</v>
      </c>
      <c r="L97" t="str">
        <f t="shared" si="29"/>
        <v>0,</v>
      </c>
      <c r="M97" t="str">
        <f t="shared" si="29"/>
        <v>0,</v>
      </c>
      <c r="N97" t="str">
        <f t="shared" si="29"/>
        <v>0,</v>
      </c>
      <c r="O97" t="str">
        <f t="shared" si="29"/>
        <v>0,</v>
      </c>
      <c r="P97" t="str">
        <f t="shared" si="30"/>
        <v>0,</v>
      </c>
      <c r="Q97" t="str">
        <f t="shared" si="30"/>
        <v>0,</v>
      </c>
      <c r="R97" t="str">
        <f t="shared" si="30"/>
        <v>0,</v>
      </c>
      <c r="S97" t="str">
        <f t="shared" si="30"/>
        <v>0,</v>
      </c>
      <c r="T97" t="str">
        <f t="shared" si="30"/>
        <v>0,</v>
      </c>
      <c r="U97" t="str">
        <f t="shared" si="30"/>
        <v>0,</v>
      </c>
      <c r="V97" t="str">
        <f t="shared" si="30"/>
        <v>0,</v>
      </c>
      <c r="W97" t="str">
        <f t="shared" si="30"/>
        <v>0,</v>
      </c>
      <c r="X97" t="str">
        <f t="shared" si="30"/>
        <v>0,</v>
      </c>
      <c r="Y97" t="str">
        <f t="shared" si="30"/>
        <v>0,</v>
      </c>
      <c r="AP97" t="str">
        <f t="shared" si="21"/>
        <v>FALSE</v>
      </c>
      <c r="AQ97" t="str">
        <f t="shared" si="22"/>
        <v>FALSE</v>
      </c>
      <c r="AR97" t="str">
        <f t="shared" si="23"/>
        <v>FALSE</v>
      </c>
      <c r="AS97" t="str">
        <f t="shared" si="24"/>
        <v>FALSE</v>
      </c>
    </row>
    <row r="98" spans="1:45" x14ac:dyDescent="0.25">
      <c r="A98" s="58">
        <v>97</v>
      </c>
      <c r="B98" s="58" t="b">
        <f>IF(ISNUMBER(Data!D98),IF(AND($A98&lt;=Data!$H$3,$A100&gt;=Data!$H$2,Data!E99&lt;&gt;1),VLOOKUP($A98,Data!$A:$D,4,FALSE)))</f>
        <v>0</v>
      </c>
      <c r="C98" s="58" t="b">
        <f>IF(ISNUMBER(Data!D98),IF(AND($A98&lt;=Data!$H$3,$A100&gt;=Data!$H$2,Data!E99&lt;&gt;1),VLOOKUP($A98,Data!$A:$D,3,FALSE)))</f>
        <v>0</v>
      </c>
      <c r="D98" s="58" t="b">
        <f>IF(COUNT(B98:C98)=2,IF(C98&gt;Data!$H$5,5,IF(C98&gt;Data!$H$6,4,IF(C98&gt;Data!$H$7,3,2))))</f>
        <v>0</v>
      </c>
      <c r="E98" s="69" t="str">
        <f t="shared" si="20"/>
        <v/>
      </c>
      <c r="F98" t="str">
        <f t="shared" si="29"/>
        <v>0,</v>
      </c>
      <c r="G98" t="str">
        <f t="shared" si="29"/>
        <v>0,</v>
      </c>
      <c r="H98" t="str">
        <f t="shared" si="29"/>
        <v>0,</v>
      </c>
      <c r="I98" t="str">
        <f t="shared" si="29"/>
        <v>0,</v>
      </c>
      <c r="J98" t="str">
        <f t="shared" si="29"/>
        <v>0,</v>
      </c>
      <c r="K98" t="str">
        <f t="shared" si="29"/>
        <v>0,</v>
      </c>
      <c r="L98" t="str">
        <f t="shared" si="29"/>
        <v>0,</v>
      </c>
      <c r="M98" t="str">
        <f t="shared" si="29"/>
        <v>0,</v>
      </c>
      <c r="N98" t="str">
        <f t="shared" si="29"/>
        <v>0,</v>
      </c>
      <c r="O98" t="str">
        <f t="shared" si="29"/>
        <v>0,</v>
      </c>
      <c r="P98" t="str">
        <f t="shared" si="30"/>
        <v>0,</v>
      </c>
      <c r="Q98" t="str">
        <f t="shared" si="30"/>
        <v>0,</v>
      </c>
      <c r="R98" t="str">
        <f t="shared" si="30"/>
        <v>0,</v>
      </c>
      <c r="S98" t="str">
        <f t="shared" si="30"/>
        <v>0,</v>
      </c>
      <c r="T98" t="str">
        <f t="shared" si="30"/>
        <v>0,</v>
      </c>
      <c r="U98" t="str">
        <f t="shared" si="30"/>
        <v>0,</v>
      </c>
      <c r="V98" t="str">
        <f t="shared" si="30"/>
        <v>0,</v>
      </c>
      <c r="W98" t="str">
        <f t="shared" si="30"/>
        <v>0,</v>
      </c>
      <c r="X98" t="str">
        <f t="shared" si="30"/>
        <v>0,</v>
      </c>
      <c r="Y98" t="str">
        <f t="shared" si="30"/>
        <v>0,</v>
      </c>
      <c r="AP98" t="str">
        <f t="shared" si="21"/>
        <v>FALSE</v>
      </c>
      <c r="AQ98" t="str">
        <f t="shared" si="22"/>
        <v>FALSE</v>
      </c>
      <c r="AR98" t="str">
        <f t="shared" si="23"/>
        <v>FALSE</v>
      </c>
      <c r="AS98" t="str">
        <f t="shared" si="24"/>
        <v>FALSE</v>
      </c>
    </row>
    <row r="99" spans="1:45" x14ac:dyDescent="0.25">
      <c r="A99" s="58">
        <v>98</v>
      </c>
      <c r="B99" s="58" t="b">
        <f>IF(ISNUMBER(Data!D99),IF(AND($A99&lt;=Data!$H$3,$A101&gt;=Data!$H$2,Data!E100&lt;&gt;1),VLOOKUP($A99,Data!$A:$D,4,FALSE)))</f>
        <v>0</v>
      </c>
      <c r="C99" s="58" t="b">
        <f>IF(ISNUMBER(Data!D99),IF(AND($A99&lt;=Data!$H$3,$A101&gt;=Data!$H$2,Data!E100&lt;&gt;1),VLOOKUP($A99,Data!$A:$D,3,FALSE)))</f>
        <v>0</v>
      </c>
      <c r="D99" s="58" t="b">
        <f>IF(COUNT(B99:C99)=2,IF(C99&gt;Data!$H$5,5,IF(C99&gt;Data!$H$6,4,IF(C99&gt;Data!$H$7,3,2))))</f>
        <v>0</v>
      </c>
      <c r="E99" s="69" t="str">
        <f t="shared" si="20"/>
        <v/>
      </c>
      <c r="F99" t="str">
        <f t="shared" si="29"/>
        <v>0,</v>
      </c>
      <c r="G99" t="str">
        <f t="shared" si="29"/>
        <v>0,</v>
      </c>
      <c r="H99" t="str">
        <f t="shared" si="29"/>
        <v>0,</v>
      </c>
      <c r="I99" t="str">
        <f t="shared" si="29"/>
        <v>0,</v>
      </c>
      <c r="J99" t="str">
        <f t="shared" si="29"/>
        <v>0,</v>
      </c>
      <c r="K99" t="str">
        <f t="shared" si="29"/>
        <v>0,</v>
      </c>
      <c r="L99" t="str">
        <f t="shared" si="29"/>
        <v>0,</v>
      </c>
      <c r="M99" t="str">
        <f t="shared" si="29"/>
        <v>0,</v>
      </c>
      <c r="N99" t="str">
        <f t="shared" si="29"/>
        <v>0,</v>
      </c>
      <c r="O99" t="str">
        <f t="shared" si="29"/>
        <v>0,</v>
      </c>
      <c r="P99" t="str">
        <f t="shared" si="30"/>
        <v>0,</v>
      </c>
      <c r="Q99" t="str">
        <f t="shared" si="30"/>
        <v>0,</v>
      </c>
      <c r="R99" t="str">
        <f t="shared" si="30"/>
        <v>0,</v>
      </c>
      <c r="S99" t="str">
        <f t="shared" si="30"/>
        <v>0,</v>
      </c>
      <c r="T99" t="str">
        <f t="shared" si="30"/>
        <v>0,</v>
      </c>
      <c r="U99" t="str">
        <f t="shared" si="30"/>
        <v>0,</v>
      </c>
      <c r="V99" t="str">
        <f t="shared" si="30"/>
        <v>0,</v>
      </c>
      <c r="W99" t="str">
        <f t="shared" si="30"/>
        <v>0,</v>
      </c>
      <c r="X99" t="str">
        <f t="shared" si="30"/>
        <v>0,</v>
      </c>
      <c r="Y99" t="str">
        <f t="shared" si="30"/>
        <v>0,</v>
      </c>
      <c r="AP99" t="str">
        <f t="shared" si="21"/>
        <v>FALSE</v>
      </c>
      <c r="AQ99" t="str">
        <f t="shared" si="22"/>
        <v>FALSE</v>
      </c>
      <c r="AR99" t="str">
        <f t="shared" si="23"/>
        <v>FALSE</v>
      </c>
      <c r="AS99" t="str">
        <f t="shared" si="24"/>
        <v>FALSE</v>
      </c>
    </row>
    <row r="100" spans="1:45" x14ac:dyDescent="0.25">
      <c r="A100" s="58">
        <v>99</v>
      </c>
      <c r="B100" s="58" t="b">
        <f>IF(ISNUMBER(Data!D100),IF(AND($A100&lt;=Data!$H$3,$A102&gt;=Data!$H$2,Data!E101&lt;&gt;1),VLOOKUP($A100,Data!$A:$D,4,FALSE)))</f>
        <v>0</v>
      </c>
      <c r="C100" s="58" t="b">
        <f>IF(ISNUMBER(Data!D100),IF(AND($A100&lt;=Data!$H$3,$A102&gt;=Data!$H$2,Data!E101&lt;&gt;1),VLOOKUP($A100,Data!$A:$D,3,FALSE)))</f>
        <v>0</v>
      </c>
      <c r="D100" s="58" t="b">
        <f>IF(COUNT(B100:C100)=2,IF(C100&gt;Data!$H$5,5,IF(C100&gt;Data!$H$6,4,IF(C100&gt;Data!$H$7,3,2))))</f>
        <v>0</v>
      </c>
      <c r="E100" s="69" t="str">
        <f t="shared" si="20"/>
        <v/>
      </c>
      <c r="F100" t="str">
        <f t="shared" si="29"/>
        <v>0,</v>
      </c>
      <c r="G100" t="str">
        <f t="shared" si="29"/>
        <v>0,</v>
      </c>
      <c r="H100" t="str">
        <f t="shared" si="29"/>
        <v>0,</v>
      </c>
      <c r="I100" t="str">
        <f t="shared" si="29"/>
        <v>0,</v>
      </c>
      <c r="J100" t="str">
        <f t="shared" si="29"/>
        <v>0,</v>
      </c>
      <c r="K100" t="str">
        <f t="shared" si="29"/>
        <v>0,</v>
      </c>
      <c r="L100" t="str">
        <f t="shared" si="29"/>
        <v>0,</v>
      </c>
      <c r="M100" t="str">
        <f t="shared" si="29"/>
        <v>0,</v>
      </c>
      <c r="N100" t="str">
        <f t="shared" si="29"/>
        <v>0,</v>
      </c>
      <c r="O100" t="str">
        <f t="shared" si="29"/>
        <v>0,</v>
      </c>
      <c r="P100" t="str">
        <f t="shared" si="30"/>
        <v>0,</v>
      </c>
      <c r="Q100" t="str">
        <f t="shared" si="30"/>
        <v>0,</v>
      </c>
      <c r="R100" t="str">
        <f t="shared" si="30"/>
        <v>0,</v>
      </c>
      <c r="S100" t="str">
        <f t="shared" si="30"/>
        <v>0,</v>
      </c>
      <c r="T100" t="str">
        <f t="shared" si="30"/>
        <v>0,</v>
      </c>
      <c r="U100" t="str">
        <f t="shared" si="30"/>
        <v>0,</v>
      </c>
      <c r="V100" t="str">
        <f t="shared" si="30"/>
        <v>0,</v>
      </c>
      <c r="W100" t="str">
        <f t="shared" si="30"/>
        <v>0,</v>
      </c>
      <c r="X100" t="str">
        <f t="shared" si="30"/>
        <v>0,</v>
      </c>
      <c r="Y100" t="str">
        <f t="shared" si="30"/>
        <v>0,</v>
      </c>
      <c r="AP100" t="str">
        <f t="shared" si="21"/>
        <v>FALSE</v>
      </c>
      <c r="AQ100" t="str">
        <f t="shared" si="22"/>
        <v>FALSE</v>
      </c>
      <c r="AR100" t="str">
        <f t="shared" si="23"/>
        <v>FALSE</v>
      </c>
      <c r="AS100" t="str">
        <f t="shared" si="24"/>
        <v>FALSE</v>
      </c>
    </row>
    <row r="101" spans="1:45" x14ac:dyDescent="0.25">
      <c r="A101" s="58">
        <v>100</v>
      </c>
      <c r="B101" s="58" t="b">
        <f>IF(ISNUMBER(Data!D101),IF(AND($A101&lt;=Data!$H$3,$A103&gt;=Data!$H$2,Data!E102&lt;&gt;1),VLOOKUP($A101,Data!$A:$D,4,FALSE)))</f>
        <v>0</v>
      </c>
      <c r="C101" s="58" t="b">
        <f>IF(ISNUMBER(Data!D101),IF(AND($A101&lt;=Data!$H$3,$A103&gt;=Data!$H$2,Data!E102&lt;&gt;1),VLOOKUP($A101,Data!$A:$D,3,FALSE)))</f>
        <v>0</v>
      </c>
      <c r="D101" s="58" t="b">
        <f>IF(COUNT(B101:C101)=2,IF(C101&gt;Data!$H$5,5,IF(C101&gt;Data!$H$6,4,IF(C101&gt;Data!$H$7,3,2))))</f>
        <v>0</v>
      </c>
      <c r="E101" s="69" t="str">
        <f t="shared" si="20"/>
        <v/>
      </c>
      <c r="F101" t="str">
        <f t="shared" si="29"/>
        <v>0,</v>
      </c>
      <c r="G101" t="str">
        <f t="shared" si="29"/>
        <v>0,</v>
      </c>
      <c r="H101" t="str">
        <f t="shared" si="29"/>
        <v>0,</v>
      </c>
      <c r="I101" t="str">
        <f t="shared" si="29"/>
        <v>0,</v>
      </c>
      <c r="J101" t="str">
        <f t="shared" si="29"/>
        <v>0,</v>
      </c>
      <c r="K101" t="str">
        <f t="shared" si="29"/>
        <v>0,</v>
      </c>
      <c r="L101" t="str">
        <f t="shared" si="29"/>
        <v>0,</v>
      </c>
      <c r="M101" t="str">
        <f t="shared" si="29"/>
        <v>0,</v>
      </c>
      <c r="N101" t="str">
        <f t="shared" si="29"/>
        <v>0,</v>
      </c>
      <c r="O101" t="str">
        <f t="shared" si="29"/>
        <v>0,</v>
      </c>
      <c r="P101" t="str">
        <f t="shared" si="30"/>
        <v>0,</v>
      </c>
      <c r="Q101" t="str">
        <f t="shared" si="30"/>
        <v>0,</v>
      </c>
      <c r="R101" t="str">
        <f t="shared" si="30"/>
        <v>0,</v>
      </c>
      <c r="S101" t="str">
        <f t="shared" si="30"/>
        <v>0,</v>
      </c>
      <c r="T101" t="str">
        <f t="shared" si="30"/>
        <v>0,</v>
      </c>
      <c r="U101" t="str">
        <f t="shared" si="30"/>
        <v>0,</v>
      </c>
      <c r="V101" t="str">
        <f t="shared" si="30"/>
        <v>0,</v>
      </c>
      <c r="W101" t="str">
        <f t="shared" si="30"/>
        <v>0,</v>
      </c>
      <c r="X101" t="str">
        <f t="shared" si="30"/>
        <v>0,</v>
      </c>
      <c r="Y101" t="str">
        <f t="shared" si="30"/>
        <v>0,</v>
      </c>
      <c r="AP101" t="str">
        <f t="shared" si="21"/>
        <v>FALSE</v>
      </c>
      <c r="AQ101" t="str">
        <f t="shared" si="22"/>
        <v>FALSE</v>
      </c>
      <c r="AR101" t="str">
        <f t="shared" si="23"/>
        <v>FALSE</v>
      </c>
      <c r="AS101" t="str">
        <f t="shared" si="24"/>
        <v>FALSE</v>
      </c>
    </row>
    <row r="102" spans="1:45" x14ac:dyDescent="0.25">
      <c r="A102" s="58">
        <v>101</v>
      </c>
      <c r="B102" s="58" t="b">
        <f>IF(ISNUMBER(Data!D102),IF(AND($A102&lt;=Data!$H$3,$A104&gt;=Data!$H$2,Data!E103&lt;&gt;1),VLOOKUP($A102,Data!$A:$D,4,FALSE)))</f>
        <v>0</v>
      </c>
      <c r="C102" s="58" t="b">
        <f>IF(ISNUMBER(Data!D102),IF(AND($A102&lt;=Data!$H$3,$A104&gt;=Data!$H$2,Data!E103&lt;&gt;1),VLOOKUP($A102,Data!$A:$D,3,FALSE)))</f>
        <v>0</v>
      </c>
      <c r="D102" s="58" t="b">
        <f>IF(COUNT(B102:C102)=2,IF(C102&gt;Data!$H$5,5,IF(C102&gt;Data!$H$6,4,IF(C102&gt;Data!$H$7,3,2))))</f>
        <v>0</v>
      </c>
      <c r="E102" s="69" t="str">
        <f t="shared" si="20"/>
        <v/>
      </c>
      <c r="F102" t="str">
        <f t="shared" ref="F102:O111" si="31">IF($B102&lt;F$1,1,0) &amp;","&amp;$E102</f>
        <v>0,</v>
      </c>
      <c r="G102" t="str">
        <f t="shared" si="31"/>
        <v>0,</v>
      </c>
      <c r="H102" t="str">
        <f t="shared" si="31"/>
        <v>0,</v>
      </c>
      <c r="I102" t="str">
        <f t="shared" si="31"/>
        <v>0,</v>
      </c>
      <c r="J102" t="str">
        <f t="shared" si="31"/>
        <v>0,</v>
      </c>
      <c r="K102" t="str">
        <f t="shared" si="31"/>
        <v>0,</v>
      </c>
      <c r="L102" t="str">
        <f t="shared" si="31"/>
        <v>0,</v>
      </c>
      <c r="M102" t="str">
        <f t="shared" si="31"/>
        <v>0,</v>
      </c>
      <c r="N102" t="str">
        <f t="shared" si="31"/>
        <v>0,</v>
      </c>
      <c r="O102" t="str">
        <f t="shared" si="31"/>
        <v>0,</v>
      </c>
      <c r="P102" t="str">
        <f t="shared" ref="P102:Y111" si="32">IF($B102&lt;P$1,1,0) &amp;","&amp;$E102</f>
        <v>0,</v>
      </c>
      <c r="Q102" t="str">
        <f t="shared" si="32"/>
        <v>0,</v>
      </c>
      <c r="R102" t="str">
        <f t="shared" si="32"/>
        <v>0,</v>
      </c>
      <c r="S102" t="str">
        <f t="shared" si="32"/>
        <v>0,</v>
      </c>
      <c r="T102" t="str">
        <f t="shared" si="32"/>
        <v>0,</v>
      </c>
      <c r="U102" t="str">
        <f t="shared" si="32"/>
        <v>0,</v>
      </c>
      <c r="V102" t="str">
        <f t="shared" si="32"/>
        <v>0,</v>
      </c>
      <c r="W102" t="str">
        <f t="shared" si="32"/>
        <v>0,</v>
      </c>
      <c r="X102" t="str">
        <f t="shared" si="32"/>
        <v>0,</v>
      </c>
      <c r="Y102" t="str">
        <f t="shared" si="32"/>
        <v>0,</v>
      </c>
      <c r="AP102" t="str">
        <f t="shared" si="21"/>
        <v>FALSE</v>
      </c>
      <c r="AQ102" t="str">
        <f t="shared" si="22"/>
        <v>FALSE</v>
      </c>
      <c r="AR102" t="str">
        <f t="shared" si="23"/>
        <v>FALSE</v>
      </c>
      <c r="AS102" t="str">
        <f t="shared" si="24"/>
        <v>FALSE</v>
      </c>
    </row>
    <row r="103" spans="1:45" x14ac:dyDescent="0.25">
      <c r="A103" s="58">
        <v>102</v>
      </c>
      <c r="B103" s="58" t="b">
        <f>IF(ISNUMBER(Data!D103),IF(AND($A103&lt;=Data!$H$3,$A105&gt;=Data!$H$2,Data!E104&lt;&gt;1),VLOOKUP($A103,Data!$A:$D,4,FALSE)))</f>
        <v>0</v>
      </c>
      <c r="C103" s="58" t="b">
        <f>IF(ISNUMBER(Data!D103),IF(AND($A103&lt;=Data!$H$3,$A105&gt;=Data!$H$2,Data!E104&lt;&gt;1),VLOOKUP($A103,Data!$A:$D,3,FALSE)))</f>
        <v>0</v>
      </c>
      <c r="D103" s="58" t="b">
        <f>IF(COUNT(B103:C103)=2,IF(C103&gt;Data!$H$5,5,IF(C103&gt;Data!$H$6,4,IF(C103&gt;Data!$H$7,3,2))))</f>
        <v>0</v>
      </c>
      <c r="E103" s="69" t="str">
        <f t="shared" si="20"/>
        <v/>
      </c>
      <c r="F103" t="str">
        <f t="shared" si="31"/>
        <v>0,</v>
      </c>
      <c r="G103" t="str">
        <f t="shared" si="31"/>
        <v>0,</v>
      </c>
      <c r="H103" t="str">
        <f t="shared" si="31"/>
        <v>0,</v>
      </c>
      <c r="I103" t="str">
        <f t="shared" si="31"/>
        <v>0,</v>
      </c>
      <c r="J103" t="str">
        <f t="shared" si="31"/>
        <v>0,</v>
      </c>
      <c r="K103" t="str">
        <f t="shared" si="31"/>
        <v>0,</v>
      </c>
      <c r="L103" t="str">
        <f t="shared" si="31"/>
        <v>0,</v>
      </c>
      <c r="M103" t="str">
        <f t="shared" si="31"/>
        <v>0,</v>
      </c>
      <c r="N103" t="str">
        <f t="shared" si="31"/>
        <v>0,</v>
      </c>
      <c r="O103" t="str">
        <f t="shared" si="31"/>
        <v>0,</v>
      </c>
      <c r="P103" t="str">
        <f t="shared" si="32"/>
        <v>0,</v>
      </c>
      <c r="Q103" t="str">
        <f t="shared" si="32"/>
        <v>0,</v>
      </c>
      <c r="R103" t="str">
        <f t="shared" si="32"/>
        <v>0,</v>
      </c>
      <c r="S103" t="str">
        <f t="shared" si="32"/>
        <v>0,</v>
      </c>
      <c r="T103" t="str">
        <f t="shared" si="32"/>
        <v>0,</v>
      </c>
      <c r="U103" t="str">
        <f t="shared" si="32"/>
        <v>0,</v>
      </c>
      <c r="V103" t="str">
        <f t="shared" si="32"/>
        <v>0,</v>
      </c>
      <c r="W103" t="str">
        <f t="shared" si="32"/>
        <v>0,</v>
      </c>
      <c r="X103" t="str">
        <f t="shared" si="32"/>
        <v>0,</v>
      </c>
      <c r="Y103" t="str">
        <f t="shared" si="32"/>
        <v>0,</v>
      </c>
      <c r="AP103" t="str">
        <f t="shared" si="21"/>
        <v>FALSE</v>
      </c>
      <c r="AQ103" t="str">
        <f t="shared" si="22"/>
        <v>FALSE</v>
      </c>
      <c r="AR103" t="str">
        <f t="shared" si="23"/>
        <v>FALSE</v>
      </c>
      <c r="AS103" t="str">
        <f t="shared" si="24"/>
        <v>FALSE</v>
      </c>
    </row>
    <row r="104" spans="1:45" x14ac:dyDescent="0.25">
      <c r="A104" s="58">
        <v>103</v>
      </c>
      <c r="B104" s="58" t="b">
        <f>IF(ISNUMBER(Data!D104),IF(AND($A104&lt;=Data!$H$3,$A106&gt;=Data!$H$2,Data!E105&lt;&gt;1),VLOOKUP($A104,Data!$A:$D,4,FALSE)))</f>
        <v>0</v>
      </c>
      <c r="C104" s="58" t="b">
        <f>IF(ISNUMBER(Data!D104),IF(AND($A104&lt;=Data!$H$3,$A106&gt;=Data!$H$2,Data!E105&lt;&gt;1),VLOOKUP($A104,Data!$A:$D,3,FALSE)))</f>
        <v>0</v>
      </c>
      <c r="D104" s="58" t="b">
        <f>IF(COUNT(B104:C104)=2,IF(C104&gt;Data!$H$5,5,IF(C104&gt;Data!$H$6,4,IF(C104&gt;Data!$H$7,3,2))))</f>
        <v>0</v>
      </c>
      <c r="E104" s="69" t="str">
        <f t="shared" si="20"/>
        <v/>
      </c>
      <c r="F104" t="str">
        <f t="shared" si="31"/>
        <v>0,</v>
      </c>
      <c r="G104" t="str">
        <f t="shared" si="31"/>
        <v>0,</v>
      </c>
      <c r="H104" t="str">
        <f t="shared" si="31"/>
        <v>0,</v>
      </c>
      <c r="I104" t="str">
        <f t="shared" si="31"/>
        <v>0,</v>
      </c>
      <c r="J104" t="str">
        <f t="shared" si="31"/>
        <v>0,</v>
      </c>
      <c r="K104" t="str">
        <f t="shared" si="31"/>
        <v>0,</v>
      </c>
      <c r="L104" t="str">
        <f t="shared" si="31"/>
        <v>0,</v>
      </c>
      <c r="M104" t="str">
        <f t="shared" si="31"/>
        <v>0,</v>
      </c>
      <c r="N104" t="str">
        <f t="shared" si="31"/>
        <v>0,</v>
      </c>
      <c r="O104" t="str">
        <f t="shared" si="31"/>
        <v>0,</v>
      </c>
      <c r="P104" t="str">
        <f t="shared" si="32"/>
        <v>0,</v>
      </c>
      <c r="Q104" t="str">
        <f t="shared" si="32"/>
        <v>0,</v>
      </c>
      <c r="R104" t="str">
        <f t="shared" si="32"/>
        <v>0,</v>
      </c>
      <c r="S104" t="str">
        <f t="shared" si="32"/>
        <v>0,</v>
      </c>
      <c r="T104" t="str">
        <f t="shared" si="32"/>
        <v>0,</v>
      </c>
      <c r="U104" t="str">
        <f t="shared" si="32"/>
        <v>0,</v>
      </c>
      <c r="V104" t="str">
        <f t="shared" si="32"/>
        <v>0,</v>
      </c>
      <c r="W104" t="str">
        <f t="shared" si="32"/>
        <v>0,</v>
      </c>
      <c r="X104" t="str">
        <f t="shared" si="32"/>
        <v>0,</v>
      </c>
      <c r="Y104" t="str">
        <f t="shared" si="32"/>
        <v>0,</v>
      </c>
      <c r="AP104" t="str">
        <f t="shared" si="21"/>
        <v>FALSE</v>
      </c>
      <c r="AQ104" t="str">
        <f t="shared" si="22"/>
        <v>FALSE</v>
      </c>
      <c r="AR104" t="str">
        <f t="shared" si="23"/>
        <v>FALSE</v>
      </c>
      <c r="AS104" t="str">
        <f t="shared" si="24"/>
        <v>FALSE</v>
      </c>
    </row>
    <row r="105" spans="1:45" x14ac:dyDescent="0.25">
      <c r="A105" s="58">
        <v>104</v>
      </c>
      <c r="B105" s="58" t="b">
        <f>IF(ISNUMBER(Data!D105),IF(AND($A105&lt;=Data!$H$3,$A107&gt;=Data!$H$2,Data!E106&lt;&gt;1),VLOOKUP($A105,Data!$A:$D,4,FALSE)))</f>
        <v>0</v>
      </c>
      <c r="C105" s="58" t="b">
        <f>IF(ISNUMBER(Data!D105),IF(AND($A105&lt;=Data!$H$3,$A107&gt;=Data!$H$2,Data!E106&lt;&gt;1),VLOOKUP($A105,Data!$A:$D,3,FALSE)))</f>
        <v>0</v>
      </c>
      <c r="D105" s="58" t="b">
        <f>IF(COUNT(B105:C105)=2,IF(C105&gt;Data!$H$5,5,IF(C105&gt;Data!$H$6,4,IF(C105&gt;Data!$H$7,3,2))))</f>
        <v>0</v>
      </c>
      <c r="E105" s="69" t="str">
        <f t="shared" si="20"/>
        <v/>
      </c>
      <c r="F105" t="str">
        <f t="shared" si="31"/>
        <v>0,</v>
      </c>
      <c r="G105" t="str">
        <f t="shared" si="31"/>
        <v>0,</v>
      </c>
      <c r="H105" t="str">
        <f t="shared" si="31"/>
        <v>0,</v>
      </c>
      <c r="I105" t="str">
        <f t="shared" si="31"/>
        <v>0,</v>
      </c>
      <c r="J105" t="str">
        <f t="shared" si="31"/>
        <v>0,</v>
      </c>
      <c r="K105" t="str">
        <f t="shared" si="31"/>
        <v>0,</v>
      </c>
      <c r="L105" t="str">
        <f t="shared" si="31"/>
        <v>0,</v>
      </c>
      <c r="M105" t="str">
        <f t="shared" si="31"/>
        <v>0,</v>
      </c>
      <c r="N105" t="str">
        <f t="shared" si="31"/>
        <v>0,</v>
      </c>
      <c r="O105" t="str">
        <f t="shared" si="31"/>
        <v>0,</v>
      </c>
      <c r="P105" t="str">
        <f t="shared" si="32"/>
        <v>0,</v>
      </c>
      <c r="Q105" t="str">
        <f t="shared" si="32"/>
        <v>0,</v>
      </c>
      <c r="R105" t="str">
        <f t="shared" si="32"/>
        <v>0,</v>
      </c>
      <c r="S105" t="str">
        <f t="shared" si="32"/>
        <v>0,</v>
      </c>
      <c r="T105" t="str">
        <f t="shared" si="32"/>
        <v>0,</v>
      </c>
      <c r="U105" t="str">
        <f t="shared" si="32"/>
        <v>0,</v>
      </c>
      <c r="V105" t="str">
        <f t="shared" si="32"/>
        <v>0,</v>
      </c>
      <c r="W105" t="str">
        <f t="shared" si="32"/>
        <v>0,</v>
      </c>
      <c r="X105" t="str">
        <f t="shared" si="32"/>
        <v>0,</v>
      </c>
      <c r="Y105" t="str">
        <f t="shared" si="32"/>
        <v>0,</v>
      </c>
      <c r="AP105" t="str">
        <f t="shared" si="21"/>
        <v>FALSE</v>
      </c>
      <c r="AQ105" t="str">
        <f t="shared" si="22"/>
        <v>FALSE</v>
      </c>
      <c r="AR105" t="str">
        <f t="shared" si="23"/>
        <v>FALSE</v>
      </c>
      <c r="AS105" t="str">
        <f t="shared" si="24"/>
        <v>FALSE</v>
      </c>
    </row>
    <row r="106" spans="1:45" x14ac:dyDescent="0.25">
      <c r="A106" s="58">
        <v>105</v>
      </c>
      <c r="B106" s="58" t="b">
        <f>IF(ISNUMBER(Data!D106),IF(AND($A106&lt;=Data!$H$3,$A108&gt;=Data!$H$2,Data!E107&lt;&gt;1),VLOOKUP($A106,Data!$A:$D,4,FALSE)))</f>
        <v>0</v>
      </c>
      <c r="C106" s="58" t="b">
        <f>IF(ISNUMBER(Data!D106),IF(AND($A106&lt;=Data!$H$3,$A108&gt;=Data!$H$2,Data!E107&lt;&gt;1),VLOOKUP($A106,Data!$A:$D,3,FALSE)))</f>
        <v>0</v>
      </c>
      <c r="D106" s="58" t="b">
        <f>IF(COUNT(B106:C106)=2,IF(C106&gt;Data!$H$5,5,IF(C106&gt;Data!$H$6,4,IF(C106&gt;Data!$H$7,3,2))))</f>
        <v>0</v>
      </c>
      <c r="E106" s="69" t="str">
        <f t="shared" si="20"/>
        <v/>
      </c>
      <c r="F106" t="str">
        <f t="shared" si="31"/>
        <v>0,</v>
      </c>
      <c r="G106" t="str">
        <f t="shared" si="31"/>
        <v>0,</v>
      </c>
      <c r="H106" t="str">
        <f t="shared" si="31"/>
        <v>0,</v>
      </c>
      <c r="I106" t="str">
        <f t="shared" si="31"/>
        <v>0,</v>
      </c>
      <c r="J106" t="str">
        <f t="shared" si="31"/>
        <v>0,</v>
      </c>
      <c r="K106" t="str">
        <f t="shared" si="31"/>
        <v>0,</v>
      </c>
      <c r="L106" t="str">
        <f t="shared" si="31"/>
        <v>0,</v>
      </c>
      <c r="M106" t="str">
        <f t="shared" si="31"/>
        <v>0,</v>
      </c>
      <c r="N106" t="str">
        <f t="shared" si="31"/>
        <v>0,</v>
      </c>
      <c r="O106" t="str">
        <f t="shared" si="31"/>
        <v>0,</v>
      </c>
      <c r="P106" t="str">
        <f t="shared" si="32"/>
        <v>0,</v>
      </c>
      <c r="Q106" t="str">
        <f t="shared" si="32"/>
        <v>0,</v>
      </c>
      <c r="R106" t="str">
        <f t="shared" si="32"/>
        <v>0,</v>
      </c>
      <c r="S106" t="str">
        <f t="shared" si="32"/>
        <v>0,</v>
      </c>
      <c r="T106" t="str">
        <f t="shared" si="32"/>
        <v>0,</v>
      </c>
      <c r="U106" t="str">
        <f t="shared" si="32"/>
        <v>0,</v>
      </c>
      <c r="V106" t="str">
        <f t="shared" si="32"/>
        <v>0,</v>
      </c>
      <c r="W106" t="str">
        <f t="shared" si="32"/>
        <v>0,</v>
      </c>
      <c r="X106" t="str">
        <f t="shared" si="32"/>
        <v>0,</v>
      </c>
      <c r="Y106" t="str">
        <f t="shared" si="32"/>
        <v>0,</v>
      </c>
      <c r="AP106" t="str">
        <f t="shared" si="21"/>
        <v>FALSE</v>
      </c>
      <c r="AQ106" t="str">
        <f t="shared" si="22"/>
        <v>FALSE</v>
      </c>
      <c r="AR106" t="str">
        <f t="shared" si="23"/>
        <v>FALSE</v>
      </c>
      <c r="AS106" t="str">
        <f t="shared" si="24"/>
        <v>FALSE</v>
      </c>
    </row>
    <row r="107" spans="1:45" x14ac:dyDescent="0.25">
      <c r="A107" s="58">
        <v>106</v>
      </c>
      <c r="B107" s="58" t="b">
        <f>IF(ISNUMBER(Data!D107),IF(AND($A107&lt;=Data!$H$3,$A109&gt;=Data!$H$2,Data!E108&lt;&gt;1),VLOOKUP($A107,Data!$A:$D,4,FALSE)))</f>
        <v>0</v>
      </c>
      <c r="C107" s="58" t="b">
        <f>IF(ISNUMBER(Data!D107),IF(AND($A107&lt;=Data!$H$3,$A109&gt;=Data!$H$2,Data!E108&lt;&gt;1),VLOOKUP($A107,Data!$A:$D,3,FALSE)))</f>
        <v>0</v>
      </c>
      <c r="D107" s="58" t="b">
        <f>IF(COUNT(B107:C107)=2,IF(C107&gt;Data!$H$5,5,IF(C107&gt;Data!$H$6,4,IF(C107&gt;Data!$H$7,3,2))))</f>
        <v>0</v>
      </c>
      <c r="E107" s="69" t="str">
        <f t="shared" si="20"/>
        <v/>
      </c>
      <c r="F107" t="str">
        <f t="shared" si="31"/>
        <v>0,</v>
      </c>
      <c r="G107" t="str">
        <f t="shared" si="31"/>
        <v>0,</v>
      </c>
      <c r="H107" t="str">
        <f t="shared" si="31"/>
        <v>0,</v>
      </c>
      <c r="I107" t="str">
        <f t="shared" si="31"/>
        <v>0,</v>
      </c>
      <c r="J107" t="str">
        <f t="shared" si="31"/>
        <v>0,</v>
      </c>
      <c r="K107" t="str">
        <f t="shared" si="31"/>
        <v>0,</v>
      </c>
      <c r="L107" t="str">
        <f t="shared" si="31"/>
        <v>0,</v>
      </c>
      <c r="M107" t="str">
        <f t="shared" si="31"/>
        <v>0,</v>
      </c>
      <c r="N107" t="str">
        <f t="shared" si="31"/>
        <v>0,</v>
      </c>
      <c r="O107" t="str">
        <f t="shared" si="31"/>
        <v>0,</v>
      </c>
      <c r="P107" t="str">
        <f t="shared" si="32"/>
        <v>0,</v>
      </c>
      <c r="Q107" t="str">
        <f t="shared" si="32"/>
        <v>0,</v>
      </c>
      <c r="R107" t="str">
        <f t="shared" si="32"/>
        <v>0,</v>
      </c>
      <c r="S107" t="str">
        <f t="shared" si="32"/>
        <v>0,</v>
      </c>
      <c r="T107" t="str">
        <f t="shared" si="32"/>
        <v>0,</v>
      </c>
      <c r="U107" t="str">
        <f t="shared" si="32"/>
        <v>0,</v>
      </c>
      <c r="V107" t="str">
        <f t="shared" si="32"/>
        <v>0,</v>
      </c>
      <c r="W107" t="str">
        <f t="shared" si="32"/>
        <v>0,</v>
      </c>
      <c r="X107" t="str">
        <f t="shared" si="32"/>
        <v>0,</v>
      </c>
      <c r="Y107" t="str">
        <f t="shared" si="32"/>
        <v>0,</v>
      </c>
      <c r="AP107" t="str">
        <f t="shared" si="21"/>
        <v>FALSE</v>
      </c>
      <c r="AQ107" t="str">
        <f t="shared" si="22"/>
        <v>FALSE</v>
      </c>
      <c r="AR107" t="str">
        <f t="shared" si="23"/>
        <v>FALSE</v>
      </c>
      <c r="AS107" t="str">
        <f t="shared" si="24"/>
        <v>FALSE</v>
      </c>
    </row>
    <row r="108" spans="1:45" x14ac:dyDescent="0.25">
      <c r="A108" s="58">
        <v>107</v>
      </c>
      <c r="B108" s="58" t="b">
        <f>IF(ISNUMBER(Data!D108),IF(AND($A108&lt;=Data!$H$3,$A110&gt;=Data!$H$2,Data!E109&lt;&gt;1),VLOOKUP($A108,Data!$A:$D,4,FALSE)))</f>
        <v>0</v>
      </c>
      <c r="C108" s="58" t="b">
        <f>IF(ISNUMBER(Data!D108),IF(AND($A108&lt;=Data!$H$3,$A110&gt;=Data!$H$2,Data!E109&lt;&gt;1),VLOOKUP($A108,Data!$A:$D,3,FALSE)))</f>
        <v>0</v>
      </c>
      <c r="D108" s="58" t="b">
        <f>IF(COUNT(B108:C108)=2,IF(C108&gt;Data!$H$5,5,IF(C108&gt;Data!$H$6,4,IF(C108&gt;Data!$H$7,3,2))))</f>
        <v>0</v>
      </c>
      <c r="E108" s="69" t="str">
        <f t="shared" si="20"/>
        <v/>
      </c>
      <c r="F108" t="str">
        <f t="shared" si="31"/>
        <v>0,</v>
      </c>
      <c r="G108" t="str">
        <f t="shared" si="31"/>
        <v>0,</v>
      </c>
      <c r="H108" t="str">
        <f t="shared" si="31"/>
        <v>0,</v>
      </c>
      <c r="I108" t="str">
        <f t="shared" si="31"/>
        <v>0,</v>
      </c>
      <c r="J108" t="str">
        <f t="shared" si="31"/>
        <v>0,</v>
      </c>
      <c r="K108" t="str">
        <f t="shared" si="31"/>
        <v>0,</v>
      </c>
      <c r="L108" t="str">
        <f t="shared" si="31"/>
        <v>0,</v>
      </c>
      <c r="M108" t="str">
        <f t="shared" si="31"/>
        <v>0,</v>
      </c>
      <c r="N108" t="str">
        <f t="shared" si="31"/>
        <v>0,</v>
      </c>
      <c r="O108" t="str">
        <f t="shared" si="31"/>
        <v>0,</v>
      </c>
      <c r="P108" t="str">
        <f t="shared" si="32"/>
        <v>0,</v>
      </c>
      <c r="Q108" t="str">
        <f t="shared" si="32"/>
        <v>0,</v>
      </c>
      <c r="R108" t="str">
        <f t="shared" si="32"/>
        <v>0,</v>
      </c>
      <c r="S108" t="str">
        <f t="shared" si="32"/>
        <v>0,</v>
      </c>
      <c r="T108" t="str">
        <f t="shared" si="32"/>
        <v>0,</v>
      </c>
      <c r="U108" t="str">
        <f t="shared" si="32"/>
        <v>0,</v>
      </c>
      <c r="V108" t="str">
        <f t="shared" si="32"/>
        <v>0,</v>
      </c>
      <c r="W108" t="str">
        <f t="shared" si="32"/>
        <v>0,</v>
      </c>
      <c r="X108" t="str">
        <f t="shared" si="32"/>
        <v>0,</v>
      </c>
      <c r="Y108" t="str">
        <f t="shared" si="32"/>
        <v>0,</v>
      </c>
      <c r="AP108" t="str">
        <f t="shared" si="21"/>
        <v>FALSE</v>
      </c>
      <c r="AQ108" t="str">
        <f t="shared" si="22"/>
        <v>FALSE</v>
      </c>
      <c r="AR108" t="str">
        <f t="shared" si="23"/>
        <v>FALSE</v>
      </c>
      <c r="AS108" t="str">
        <f t="shared" si="24"/>
        <v>FALSE</v>
      </c>
    </row>
    <row r="109" spans="1:45" x14ac:dyDescent="0.25">
      <c r="A109" s="58">
        <v>108</v>
      </c>
      <c r="B109" s="58" t="b">
        <f>IF(ISNUMBER(Data!D109),IF(AND($A109&lt;=Data!$H$3,$A111&gt;=Data!$H$2,Data!E110&lt;&gt;1),VLOOKUP($A109,Data!$A:$D,4,FALSE)))</f>
        <v>0</v>
      </c>
      <c r="C109" s="58" t="b">
        <f>IF(ISNUMBER(Data!D109),IF(AND($A109&lt;=Data!$H$3,$A111&gt;=Data!$H$2,Data!E110&lt;&gt;1),VLOOKUP($A109,Data!$A:$D,3,FALSE)))</f>
        <v>0</v>
      </c>
      <c r="D109" s="58" t="b">
        <f>IF(COUNT(B109:C109)=2,IF(C109&gt;Data!$H$5,5,IF(C109&gt;Data!$H$6,4,IF(C109&gt;Data!$H$7,3,2))))</f>
        <v>0</v>
      </c>
      <c r="E109" s="69" t="str">
        <f t="shared" si="20"/>
        <v/>
      </c>
      <c r="F109" t="str">
        <f t="shared" si="31"/>
        <v>0,</v>
      </c>
      <c r="G109" t="str">
        <f t="shared" si="31"/>
        <v>0,</v>
      </c>
      <c r="H109" t="str">
        <f t="shared" si="31"/>
        <v>0,</v>
      </c>
      <c r="I109" t="str">
        <f t="shared" si="31"/>
        <v>0,</v>
      </c>
      <c r="J109" t="str">
        <f t="shared" si="31"/>
        <v>0,</v>
      </c>
      <c r="K109" t="str">
        <f t="shared" si="31"/>
        <v>0,</v>
      </c>
      <c r="L109" t="str">
        <f t="shared" si="31"/>
        <v>0,</v>
      </c>
      <c r="M109" t="str">
        <f t="shared" si="31"/>
        <v>0,</v>
      </c>
      <c r="N109" t="str">
        <f t="shared" si="31"/>
        <v>0,</v>
      </c>
      <c r="O109" t="str">
        <f t="shared" si="31"/>
        <v>0,</v>
      </c>
      <c r="P109" t="str">
        <f t="shared" si="32"/>
        <v>0,</v>
      </c>
      <c r="Q109" t="str">
        <f t="shared" si="32"/>
        <v>0,</v>
      </c>
      <c r="R109" t="str">
        <f t="shared" si="32"/>
        <v>0,</v>
      </c>
      <c r="S109" t="str">
        <f t="shared" si="32"/>
        <v>0,</v>
      </c>
      <c r="T109" t="str">
        <f t="shared" si="32"/>
        <v>0,</v>
      </c>
      <c r="U109" t="str">
        <f t="shared" si="32"/>
        <v>0,</v>
      </c>
      <c r="V109" t="str">
        <f t="shared" si="32"/>
        <v>0,</v>
      </c>
      <c r="W109" t="str">
        <f t="shared" si="32"/>
        <v>0,</v>
      </c>
      <c r="X109" t="str">
        <f t="shared" si="32"/>
        <v>0,</v>
      </c>
      <c r="Y109" t="str">
        <f t="shared" si="32"/>
        <v>0,</v>
      </c>
      <c r="AP109" t="str">
        <f t="shared" si="21"/>
        <v>FALSE</v>
      </c>
      <c r="AQ109" t="str">
        <f t="shared" si="22"/>
        <v>FALSE</v>
      </c>
      <c r="AR109" t="str">
        <f t="shared" si="23"/>
        <v>FALSE</v>
      </c>
      <c r="AS109" t="str">
        <f t="shared" si="24"/>
        <v>FALSE</v>
      </c>
    </row>
    <row r="110" spans="1:45" x14ac:dyDescent="0.25">
      <c r="A110" s="58">
        <v>109</v>
      </c>
      <c r="B110" s="58" t="b">
        <f>IF(ISNUMBER(Data!D110),IF(AND($A110&lt;=Data!$H$3,$A112&gt;=Data!$H$2,Data!E111&lt;&gt;1),VLOOKUP($A110,Data!$A:$D,4,FALSE)))</f>
        <v>0</v>
      </c>
      <c r="C110" s="58" t="b">
        <f>IF(ISNUMBER(Data!D110),IF(AND($A110&lt;=Data!$H$3,$A112&gt;=Data!$H$2,Data!E111&lt;&gt;1),VLOOKUP($A110,Data!$A:$D,3,FALSE)))</f>
        <v>0</v>
      </c>
      <c r="D110" s="58" t="b">
        <f>IF(COUNT(B110:C110)=2,IF(C110&gt;Data!$H$5,5,IF(C110&gt;Data!$H$6,4,IF(C110&gt;Data!$H$7,3,2))))</f>
        <v>0</v>
      </c>
      <c r="E110" s="69" t="str">
        <f t="shared" si="20"/>
        <v/>
      </c>
      <c r="F110" t="str">
        <f t="shared" si="31"/>
        <v>0,</v>
      </c>
      <c r="G110" t="str">
        <f t="shared" si="31"/>
        <v>0,</v>
      </c>
      <c r="H110" t="str">
        <f t="shared" si="31"/>
        <v>0,</v>
      </c>
      <c r="I110" t="str">
        <f t="shared" si="31"/>
        <v>0,</v>
      </c>
      <c r="J110" t="str">
        <f t="shared" si="31"/>
        <v>0,</v>
      </c>
      <c r="K110" t="str">
        <f t="shared" si="31"/>
        <v>0,</v>
      </c>
      <c r="L110" t="str">
        <f t="shared" si="31"/>
        <v>0,</v>
      </c>
      <c r="M110" t="str">
        <f t="shared" si="31"/>
        <v>0,</v>
      </c>
      <c r="N110" t="str">
        <f t="shared" si="31"/>
        <v>0,</v>
      </c>
      <c r="O110" t="str">
        <f t="shared" si="31"/>
        <v>0,</v>
      </c>
      <c r="P110" t="str">
        <f t="shared" si="32"/>
        <v>0,</v>
      </c>
      <c r="Q110" t="str">
        <f t="shared" si="32"/>
        <v>0,</v>
      </c>
      <c r="R110" t="str">
        <f t="shared" si="32"/>
        <v>0,</v>
      </c>
      <c r="S110" t="str">
        <f t="shared" si="32"/>
        <v>0,</v>
      </c>
      <c r="T110" t="str">
        <f t="shared" si="32"/>
        <v>0,</v>
      </c>
      <c r="U110" t="str">
        <f t="shared" si="32"/>
        <v>0,</v>
      </c>
      <c r="V110" t="str">
        <f t="shared" si="32"/>
        <v>0,</v>
      </c>
      <c r="W110" t="str">
        <f t="shared" si="32"/>
        <v>0,</v>
      </c>
      <c r="X110" t="str">
        <f t="shared" si="32"/>
        <v>0,</v>
      </c>
      <c r="Y110" t="str">
        <f t="shared" si="32"/>
        <v>0,</v>
      </c>
      <c r="AP110" t="str">
        <f t="shared" si="21"/>
        <v>FALSE</v>
      </c>
      <c r="AQ110" t="str">
        <f t="shared" si="22"/>
        <v>FALSE</v>
      </c>
      <c r="AR110" t="str">
        <f t="shared" si="23"/>
        <v>FALSE</v>
      </c>
      <c r="AS110" t="str">
        <f t="shared" si="24"/>
        <v>FALSE</v>
      </c>
    </row>
    <row r="111" spans="1:45" x14ac:dyDescent="0.25">
      <c r="A111" s="58">
        <v>110</v>
      </c>
      <c r="B111" s="58" t="b">
        <f>IF(ISNUMBER(Data!D111),IF(AND($A111&lt;=Data!$H$3,$A113&gt;=Data!$H$2,Data!E112&lt;&gt;1),VLOOKUP($A111,Data!$A:$D,4,FALSE)))</f>
        <v>0</v>
      </c>
      <c r="C111" s="58" t="b">
        <f>IF(ISNUMBER(Data!D111),IF(AND($A111&lt;=Data!$H$3,$A113&gt;=Data!$H$2,Data!E112&lt;&gt;1),VLOOKUP($A111,Data!$A:$D,3,FALSE)))</f>
        <v>0</v>
      </c>
      <c r="D111" s="58" t="b">
        <f>IF(COUNT(B111:C111)=2,IF(C111&gt;Data!$H$5,5,IF(C111&gt;Data!$H$6,4,IF(C111&gt;Data!$H$7,3,2))))</f>
        <v>0</v>
      </c>
      <c r="E111" s="69" t="str">
        <f t="shared" si="20"/>
        <v/>
      </c>
      <c r="F111" t="str">
        <f t="shared" si="31"/>
        <v>0,</v>
      </c>
      <c r="G111" t="str">
        <f t="shared" si="31"/>
        <v>0,</v>
      </c>
      <c r="H111" t="str">
        <f t="shared" si="31"/>
        <v>0,</v>
      </c>
      <c r="I111" t="str">
        <f t="shared" si="31"/>
        <v>0,</v>
      </c>
      <c r="J111" t="str">
        <f t="shared" si="31"/>
        <v>0,</v>
      </c>
      <c r="K111" t="str">
        <f t="shared" si="31"/>
        <v>0,</v>
      </c>
      <c r="L111" t="str">
        <f t="shared" si="31"/>
        <v>0,</v>
      </c>
      <c r="M111" t="str">
        <f t="shared" si="31"/>
        <v>0,</v>
      </c>
      <c r="N111" t="str">
        <f t="shared" si="31"/>
        <v>0,</v>
      </c>
      <c r="O111" t="str">
        <f t="shared" si="31"/>
        <v>0,</v>
      </c>
      <c r="P111" t="str">
        <f t="shared" si="32"/>
        <v>0,</v>
      </c>
      <c r="Q111" t="str">
        <f t="shared" si="32"/>
        <v>0,</v>
      </c>
      <c r="R111" t="str">
        <f t="shared" si="32"/>
        <v>0,</v>
      </c>
      <c r="S111" t="str">
        <f t="shared" si="32"/>
        <v>0,</v>
      </c>
      <c r="T111" t="str">
        <f t="shared" si="32"/>
        <v>0,</v>
      </c>
      <c r="U111" t="str">
        <f t="shared" si="32"/>
        <v>0,</v>
      </c>
      <c r="V111" t="str">
        <f t="shared" si="32"/>
        <v>0,</v>
      </c>
      <c r="W111" t="str">
        <f t="shared" si="32"/>
        <v>0,</v>
      </c>
      <c r="X111" t="str">
        <f t="shared" si="32"/>
        <v>0,</v>
      </c>
      <c r="Y111" t="str">
        <f t="shared" si="32"/>
        <v>0,</v>
      </c>
      <c r="AP111" t="str">
        <f t="shared" si="21"/>
        <v>FALSE</v>
      </c>
      <c r="AQ111" t="str">
        <f t="shared" si="22"/>
        <v>FALSE</v>
      </c>
      <c r="AR111" t="str">
        <f t="shared" si="23"/>
        <v>FALSE</v>
      </c>
      <c r="AS111" t="str">
        <f t="shared" si="24"/>
        <v>FALSE</v>
      </c>
    </row>
    <row r="112" spans="1:45" x14ac:dyDescent="0.25">
      <c r="A112" s="58">
        <v>111</v>
      </c>
      <c r="B112" s="58" t="b">
        <f>IF(ISNUMBER(Data!D112),IF(AND($A112&lt;=Data!$H$3,$A114&gt;=Data!$H$2,Data!E113&lt;&gt;1),VLOOKUP($A112,Data!$A:$D,4,FALSE)))</f>
        <v>0</v>
      </c>
      <c r="C112" s="58" t="b">
        <f>IF(ISNUMBER(Data!D112),IF(AND($A112&lt;=Data!$H$3,$A114&gt;=Data!$H$2,Data!E113&lt;&gt;1),VLOOKUP($A112,Data!$A:$D,3,FALSE)))</f>
        <v>0</v>
      </c>
      <c r="D112" s="58" t="b">
        <f>IF(COUNT(B112:C112)=2,IF(C112&gt;Data!$H$5,5,IF(C112&gt;Data!$H$6,4,IF(C112&gt;Data!$H$7,3,2))))</f>
        <v>0</v>
      </c>
      <c r="E112" s="69" t="str">
        <f t="shared" si="20"/>
        <v/>
      </c>
      <c r="F112" t="str">
        <f t="shared" ref="F112:O121" si="33">IF($B112&lt;F$1,1,0) &amp;","&amp;$E112</f>
        <v>0,</v>
      </c>
      <c r="G112" t="str">
        <f t="shared" si="33"/>
        <v>0,</v>
      </c>
      <c r="H112" t="str">
        <f t="shared" si="33"/>
        <v>0,</v>
      </c>
      <c r="I112" t="str">
        <f t="shared" si="33"/>
        <v>0,</v>
      </c>
      <c r="J112" t="str">
        <f t="shared" si="33"/>
        <v>0,</v>
      </c>
      <c r="K112" t="str">
        <f t="shared" si="33"/>
        <v>0,</v>
      </c>
      <c r="L112" t="str">
        <f t="shared" si="33"/>
        <v>0,</v>
      </c>
      <c r="M112" t="str">
        <f t="shared" si="33"/>
        <v>0,</v>
      </c>
      <c r="N112" t="str">
        <f t="shared" si="33"/>
        <v>0,</v>
      </c>
      <c r="O112" t="str">
        <f t="shared" si="33"/>
        <v>0,</v>
      </c>
      <c r="P112" t="str">
        <f t="shared" ref="P112:Y121" si="34">IF($B112&lt;P$1,1,0) &amp;","&amp;$E112</f>
        <v>0,</v>
      </c>
      <c r="Q112" t="str">
        <f t="shared" si="34"/>
        <v>0,</v>
      </c>
      <c r="R112" t="str">
        <f t="shared" si="34"/>
        <v>0,</v>
      </c>
      <c r="S112" t="str">
        <f t="shared" si="34"/>
        <v>0,</v>
      </c>
      <c r="T112" t="str">
        <f t="shared" si="34"/>
        <v>0,</v>
      </c>
      <c r="U112" t="str">
        <f t="shared" si="34"/>
        <v>0,</v>
      </c>
      <c r="V112" t="str">
        <f t="shared" si="34"/>
        <v>0,</v>
      </c>
      <c r="W112" t="str">
        <f t="shared" si="34"/>
        <v>0,</v>
      </c>
      <c r="X112" t="str">
        <f t="shared" si="34"/>
        <v>0,</v>
      </c>
      <c r="Y112" t="str">
        <f t="shared" si="34"/>
        <v>0,</v>
      </c>
      <c r="AP112" t="str">
        <f t="shared" si="21"/>
        <v>FALSE</v>
      </c>
      <c r="AQ112" t="str">
        <f t="shared" si="22"/>
        <v>FALSE</v>
      </c>
      <c r="AR112" t="str">
        <f t="shared" si="23"/>
        <v>FALSE</v>
      </c>
      <c r="AS112" t="str">
        <f t="shared" si="24"/>
        <v>FALSE</v>
      </c>
    </row>
    <row r="113" spans="1:45" x14ac:dyDescent="0.25">
      <c r="A113" s="58">
        <v>112</v>
      </c>
      <c r="B113" s="58" t="b">
        <f>IF(ISNUMBER(Data!D113),IF(AND($A113&lt;=Data!$H$3,$A115&gt;=Data!$H$2,Data!E114&lt;&gt;1),VLOOKUP($A113,Data!$A:$D,4,FALSE)))</f>
        <v>0</v>
      </c>
      <c r="C113" s="58" t="b">
        <f>IF(ISNUMBER(Data!D113),IF(AND($A113&lt;=Data!$H$3,$A115&gt;=Data!$H$2,Data!E114&lt;&gt;1),VLOOKUP($A113,Data!$A:$D,3,FALSE)))</f>
        <v>0</v>
      </c>
      <c r="D113" s="58" t="b">
        <f>IF(COUNT(B113:C113)=2,IF(C113&gt;Data!$H$5,5,IF(C113&gt;Data!$H$6,4,IF(C113&gt;Data!$H$7,3,2))))</f>
        <v>0</v>
      </c>
      <c r="E113" s="69" t="str">
        <f t="shared" si="20"/>
        <v/>
      </c>
      <c r="F113" t="str">
        <f t="shared" si="33"/>
        <v>0,</v>
      </c>
      <c r="G113" t="str">
        <f t="shared" si="33"/>
        <v>0,</v>
      </c>
      <c r="H113" t="str">
        <f t="shared" si="33"/>
        <v>0,</v>
      </c>
      <c r="I113" t="str">
        <f t="shared" si="33"/>
        <v>0,</v>
      </c>
      <c r="J113" t="str">
        <f t="shared" si="33"/>
        <v>0,</v>
      </c>
      <c r="K113" t="str">
        <f t="shared" si="33"/>
        <v>0,</v>
      </c>
      <c r="L113" t="str">
        <f t="shared" si="33"/>
        <v>0,</v>
      </c>
      <c r="M113" t="str">
        <f t="shared" si="33"/>
        <v>0,</v>
      </c>
      <c r="N113" t="str">
        <f t="shared" si="33"/>
        <v>0,</v>
      </c>
      <c r="O113" t="str">
        <f t="shared" si="33"/>
        <v>0,</v>
      </c>
      <c r="P113" t="str">
        <f t="shared" si="34"/>
        <v>0,</v>
      </c>
      <c r="Q113" t="str">
        <f t="shared" si="34"/>
        <v>0,</v>
      </c>
      <c r="R113" t="str">
        <f t="shared" si="34"/>
        <v>0,</v>
      </c>
      <c r="S113" t="str">
        <f t="shared" si="34"/>
        <v>0,</v>
      </c>
      <c r="T113" t="str">
        <f t="shared" si="34"/>
        <v>0,</v>
      </c>
      <c r="U113" t="str">
        <f t="shared" si="34"/>
        <v>0,</v>
      </c>
      <c r="V113" t="str">
        <f t="shared" si="34"/>
        <v>0,</v>
      </c>
      <c r="W113" t="str">
        <f t="shared" si="34"/>
        <v>0,</v>
      </c>
      <c r="X113" t="str">
        <f t="shared" si="34"/>
        <v>0,</v>
      </c>
      <c r="Y113" t="str">
        <f t="shared" si="34"/>
        <v>0,</v>
      </c>
      <c r="AP113" t="str">
        <f t="shared" si="21"/>
        <v>FALSE</v>
      </c>
      <c r="AQ113" t="str">
        <f t="shared" si="22"/>
        <v>FALSE</v>
      </c>
      <c r="AR113" t="str">
        <f t="shared" si="23"/>
        <v>FALSE</v>
      </c>
      <c r="AS113" t="str">
        <f t="shared" si="24"/>
        <v>FALSE</v>
      </c>
    </row>
    <row r="114" spans="1:45" x14ac:dyDescent="0.25">
      <c r="A114" s="58">
        <v>113</v>
      </c>
      <c r="B114" s="58" t="b">
        <f>IF(ISNUMBER(Data!D114),IF(AND($A114&lt;=Data!$H$3,$A116&gt;=Data!$H$2,Data!E115&lt;&gt;1),VLOOKUP($A114,Data!$A:$D,4,FALSE)))</f>
        <v>0</v>
      </c>
      <c r="C114" s="58" t="b">
        <f>IF(ISNUMBER(Data!D114),IF(AND($A114&lt;=Data!$H$3,$A116&gt;=Data!$H$2,Data!E115&lt;&gt;1),VLOOKUP($A114,Data!$A:$D,3,FALSE)))</f>
        <v>0</v>
      </c>
      <c r="D114" s="58" t="b">
        <f>IF(COUNT(B114:C114)=2,IF(C114&gt;Data!$H$5,5,IF(C114&gt;Data!$H$6,4,IF(C114&gt;Data!$H$7,3,2))))</f>
        <v>0</v>
      </c>
      <c r="E114" s="69" t="str">
        <f t="shared" si="20"/>
        <v/>
      </c>
      <c r="F114" t="str">
        <f t="shared" si="33"/>
        <v>0,</v>
      </c>
      <c r="G114" t="str">
        <f t="shared" si="33"/>
        <v>0,</v>
      </c>
      <c r="H114" t="str">
        <f t="shared" si="33"/>
        <v>0,</v>
      </c>
      <c r="I114" t="str">
        <f t="shared" si="33"/>
        <v>0,</v>
      </c>
      <c r="J114" t="str">
        <f t="shared" si="33"/>
        <v>0,</v>
      </c>
      <c r="K114" t="str">
        <f t="shared" si="33"/>
        <v>0,</v>
      </c>
      <c r="L114" t="str">
        <f t="shared" si="33"/>
        <v>0,</v>
      </c>
      <c r="M114" t="str">
        <f t="shared" si="33"/>
        <v>0,</v>
      </c>
      <c r="N114" t="str">
        <f t="shared" si="33"/>
        <v>0,</v>
      </c>
      <c r="O114" t="str">
        <f t="shared" si="33"/>
        <v>0,</v>
      </c>
      <c r="P114" t="str">
        <f t="shared" si="34"/>
        <v>0,</v>
      </c>
      <c r="Q114" t="str">
        <f t="shared" si="34"/>
        <v>0,</v>
      </c>
      <c r="R114" t="str">
        <f t="shared" si="34"/>
        <v>0,</v>
      </c>
      <c r="S114" t="str">
        <f t="shared" si="34"/>
        <v>0,</v>
      </c>
      <c r="T114" t="str">
        <f t="shared" si="34"/>
        <v>0,</v>
      </c>
      <c r="U114" t="str">
        <f t="shared" si="34"/>
        <v>0,</v>
      </c>
      <c r="V114" t="str">
        <f t="shared" si="34"/>
        <v>0,</v>
      </c>
      <c r="W114" t="str">
        <f t="shared" si="34"/>
        <v>0,</v>
      </c>
      <c r="X114" t="str">
        <f t="shared" si="34"/>
        <v>0,</v>
      </c>
      <c r="Y114" t="str">
        <f t="shared" si="34"/>
        <v>0,</v>
      </c>
      <c r="AP114" t="str">
        <f t="shared" si="21"/>
        <v>FALSE</v>
      </c>
      <c r="AQ114" t="str">
        <f t="shared" si="22"/>
        <v>FALSE</v>
      </c>
      <c r="AR114" t="str">
        <f t="shared" si="23"/>
        <v>FALSE</v>
      </c>
      <c r="AS114" t="str">
        <f t="shared" si="24"/>
        <v>FALSE</v>
      </c>
    </row>
    <row r="115" spans="1:45" x14ac:dyDescent="0.25">
      <c r="A115" s="58">
        <v>114</v>
      </c>
      <c r="B115" s="58" t="b">
        <f>IF(ISNUMBER(Data!D115),IF(AND($A115&lt;=Data!$H$3,$A117&gt;=Data!$H$2,Data!E116&lt;&gt;1),VLOOKUP($A115,Data!$A:$D,4,FALSE)))</f>
        <v>0</v>
      </c>
      <c r="C115" s="58" t="b">
        <f>IF(ISNUMBER(Data!D115),IF(AND($A115&lt;=Data!$H$3,$A117&gt;=Data!$H$2,Data!E116&lt;&gt;1),VLOOKUP($A115,Data!$A:$D,3,FALSE)))</f>
        <v>0</v>
      </c>
      <c r="D115" s="58" t="b">
        <f>IF(COUNT(B115:C115)=2,IF(C115&gt;Data!$H$5,5,IF(C115&gt;Data!$H$6,4,IF(C115&gt;Data!$H$7,3,2))))</f>
        <v>0</v>
      </c>
      <c r="E115" s="69" t="str">
        <f t="shared" si="20"/>
        <v/>
      </c>
      <c r="F115" t="str">
        <f t="shared" si="33"/>
        <v>0,</v>
      </c>
      <c r="G115" t="str">
        <f t="shared" si="33"/>
        <v>0,</v>
      </c>
      <c r="H115" t="str">
        <f t="shared" si="33"/>
        <v>0,</v>
      </c>
      <c r="I115" t="str">
        <f t="shared" si="33"/>
        <v>0,</v>
      </c>
      <c r="J115" t="str">
        <f t="shared" si="33"/>
        <v>0,</v>
      </c>
      <c r="K115" t="str">
        <f t="shared" si="33"/>
        <v>0,</v>
      </c>
      <c r="L115" t="str">
        <f t="shared" si="33"/>
        <v>0,</v>
      </c>
      <c r="M115" t="str">
        <f t="shared" si="33"/>
        <v>0,</v>
      </c>
      <c r="N115" t="str">
        <f t="shared" si="33"/>
        <v>0,</v>
      </c>
      <c r="O115" t="str">
        <f t="shared" si="33"/>
        <v>0,</v>
      </c>
      <c r="P115" t="str">
        <f t="shared" si="34"/>
        <v>0,</v>
      </c>
      <c r="Q115" t="str">
        <f t="shared" si="34"/>
        <v>0,</v>
      </c>
      <c r="R115" t="str">
        <f t="shared" si="34"/>
        <v>0,</v>
      </c>
      <c r="S115" t="str">
        <f t="shared" si="34"/>
        <v>0,</v>
      </c>
      <c r="T115" t="str">
        <f t="shared" si="34"/>
        <v>0,</v>
      </c>
      <c r="U115" t="str">
        <f t="shared" si="34"/>
        <v>0,</v>
      </c>
      <c r="V115" t="str">
        <f t="shared" si="34"/>
        <v>0,</v>
      </c>
      <c r="W115" t="str">
        <f t="shared" si="34"/>
        <v>0,</v>
      </c>
      <c r="X115" t="str">
        <f t="shared" si="34"/>
        <v>0,</v>
      </c>
      <c r="Y115" t="str">
        <f t="shared" si="34"/>
        <v>0,</v>
      </c>
      <c r="AP115" t="str">
        <f t="shared" si="21"/>
        <v>FALSE</v>
      </c>
      <c r="AQ115" t="str">
        <f t="shared" si="22"/>
        <v>FALSE</v>
      </c>
      <c r="AR115" t="str">
        <f t="shared" si="23"/>
        <v>FALSE</v>
      </c>
      <c r="AS115" t="str">
        <f t="shared" si="24"/>
        <v>FALSE</v>
      </c>
    </row>
    <row r="116" spans="1:45" x14ac:dyDescent="0.25">
      <c r="A116" s="58">
        <v>115</v>
      </c>
      <c r="B116" s="58" t="b">
        <f>IF(ISNUMBER(Data!D116),IF(AND($A116&lt;=Data!$H$3,$A118&gt;=Data!$H$2,Data!E117&lt;&gt;1),VLOOKUP($A116,Data!$A:$D,4,FALSE)))</f>
        <v>0</v>
      </c>
      <c r="C116" s="58" t="b">
        <f>IF(ISNUMBER(Data!D116),IF(AND($A116&lt;=Data!$H$3,$A118&gt;=Data!$H$2,Data!E117&lt;&gt;1),VLOOKUP($A116,Data!$A:$D,3,FALSE)))</f>
        <v>0</v>
      </c>
      <c r="D116" s="58" t="b">
        <f>IF(COUNT(B116:C116)=2,IF(C116&gt;Data!$H$5,5,IF(C116&gt;Data!$H$6,4,IF(C116&gt;Data!$H$7,3,2))))</f>
        <v>0</v>
      </c>
      <c r="E116" s="69" t="str">
        <f t="shared" si="20"/>
        <v/>
      </c>
      <c r="F116" t="str">
        <f t="shared" si="33"/>
        <v>0,</v>
      </c>
      <c r="G116" t="str">
        <f t="shared" si="33"/>
        <v>0,</v>
      </c>
      <c r="H116" t="str">
        <f t="shared" si="33"/>
        <v>0,</v>
      </c>
      <c r="I116" t="str">
        <f t="shared" si="33"/>
        <v>0,</v>
      </c>
      <c r="J116" t="str">
        <f t="shared" si="33"/>
        <v>0,</v>
      </c>
      <c r="K116" t="str">
        <f t="shared" si="33"/>
        <v>0,</v>
      </c>
      <c r="L116" t="str">
        <f t="shared" si="33"/>
        <v>0,</v>
      </c>
      <c r="M116" t="str">
        <f t="shared" si="33"/>
        <v>0,</v>
      </c>
      <c r="N116" t="str">
        <f t="shared" si="33"/>
        <v>0,</v>
      </c>
      <c r="O116" t="str">
        <f t="shared" si="33"/>
        <v>0,</v>
      </c>
      <c r="P116" t="str">
        <f t="shared" si="34"/>
        <v>0,</v>
      </c>
      <c r="Q116" t="str">
        <f t="shared" si="34"/>
        <v>0,</v>
      </c>
      <c r="R116" t="str">
        <f t="shared" si="34"/>
        <v>0,</v>
      </c>
      <c r="S116" t="str">
        <f t="shared" si="34"/>
        <v>0,</v>
      </c>
      <c r="T116" t="str">
        <f t="shared" si="34"/>
        <v>0,</v>
      </c>
      <c r="U116" t="str">
        <f t="shared" si="34"/>
        <v>0,</v>
      </c>
      <c r="V116" t="str">
        <f t="shared" si="34"/>
        <v>0,</v>
      </c>
      <c r="W116" t="str">
        <f t="shared" si="34"/>
        <v>0,</v>
      </c>
      <c r="X116" t="str">
        <f t="shared" si="34"/>
        <v>0,</v>
      </c>
      <c r="Y116" t="str">
        <f t="shared" si="34"/>
        <v>0,</v>
      </c>
      <c r="AP116" t="str">
        <f t="shared" si="21"/>
        <v>FALSE</v>
      </c>
      <c r="AQ116" t="str">
        <f t="shared" si="22"/>
        <v>FALSE</v>
      </c>
      <c r="AR116" t="str">
        <f t="shared" si="23"/>
        <v>FALSE</v>
      </c>
      <c r="AS116" t="str">
        <f t="shared" si="24"/>
        <v>FALSE</v>
      </c>
    </row>
    <row r="117" spans="1:45" x14ac:dyDescent="0.25">
      <c r="A117" s="58">
        <v>116</v>
      </c>
      <c r="B117" s="58" t="b">
        <f>IF(ISNUMBER(Data!D117),IF(AND($A117&lt;=Data!$H$3,$A119&gt;=Data!$H$2,Data!E118&lt;&gt;1),VLOOKUP($A117,Data!$A:$D,4,FALSE)))</f>
        <v>0</v>
      </c>
      <c r="C117" s="58" t="b">
        <f>IF(ISNUMBER(Data!D117),IF(AND($A117&lt;=Data!$H$3,$A119&gt;=Data!$H$2,Data!E118&lt;&gt;1),VLOOKUP($A117,Data!$A:$D,3,FALSE)))</f>
        <v>0</v>
      </c>
      <c r="D117" s="58" t="b">
        <f>IF(COUNT(B117:C117)=2,IF(C117&gt;Data!$H$5,5,IF(C117&gt;Data!$H$6,4,IF(C117&gt;Data!$H$7,3,2))))</f>
        <v>0</v>
      </c>
      <c r="E117" s="69" t="str">
        <f t="shared" si="20"/>
        <v/>
      </c>
      <c r="F117" t="str">
        <f t="shared" si="33"/>
        <v>0,</v>
      </c>
      <c r="G117" t="str">
        <f t="shared" si="33"/>
        <v>0,</v>
      </c>
      <c r="H117" t="str">
        <f t="shared" si="33"/>
        <v>0,</v>
      </c>
      <c r="I117" t="str">
        <f t="shared" si="33"/>
        <v>0,</v>
      </c>
      <c r="J117" t="str">
        <f t="shared" si="33"/>
        <v>0,</v>
      </c>
      <c r="K117" t="str">
        <f t="shared" si="33"/>
        <v>0,</v>
      </c>
      <c r="L117" t="str">
        <f t="shared" si="33"/>
        <v>0,</v>
      </c>
      <c r="M117" t="str">
        <f t="shared" si="33"/>
        <v>0,</v>
      </c>
      <c r="N117" t="str">
        <f t="shared" si="33"/>
        <v>0,</v>
      </c>
      <c r="O117" t="str">
        <f t="shared" si="33"/>
        <v>0,</v>
      </c>
      <c r="P117" t="str">
        <f t="shared" si="34"/>
        <v>0,</v>
      </c>
      <c r="Q117" t="str">
        <f t="shared" si="34"/>
        <v>0,</v>
      </c>
      <c r="R117" t="str">
        <f t="shared" si="34"/>
        <v>0,</v>
      </c>
      <c r="S117" t="str">
        <f t="shared" si="34"/>
        <v>0,</v>
      </c>
      <c r="T117" t="str">
        <f t="shared" si="34"/>
        <v>0,</v>
      </c>
      <c r="U117" t="str">
        <f t="shared" si="34"/>
        <v>0,</v>
      </c>
      <c r="V117" t="str">
        <f t="shared" si="34"/>
        <v>0,</v>
      </c>
      <c r="W117" t="str">
        <f t="shared" si="34"/>
        <v>0,</v>
      </c>
      <c r="X117" t="str">
        <f t="shared" si="34"/>
        <v>0,</v>
      </c>
      <c r="Y117" t="str">
        <f t="shared" si="34"/>
        <v>0,</v>
      </c>
      <c r="AP117" t="str">
        <f t="shared" si="21"/>
        <v>FALSE</v>
      </c>
      <c r="AQ117" t="str">
        <f t="shared" si="22"/>
        <v>FALSE</v>
      </c>
      <c r="AR117" t="str">
        <f t="shared" si="23"/>
        <v>FALSE</v>
      </c>
      <c r="AS117" t="str">
        <f t="shared" si="24"/>
        <v>FALSE</v>
      </c>
    </row>
    <row r="118" spans="1:45" x14ac:dyDescent="0.25">
      <c r="A118" s="58">
        <v>117</v>
      </c>
      <c r="B118" s="58" t="b">
        <f>IF(ISNUMBER(Data!D118),IF(AND($A118&lt;=Data!$H$3,$A120&gt;=Data!$H$2,Data!E119&lt;&gt;1),VLOOKUP($A118,Data!$A:$D,4,FALSE)))</f>
        <v>0</v>
      </c>
      <c r="C118" s="58" t="b">
        <f>IF(ISNUMBER(Data!D118),IF(AND($A118&lt;=Data!$H$3,$A120&gt;=Data!$H$2,Data!E119&lt;&gt;1),VLOOKUP($A118,Data!$A:$D,3,FALSE)))</f>
        <v>0</v>
      </c>
      <c r="D118" s="58" t="b">
        <f>IF(COUNT(B118:C118)=2,IF(C118&gt;Data!$H$5,5,IF(C118&gt;Data!$H$6,4,IF(C118&gt;Data!$H$7,3,2))))</f>
        <v>0</v>
      </c>
      <c r="E118" s="69" t="str">
        <f t="shared" si="20"/>
        <v/>
      </c>
      <c r="F118" t="str">
        <f t="shared" si="33"/>
        <v>0,</v>
      </c>
      <c r="G118" t="str">
        <f t="shared" si="33"/>
        <v>0,</v>
      </c>
      <c r="H118" t="str">
        <f t="shared" si="33"/>
        <v>0,</v>
      </c>
      <c r="I118" t="str">
        <f t="shared" si="33"/>
        <v>0,</v>
      </c>
      <c r="J118" t="str">
        <f t="shared" si="33"/>
        <v>0,</v>
      </c>
      <c r="K118" t="str">
        <f t="shared" si="33"/>
        <v>0,</v>
      </c>
      <c r="L118" t="str">
        <f t="shared" si="33"/>
        <v>0,</v>
      </c>
      <c r="M118" t="str">
        <f t="shared" si="33"/>
        <v>0,</v>
      </c>
      <c r="N118" t="str">
        <f t="shared" si="33"/>
        <v>0,</v>
      </c>
      <c r="O118" t="str">
        <f t="shared" si="33"/>
        <v>0,</v>
      </c>
      <c r="P118" t="str">
        <f t="shared" si="34"/>
        <v>0,</v>
      </c>
      <c r="Q118" t="str">
        <f t="shared" si="34"/>
        <v>0,</v>
      </c>
      <c r="R118" t="str">
        <f t="shared" si="34"/>
        <v>0,</v>
      </c>
      <c r="S118" t="str">
        <f t="shared" si="34"/>
        <v>0,</v>
      </c>
      <c r="T118" t="str">
        <f t="shared" si="34"/>
        <v>0,</v>
      </c>
      <c r="U118" t="str">
        <f t="shared" si="34"/>
        <v>0,</v>
      </c>
      <c r="V118" t="str">
        <f t="shared" si="34"/>
        <v>0,</v>
      </c>
      <c r="W118" t="str">
        <f t="shared" si="34"/>
        <v>0,</v>
      </c>
      <c r="X118" t="str">
        <f t="shared" si="34"/>
        <v>0,</v>
      </c>
      <c r="Y118" t="str">
        <f t="shared" si="34"/>
        <v>0,</v>
      </c>
      <c r="AP118" t="str">
        <f t="shared" si="21"/>
        <v>FALSE</v>
      </c>
      <c r="AQ118" t="str">
        <f t="shared" si="22"/>
        <v>FALSE</v>
      </c>
      <c r="AR118" t="str">
        <f t="shared" si="23"/>
        <v>FALSE</v>
      </c>
      <c r="AS118" t="str">
        <f t="shared" si="24"/>
        <v>FALSE</v>
      </c>
    </row>
    <row r="119" spans="1:45" x14ac:dyDescent="0.25">
      <c r="A119" s="58">
        <v>118</v>
      </c>
      <c r="B119" s="58" t="b">
        <f>IF(ISNUMBER(Data!D119),IF(AND($A119&lt;=Data!$H$3,$A121&gt;=Data!$H$2,Data!E120&lt;&gt;1),VLOOKUP($A119,Data!$A:$D,4,FALSE)))</f>
        <v>0</v>
      </c>
      <c r="C119" s="58" t="b">
        <f>IF(ISNUMBER(Data!D119),IF(AND($A119&lt;=Data!$H$3,$A121&gt;=Data!$H$2,Data!E120&lt;&gt;1),VLOOKUP($A119,Data!$A:$D,3,FALSE)))</f>
        <v>0</v>
      </c>
      <c r="D119" s="58" t="b">
        <f>IF(COUNT(B119:C119)=2,IF(C119&gt;Data!$H$5,5,IF(C119&gt;Data!$H$6,4,IF(C119&gt;Data!$H$7,3,2))))</f>
        <v>0</v>
      </c>
      <c r="E119" s="69" t="str">
        <f t="shared" si="20"/>
        <v/>
      </c>
      <c r="F119" t="str">
        <f t="shared" si="33"/>
        <v>0,</v>
      </c>
      <c r="G119" t="str">
        <f t="shared" si="33"/>
        <v>0,</v>
      </c>
      <c r="H119" t="str">
        <f t="shared" si="33"/>
        <v>0,</v>
      </c>
      <c r="I119" t="str">
        <f t="shared" si="33"/>
        <v>0,</v>
      </c>
      <c r="J119" t="str">
        <f t="shared" si="33"/>
        <v>0,</v>
      </c>
      <c r="K119" t="str">
        <f t="shared" si="33"/>
        <v>0,</v>
      </c>
      <c r="L119" t="str">
        <f t="shared" si="33"/>
        <v>0,</v>
      </c>
      <c r="M119" t="str">
        <f t="shared" si="33"/>
        <v>0,</v>
      </c>
      <c r="N119" t="str">
        <f t="shared" si="33"/>
        <v>0,</v>
      </c>
      <c r="O119" t="str">
        <f t="shared" si="33"/>
        <v>0,</v>
      </c>
      <c r="P119" t="str">
        <f t="shared" si="34"/>
        <v>0,</v>
      </c>
      <c r="Q119" t="str">
        <f t="shared" si="34"/>
        <v>0,</v>
      </c>
      <c r="R119" t="str">
        <f t="shared" si="34"/>
        <v>0,</v>
      </c>
      <c r="S119" t="str">
        <f t="shared" si="34"/>
        <v>0,</v>
      </c>
      <c r="T119" t="str">
        <f t="shared" si="34"/>
        <v>0,</v>
      </c>
      <c r="U119" t="str">
        <f t="shared" si="34"/>
        <v>0,</v>
      </c>
      <c r="V119" t="str">
        <f t="shared" si="34"/>
        <v>0,</v>
      </c>
      <c r="W119" t="str">
        <f t="shared" si="34"/>
        <v>0,</v>
      </c>
      <c r="X119" t="str">
        <f t="shared" si="34"/>
        <v>0,</v>
      </c>
      <c r="Y119" t="str">
        <f t="shared" si="34"/>
        <v>0,</v>
      </c>
      <c r="AP119" t="str">
        <f t="shared" si="21"/>
        <v>FALSE</v>
      </c>
      <c r="AQ119" t="str">
        <f t="shared" si="22"/>
        <v>FALSE</v>
      </c>
      <c r="AR119" t="str">
        <f t="shared" si="23"/>
        <v>FALSE</v>
      </c>
      <c r="AS119" t="str">
        <f t="shared" si="24"/>
        <v>FALSE</v>
      </c>
    </row>
    <row r="120" spans="1:45" x14ac:dyDescent="0.25">
      <c r="A120" s="58">
        <v>119</v>
      </c>
      <c r="B120" s="58" t="b">
        <f>IF(ISNUMBER(Data!D120),IF(AND($A120&lt;=Data!$H$3,$A122&gt;=Data!$H$2,Data!E121&lt;&gt;1),VLOOKUP($A120,Data!$A:$D,4,FALSE)))</f>
        <v>0</v>
      </c>
      <c r="C120" s="58" t="b">
        <f>IF(ISNUMBER(Data!D120),IF(AND($A120&lt;=Data!$H$3,$A122&gt;=Data!$H$2,Data!E121&lt;&gt;1),VLOOKUP($A120,Data!$A:$D,3,FALSE)))</f>
        <v>0</v>
      </c>
      <c r="D120" s="58" t="b">
        <f>IF(COUNT(B120:C120)=2,IF(C120&gt;Data!$H$5,5,IF(C120&gt;Data!$H$6,4,IF(C120&gt;Data!$H$7,3,2))))</f>
        <v>0</v>
      </c>
      <c r="E120" s="69" t="str">
        <f t="shared" si="20"/>
        <v/>
      </c>
      <c r="F120" t="str">
        <f t="shared" si="33"/>
        <v>0,</v>
      </c>
      <c r="G120" t="str">
        <f t="shared" si="33"/>
        <v>0,</v>
      </c>
      <c r="H120" t="str">
        <f t="shared" si="33"/>
        <v>0,</v>
      </c>
      <c r="I120" t="str">
        <f t="shared" si="33"/>
        <v>0,</v>
      </c>
      <c r="J120" t="str">
        <f t="shared" si="33"/>
        <v>0,</v>
      </c>
      <c r="K120" t="str">
        <f t="shared" si="33"/>
        <v>0,</v>
      </c>
      <c r="L120" t="str">
        <f t="shared" si="33"/>
        <v>0,</v>
      </c>
      <c r="M120" t="str">
        <f t="shared" si="33"/>
        <v>0,</v>
      </c>
      <c r="N120" t="str">
        <f t="shared" si="33"/>
        <v>0,</v>
      </c>
      <c r="O120" t="str">
        <f t="shared" si="33"/>
        <v>0,</v>
      </c>
      <c r="P120" t="str">
        <f t="shared" si="34"/>
        <v>0,</v>
      </c>
      <c r="Q120" t="str">
        <f t="shared" si="34"/>
        <v>0,</v>
      </c>
      <c r="R120" t="str">
        <f t="shared" si="34"/>
        <v>0,</v>
      </c>
      <c r="S120" t="str">
        <f t="shared" si="34"/>
        <v>0,</v>
      </c>
      <c r="T120" t="str">
        <f t="shared" si="34"/>
        <v>0,</v>
      </c>
      <c r="U120" t="str">
        <f t="shared" si="34"/>
        <v>0,</v>
      </c>
      <c r="V120" t="str">
        <f t="shared" si="34"/>
        <v>0,</v>
      </c>
      <c r="W120" t="str">
        <f t="shared" si="34"/>
        <v>0,</v>
      </c>
      <c r="X120" t="str">
        <f t="shared" si="34"/>
        <v>0,</v>
      </c>
      <c r="Y120" t="str">
        <f t="shared" si="34"/>
        <v>0,</v>
      </c>
      <c r="AP120" t="str">
        <f t="shared" si="21"/>
        <v>FALSE</v>
      </c>
      <c r="AQ120" t="str">
        <f t="shared" si="22"/>
        <v>FALSE</v>
      </c>
      <c r="AR120" t="str">
        <f t="shared" si="23"/>
        <v>FALSE</v>
      </c>
      <c r="AS120" t="str">
        <f t="shared" si="24"/>
        <v>FALSE</v>
      </c>
    </row>
    <row r="121" spans="1:45" x14ac:dyDescent="0.25">
      <c r="A121" s="58">
        <v>120</v>
      </c>
      <c r="B121" s="58" t="b">
        <f>IF(ISNUMBER(Data!D121),IF(AND($A121&lt;=Data!$H$3,$A123&gt;=Data!$H$2,Data!E122&lt;&gt;1),VLOOKUP($A121,Data!$A:$D,4,FALSE)))</f>
        <v>0</v>
      </c>
      <c r="C121" s="58" t="b">
        <f>IF(ISNUMBER(Data!D121),IF(AND($A121&lt;=Data!$H$3,$A123&gt;=Data!$H$2,Data!E122&lt;&gt;1),VLOOKUP($A121,Data!$A:$D,3,FALSE)))</f>
        <v>0</v>
      </c>
      <c r="D121" s="58" t="b">
        <f>IF(COUNT(B121:C121)=2,IF(C121&gt;Data!$H$5,5,IF(C121&gt;Data!$H$6,4,IF(C121&gt;Data!$H$7,3,2))))</f>
        <v>0</v>
      </c>
      <c r="E121" s="69" t="str">
        <f t="shared" si="20"/>
        <v/>
      </c>
      <c r="F121" t="str">
        <f t="shared" si="33"/>
        <v>0,</v>
      </c>
      <c r="G121" t="str">
        <f t="shared" si="33"/>
        <v>0,</v>
      </c>
      <c r="H121" t="str">
        <f t="shared" si="33"/>
        <v>0,</v>
      </c>
      <c r="I121" t="str">
        <f t="shared" si="33"/>
        <v>0,</v>
      </c>
      <c r="J121" t="str">
        <f t="shared" si="33"/>
        <v>0,</v>
      </c>
      <c r="K121" t="str">
        <f t="shared" si="33"/>
        <v>0,</v>
      </c>
      <c r="L121" t="str">
        <f t="shared" si="33"/>
        <v>0,</v>
      </c>
      <c r="M121" t="str">
        <f t="shared" si="33"/>
        <v>0,</v>
      </c>
      <c r="N121" t="str">
        <f t="shared" si="33"/>
        <v>0,</v>
      </c>
      <c r="O121" t="str">
        <f t="shared" si="33"/>
        <v>0,</v>
      </c>
      <c r="P121" t="str">
        <f t="shared" si="34"/>
        <v>0,</v>
      </c>
      <c r="Q121" t="str">
        <f t="shared" si="34"/>
        <v>0,</v>
      </c>
      <c r="R121" t="str">
        <f t="shared" si="34"/>
        <v>0,</v>
      </c>
      <c r="S121" t="str">
        <f t="shared" si="34"/>
        <v>0,</v>
      </c>
      <c r="T121" t="str">
        <f t="shared" si="34"/>
        <v>0,</v>
      </c>
      <c r="U121" t="str">
        <f t="shared" si="34"/>
        <v>0,</v>
      </c>
      <c r="V121" t="str">
        <f t="shared" si="34"/>
        <v>0,</v>
      </c>
      <c r="W121" t="str">
        <f t="shared" si="34"/>
        <v>0,</v>
      </c>
      <c r="X121" t="str">
        <f t="shared" si="34"/>
        <v>0,</v>
      </c>
      <c r="Y121" t="str">
        <f t="shared" si="34"/>
        <v>0,</v>
      </c>
      <c r="AP121" t="str">
        <f t="shared" si="21"/>
        <v>FALSE</v>
      </c>
      <c r="AQ121" t="str">
        <f t="shared" si="22"/>
        <v>FALSE</v>
      </c>
      <c r="AR121" t="str">
        <f t="shared" si="23"/>
        <v>FALSE</v>
      </c>
      <c r="AS121" t="str">
        <f t="shared" si="24"/>
        <v>FALSE</v>
      </c>
    </row>
    <row r="122" spans="1:45" x14ac:dyDescent="0.25">
      <c r="A122" s="58">
        <v>121</v>
      </c>
      <c r="B122" s="58" t="b">
        <f>IF(ISNUMBER(Data!D122),IF(AND($A122&lt;=Data!$H$3,$A124&gt;=Data!$H$2,Data!E123&lt;&gt;1),VLOOKUP($A122,Data!$A:$D,4,FALSE)))</f>
        <v>0</v>
      </c>
      <c r="C122" s="58" t="b">
        <f>IF(ISNUMBER(Data!D122),IF(AND($A122&lt;=Data!$H$3,$A124&gt;=Data!$H$2,Data!E123&lt;&gt;1),VLOOKUP($A122,Data!$A:$D,3,FALSE)))</f>
        <v>0</v>
      </c>
      <c r="D122" s="58" t="b">
        <f>IF(COUNT(B122:C122)=2,IF(C122&gt;Data!$H$5,5,IF(C122&gt;Data!$H$6,4,IF(C122&gt;Data!$H$7,3,2))))</f>
        <v>0</v>
      </c>
      <c r="E122" s="69" t="str">
        <f t="shared" si="20"/>
        <v/>
      </c>
      <c r="F122" t="str">
        <f t="shared" ref="F122:O131" si="35">IF($B122&lt;F$1,1,0) &amp;","&amp;$E122</f>
        <v>0,</v>
      </c>
      <c r="G122" t="str">
        <f t="shared" si="35"/>
        <v>0,</v>
      </c>
      <c r="H122" t="str">
        <f t="shared" si="35"/>
        <v>0,</v>
      </c>
      <c r="I122" t="str">
        <f t="shared" si="35"/>
        <v>0,</v>
      </c>
      <c r="J122" t="str">
        <f t="shared" si="35"/>
        <v>0,</v>
      </c>
      <c r="K122" t="str">
        <f t="shared" si="35"/>
        <v>0,</v>
      </c>
      <c r="L122" t="str">
        <f t="shared" si="35"/>
        <v>0,</v>
      </c>
      <c r="M122" t="str">
        <f t="shared" si="35"/>
        <v>0,</v>
      </c>
      <c r="N122" t="str">
        <f t="shared" si="35"/>
        <v>0,</v>
      </c>
      <c r="O122" t="str">
        <f t="shared" si="35"/>
        <v>0,</v>
      </c>
      <c r="P122" t="str">
        <f t="shared" ref="P122:Y131" si="36">IF($B122&lt;P$1,1,0) &amp;","&amp;$E122</f>
        <v>0,</v>
      </c>
      <c r="Q122" t="str">
        <f t="shared" si="36"/>
        <v>0,</v>
      </c>
      <c r="R122" t="str">
        <f t="shared" si="36"/>
        <v>0,</v>
      </c>
      <c r="S122" t="str">
        <f t="shared" si="36"/>
        <v>0,</v>
      </c>
      <c r="T122" t="str">
        <f t="shared" si="36"/>
        <v>0,</v>
      </c>
      <c r="U122" t="str">
        <f t="shared" si="36"/>
        <v>0,</v>
      </c>
      <c r="V122" t="str">
        <f t="shared" si="36"/>
        <v>0,</v>
      </c>
      <c r="W122" t="str">
        <f t="shared" si="36"/>
        <v>0,</v>
      </c>
      <c r="X122" t="str">
        <f t="shared" si="36"/>
        <v>0,</v>
      </c>
      <c r="Y122" t="str">
        <f t="shared" si="36"/>
        <v>0,</v>
      </c>
      <c r="AP122" t="str">
        <f t="shared" si="21"/>
        <v>FALSE</v>
      </c>
      <c r="AQ122" t="str">
        <f t="shared" si="22"/>
        <v>FALSE</v>
      </c>
      <c r="AR122" t="str">
        <f t="shared" si="23"/>
        <v>FALSE</v>
      </c>
      <c r="AS122" t="str">
        <f t="shared" si="24"/>
        <v>FALSE</v>
      </c>
    </row>
    <row r="123" spans="1:45" x14ac:dyDescent="0.25">
      <c r="A123" s="58">
        <v>122</v>
      </c>
      <c r="B123" s="58" t="b">
        <f>IF(ISNUMBER(Data!D123),IF(AND($A123&lt;=Data!$H$3,$A125&gt;=Data!$H$2,Data!E124&lt;&gt;1),VLOOKUP($A123,Data!$A:$D,4,FALSE)))</f>
        <v>0</v>
      </c>
      <c r="C123" s="58" t="b">
        <f>IF(ISNUMBER(Data!D123),IF(AND($A123&lt;=Data!$H$3,$A125&gt;=Data!$H$2,Data!E124&lt;&gt;1),VLOOKUP($A123,Data!$A:$D,3,FALSE)))</f>
        <v>0</v>
      </c>
      <c r="D123" s="58" t="b">
        <f>IF(COUNT(B123:C123)=2,IF(C123&gt;Data!$H$5,5,IF(C123&gt;Data!$H$6,4,IF(C123&gt;Data!$H$7,3,2))))</f>
        <v>0</v>
      </c>
      <c r="E123" s="69" t="str">
        <f t="shared" si="20"/>
        <v/>
      </c>
      <c r="F123" t="str">
        <f t="shared" si="35"/>
        <v>0,</v>
      </c>
      <c r="G123" t="str">
        <f t="shared" si="35"/>
        <v>0,</v>
      </c>
      <c r="H123" t="str">
        <f t="shared" si="35"/>
        <v>0,</v>
      </c>
      <c r="I123" t="str">
        <f t="shared" si="35"/>
        <v>0,</v>
      </c>
      <c r="J123" t="str">
        <f t="shared" si="35"/>
        <v>0,</v>
      </c>
      <c r="K123" t="str">
        <f t="shared" si="35"/>
        <v>0,</v>
      </c>
      <c r="L123" t="str">
        <f t="shared" si="35"/>
        <v>0,</v>
      </c>
      <c r="M123" t="str">
        <f t="shared" si="35"/>
        <v>0,</v>
      </c>
      <c r="N123" t="str">
        <f t="shared" si="35"/>
        <v>0,</v>
      </c>
      <c r="O123" t="str">
        <f t="shared" si="35"/>
        <v>0,</v>
      </c>
      <c r="P123" t="str">
        <f t="shared" si="36"/>
        <v>0,</v>
      </c>
      <c r="Q123" t="str">
        <f t="shared" si="36"/>
        <v>0,</v>
      </c>
      <c r="R123" t="str">
        <f t="shared" si="36"/>
        <v>0,</v>
      </c>
      <c r="S123" t="str">
        <f t="shared" si="36"/>
        <v>0,</v>
      </c>
      <c r="T123" t="str">
        <f t="shared" si="36"/>
        <v>0,</v>
      </c>
      <c r="U123" t="str">
        <f t="shared" si="36"/>
        <v>0,</v>
      </c>
      <c r="V123" t="str">
        <f t="shared" si="36"/>
        <v>0,</v>
      </c>
      <c r="W123" t="str">
        <f t="shared" si="36"/>
        <v>0,</v>
      </c>
      <c r="X123" t="str">
        <f t="shared" si="36"/>
        <v>0,</v>
      </c>
      <c r="Y123" t="str">
        <f t="shared" si="36"/>
        <v>0,</v>
      </c>
      <c r="AP123" t="str">
        <f t="shared" si="21"/>
        <v>FALSE</v>
      </c>
      <c r="AQ123" t="str">
        <f t="shared" si="22"/>
        <v>FALSE</v>
      </c>
      <c r="AR123" t="str">
        <f t="shared" si="23"/>
        <v>FALSE</v>
      </c>
      <c r="AS123" t="str">
        <f t="shared" si="24"/>
        <v>FALSE</v>
      </c>
    </row>
    <row r="124" spans="1:45" x14ac:dyDescent="0.25">
      <c r="A124" s="58">
        <v>123</v>
      </c>
      <c r="B124" s="58" t="b">
        <f>IF(ISNUMBER(Data!D124),IF(AND($A124&lt;=Data!$H$3,$A126&gt;=Data!$H$2,Data!E125&lt;&gt;1),VLOOKUP($A124,Data!$A:$D,4,FALSE)))</f>
        <v>0</v>
      </c>
      <c r="C124" s="58" t="b">
        <f>IF(ISNUMBER(Data!D124),IF(AND($A124&lt;=Data!$H$3,$A126&gt;=Data!$H$2,Data!E125&lt;&gt;1),VLOOKUP($A124,Data!$A:$D,3,FALSE)))</f>
        <v>0</v>
      </c>
      <c r="D124" s="58" t="b">
        <f>IF(COUNT(B124:C124)=2,IF(C124&gt;Data!$H$5,5,IF(C124&gt;Data!$H$6,4,IF(C124&gt;Data!$H$7,3,2))))</f>
        <v>0</v>
      </c>
      <c r="E124" s="69" t="str">
        <f t="shared" si="20"/>
        <v/>
      </c>
      <c r="F124" t="str">
        <f t="shared" si="35"/>
        <v>0,</v>
      </c>
      <c r="G124" t="str">
        <f t="shared" si="35"/>
        <v>0,</v>
      </c>
      <c r="H124" t="str">
        <f t="shared" si="35"/>
        <v>0,</v>
      </c>
      <c r="I124" t="str">
        <f t="shared" si="35"/>
        <v>0,</v>
      </c>
      <c r="J124" t="str">
        <f t="shared" si="35"/>
        <v>0,</v>
      </c>
      <c r="K124" t="str">
        <f t="shared" si="35"/>
        <v>0,</v>
      </c>
      <c r="L124" t="str">
        <f t="shared" si="35"/>
        <v>0,</v>
      </c>
      <c r="M124" t="str">
        <f t="shared" si="35"/>
        <v>0,</v>
      </c>
      <c r="N124" t="str">
        <f t="shared" si="35"/>
        <v>0,</v>
      </c>
      <c r="O124" t="str">
        <f t="shared" si="35"/>
        <v>0,</v>
      </c>
      <c r="P124" t="str">
        <f t="shared" si="36"/>
        <v>0,</v>
      </c>
      <c r="Q124" t="str">
        <f t="shared" si="36"/>
        <v>0,</v>
      </c>
      <c r="R124" t="str">
        <f t="shared" si="36"/>
        <v>0,</v>
      </c>
      <c r="S124" t="str">
        <f t="shared" si="36"/>
        <v>0,</v>
      </c>
      <c r="T124" t="str">
        <f t="shared" si="36"/>
        <v>0,</v>
      </c>
      <c r="U124" t="str">
        <f t="shared" si="36"/>
        <v>0,</v>
      </c>
      <c r="V124" t="str">
        <f t="shared" si="36"/>
        <v>0,</v>
      </c>
      <c r="W124" t="str">
        <f t="shared" si="36"/>
        <v>0,</v>
      </c>
      <c r="X124" t="str">
        <f t="shared" si="36"/>
        <v>0,</v>
      </c>
      <c r="Y124" t="str">
        <f t="shared" si="36"/>
        <v>0,</v>
      </c>
      <c r="AP124" t="str">
        <f t="shared" si="21"/>
        <v>FALSE</v>
      </c>
      <c r="AQ124" t="str">
        <f t="shared" si="22"/>
        <v>FALSE</v>
      </c>
      <c r="AR124" t="str">
        <f t="shared" si="23"/>
        <v>FALSE</v>
      </c>
      <c r="AS124" t="str">
        <f t="shared" si="24"/>
        <v>FALSE</v>
      </c>
    </row>
    <row r="125" spans="1:45" x14ac:dyDescent="0.25">
      <c r="A125" s="58">
        <v>124</v>
      </c>
      <c r="B125" s="58" t="b">
        <f>IF(ISNUMBER(Data!D125),IF(AND($A125&lt;=Data!$H$3,$A127&gt;=Data!$H$2,Data!E126&lt;&gt;1),VLOOKUP($A125,Data!$A:$D,4,FALSE)))</f>
        <v>0</v>
      </c>
      <c r="C125" s="58" t="b">
        <f>IF(ISNUMBER(Data!D125),IF(AND($A125&lt;=Data!$H$3,$A127&gt;=Data!$H$2,Data!E126&lt;&gt;1),VLOOKUP($A125,Data!$A:$D,3,FALSE)))</f>
        <v>0</v>
      </c>
      <c r="D125" s="58" t="b">
        <f>IF(COUNT(B125:C125)=2,IF(C125&gt;Data!$H$5,5,IF(C125&gt;Data!$H$6,4,IF(C125&gt;Data!$H$7,3,2))))</f>
        <v>0</v>
      </c>
      <c r="E125" s="69" t="str">
        <f t="shared" si="20"/>
        <v/>
      </c>
      <c r="F125" t="str">
        <f t="shared" si="35"/>
        <v>0,</v>
      </c>
      <c r="G125" t="str">
        <f t="shared" si="35"/>
        <v>0,</v>
      </c>
      <c r="H125" t="str">
        <f t="shared" si="35"/>
        <v>0,</v>
      </c>
      <c r="I125" t="str">
        <f t="shared" si="35"/>
        <v>0,</v>
      </c>
      <c r="J125" t="str">
        <f t="shared" si="35"/>
        <v>0,</v>
      </c>
      <c r="K125" t="str">
        <f t="shared" si="35"/>
        <v>0,</v>
      </c>
      <c r="L125" t="str">
        <f t="shared" si="35"/>
        <v>0,</v>
      </c>
      <c r="M125" t="str">
        <f t="shared" si="35"/>
        <v>0,</v>
      </c>
      <c r="N125" t="str">
        <f t="shared" si="35"/>
        <v>0,</v>
      </c>
      <c r="O125" t="str">
        <f t="shared" si="35"/>
        <v>0,</v>
      </c>
      <c r="P125" t="str">
        <f t="shared" si="36"/>
        <v>0,</v>
      </c>
      <c r="Q125" t="str">
        <f t="shared" si="36"/>
        <v>0,</v>
      </c>
      <c r="R125" t="str">
        <f t="shared" si="36"/>
        <v>0,</v>
      </c>
      <c r="S125" t="str">
        <f t="shared" si="36"/>
        <v>0,</v>
      </c>
      <c r="T125" t="str">
        <f t="shared" si="36"/>
        <v>0,</v>
      </c>
      <c r="U125" t="str">
        <f t="shared" si="36"/>
        <v>0,</v>
      </c>
      <c r="V125" t="str">
        <f t="shared" si="36"/>
        <v>0,</v>
      </c>
      <c r="W125" t="str">
        <f t="shared" si="36"/>
        <v>0,</v>
      </c>
      <c r="X125" t="str">
        <f t="shared" si="36"/>
        <v>0,</v>
      </c>
      <c r="Y125" t="str">
        <f t="shared" si="36"/>
        <v>0,</v>
      </c>
      <c r="AP125" t="str">
        <f t="shared" si="21"/>
        <v>FALSE</v>
      </c>
      <c r="AQ125" t="str">
        <f t="shared" si="22"/>
        <v>FALSE</v>
      </c>
      <c r="AR125" t="str">
        <f t="shared" si="23"/>
        <v>FALSE</v>
      </c>
      <c r="AS125" t="str">
        <f t="shared" si="24"/>
        <v>FALSE</v>
      </c>
    </row>
    <row r="126" spans="1:45" x14ac:dyDescent="0.25">
      <c r="A126" s="58">
        <v>125</v>
      </c>
      <c r="B126" s="58" t="b">
        <f>IF(ISNUMBER(Data!D126),IF(AND($A126&lt;=Data!$H$3,$A128&gt;=Data!$H$2,Data!E127&lt;&gt;1),VLOOKUP($A126,Data!$A:$D,4,FALSE)))</f>
        <v>0</v>
      </c>
      <c r="C126" s="58" t="b">
        <f>IF(ISNUMBER(Data!D126),IF(AND($A126&lt;=Data!$H$3,$A128&gt;=Data!$H$2,Data!E127&lt;&gt;1),VLOOKUP($A126,Data!$A:$D,3,FALSE)))</f>
        <v>0</v>
      </c>
      <c r="D126" s="58" t="b">
        <f>IF(COUNT(B126:C126)=2,IF(C126&gt;Data!$H$5,5,IF(C126&gt;Data!$H$6,4,IF(C126&gt;Data!$H$7,3,2))))</f>
        <v>0</v>
      </c>
      <c r="E126" s="69" t="str">
        <f t="shared" si="20"/>
        <v/>
      </c>
      <c r="F126" t="str">
        <f t="shared" si="35"/>
        <v>0,</v>
      </c>
      <c r="G126" t="str">
        <f t="shared" si="35"/>
        <v>0,</v>
      </c>
      <c r="H126" t="str">
        <f t="shared" si="35"/>
        <v>0,</v>
      </c>
      <c r="I126" t="str">
        <f t="shared" si="35"/>
        <v>0,</v>
      </c>
      <c r="J126" t="str">
        <f t="shared" si="35"/>
        <v>0,</v>
      </c>
      <c r="K126" t="str">
        <f t="shared" si="35"/>
        <v>0,</v>
      </c>
      <c r="L126" t="str">
        <f t="shared" si="35"/>
        <v>0,</v>
      </c>
      <c r="M126" t="str">
        <f t="shared" si="35"/>
        <v>0,</v>
      </c>
      <c r="N126" t="str">
        <f t="shared" si="35"/>
        <v>0,</v>
      </c>
      <c r="O126" t="str">
        <f t="shared" si="35"/>
        <v>0,</v>
      </c>
      <c r="P126" t="str">
        <f t="shared" si="36"/>
        <v>0,</v>
      </c>
      <c r="Q126" t="str">
        <f t="shared" si="36"/>
        <v>0,</v>
      </c>
      <c r="R126" t="str">
        <f t="shared" si="36"/>
        <v>0,</v>
      </c>
      <c r="S126" t="str">
        <f t="shared" si="36"/>
        <v>0,</v>
      </c>
      <c r="T126" t="str">
        <f t="shared" si="36"/>
        <v>0,</v>
      </c>
      <c r="U126" t="str">
        <f t="shared" si="36"/>
        <v>0,</v>
      </c>
      <c r="V126" t="str">
        <f t="shared" si="36"/>
        <v>0,</v>
      </c>
      <c r="W126" t="str">
        <f t="shared" si="36"/>
        <v>0,</v>
      </c>
      <c r="X126" t="str">
        <f t="shared" si="36"/>
        <v>0,</v>
      </c>
      <c r="Y126" t="str">
        <f t="shared" si="36"/>
        <v>0,</v>
      </c>
      <c r="AP126" t="str">
        <f t="shared" si="21"/>
        <v>FALSE</v>
      </c>
      <c r="AQ126" t="str">
        <f t="shared" si="22"/>
        <v>FALSE</v>
      </c>
      <c r="AR126" t="str">
        <f t="shared" si="23"/>
        <v>FALSE</v>
      </c>
      <c r="AS126" t="str">
        <f t="shared" si="24"/>
        <v>FALSE</v>
      </c>
    </row>
    <row r="127" spans="1:45" x14ac:dyDescent="0.25">
      <c r="A127" s="58">
        <v>126</v>
      </c>
      <c r="B127" s="58" t="b">
        <f>IF(ISNUMBER(Data!D127),IF(AND($A127&lt;=Data!$H$3,$A129&gt;=Data!$H$2,Data!E128&lt;&gt;1),VLOOKUP($A127,Data!$A:$D,4,FALSE)))</f>
        <v>0</v>
      </c>
      <c r="C127" s="58" t="b">
        <f>IF(ISNUMBER(Data!D127),IF(AND($A127&lt;=Data!$H$3,$A129&gt;=Data!$H$2,Data!E128&lt;&gt;1),VLOOKUP($A127,Data!$A:$D,3,FALSE)))</f>
        <v>0</v>
      </c>
      <c r="D127" s="58" t="b">
        <f>IF(COUNT(B127:C127)=2,IF(C127&gt;Data!$H$5,5,IF(C127&gt;Data!$H$6,4,IF(C127&gt;Data!$H$7,3,2))))</f>
        <v>0</v>
      </c>
      <c r="E127" s="69" t="str">
        <f t="shared" si="20"/>
        <v/>
      </c>
      <c r="F127" t="str">
        <f t="shared" si="35"/>
        <v>0,</v>
      </c>
      <c r="G127" t="str">
        <f t="shared" si="35"/>
        <v>0,</v>
      </c>
      <c r="H127" t="str">
        <f t="shared" si="35"/>
        <v>0,</v>
      </c>
      <c r="I127" t="str">
        <f t="shared" si="35"/>
        <v>0,</v>
      </c>
      <c r="J127" t="str">
        <f t="shared" si="35"/>
        <v>0,</v>
      </c>
      <c r="K127" t="str">
        <f t="shared" si="35"/>
        <v>0,</v>
      </c>
      <c r="L127" t="str">
        <f t="shared" si="35"/>
        <v>0,</v>
      </c>
      <c r="M127" t="str">
        <f t="shared" si="35"/>
        <v>0,</v>
      </c>
      <c r="N127" t="str">
        <f t="shared" si="35"/>
        <v>0,</v>
      </c>
      <c r="O127" t="str">
        <f t="shared" si="35"/>
        <v>0,</v>
      </c>
      <c r="P127" t="str">
        <f t="shared" si="36"/>
        <v>0,</v>
      </c>
      <c r="Q127" t="str">
        <f t="shared" si="36"/>
        <v>0,</v>
      </c>
      <c r="R127" t="str">
        <f t="shared" si="36"/>
        <v>0,</v>
      </c>
      <c r="S127" t="str">
        <f t="shared" si="36"/>
        <v>0,</v>
      </c>
      <c r="T127" t="str">
        <f t="shared" si="36"/>
        <v>0,</v>
      </c>
      <c r="U127" t="str">
        <f t="shared" si="36"/>
        <v>0,</v>
      </c>
      <c r="V127" t="str">
        <f t="shared" si="36"/>
        <v>0,</v>
      </c>
      <c r="W127" t="str">
        <f t="shared" si="36"/>
        <v>0,</v>
      </c>
      <c r="X127" t="str">
        <f t="shared" si="36"/>
        <v>0,</v>
      </c>
      <c r="Y127" t="str">
        <f t="shared" si="36"/>
        <v>0,</v>
      </c>
      <c r="AP127" t="str">
        <f t="shared" si="21"/>
        <v>FALSE</v>
      </c>
      <c r="AQ127" t="str">
        <f t="shared" si="22"/>
        <v>FALSE</v>
      </c>
      <c r="AR127" t="str">
        <f t="shared" si="23"/>
        <v>FALSE</v>
      </c>
      <c r="AS127" t="str">
        <f t="shared" si="24"/>
        <v>FALSE</v>
      </c>
    </row>
    <row r="128" spans="1:45" x14ac:dyDescent="0.25">
      <c r="A128" s="58">
        <v>127</v>
      </c>
      <c r="B128" s="58" t="b">
        <f>IF(ISNUMBER(Data!D128),IF(AND($A128&lt;=Data!$H$3,$A130&gt;=Data!$H$2,Data!E129&lt;&gt;1),VLOOKUP($A128,Data!$A:$D,4,FALSE)))</f>
        <v>0</v>
      </c>
      <c r="C128" s="58" t="b">
        <f>IF(ISNUMBER(Data!D128),IF(AND($A128&lt;=Data!$H$3,$A130&gt;=Data!$H$2,Data!E129&lt;&gt;1),VLOOKUP($A128,Data!$A:$D,3,FALSE)))</f>
        <v>0</v>
      </c>
      <c r="D128" s="58" t="b">
        <f>IF(COUNT(B128:C128)=2,IF(C128&gt;Data!$H$5,5,IF(C128&gt;Data!$H$6,4,IF(C128&gt;Data!$H$7,3,2))))</f>
        <v>0</v>
      </c>
      <c r="E128" s="69" t="str">
        <f t="shared" si="20"/>
        <v/>
      </c>
      <c r="F128" t="str">
        <f t="shared" si="35"/>
        <v>0,</v>
      </c>
      <c r="G128" t="str">
        <f t="shared" si="35"/>
        <v>0,</v>
      </c>
      <c r="H128" t="str">
        <f t="shared" si="35"/>
        <v>0,</v>
      </c>
      <c r="I128" t="str">
        <f t="shared" si="35"/>
        <v>0,</v>
      </c>
      <c r="J128" t="str">
        <f t="shared" si="35"/>
        <v>0,</v>
      </c>
      <c r="K128" t="str">
        <f t="shared" si="35"/>
        <v>0,</v>
      </c>
      <c r="L128" t="str">
        <f t="shared" si="35"/>
        <v>0,</v>
      </c>
      <c r="M128" t="str">
        <f t="shared" si="35"/>
        <v>0,</v>
      </c>
      <c r="N128" t="str">
        <f t="shared" si="35"/>
        <v>0,</v>
      </c>
      <c r="O128" t="str">
        <f t="shared" si="35"/>
        <v>0,</v>
      </c>
      <c r="P128" t="str">
        <f t="shared" si="36"/>
        <v>0,</v>
      </c>
      <c r="Q128" t="str">
        <f t="shared" si="36"/>
        <v>0,</v>
      </c>
      <c r="R128" t="str">
        <f t="shared" si="36"/>
        <v>0,</v>
      </c>
      <c r="S128" t="str">
        <f t="shared" si="36"/>
        <v>0,</v>
      </c>
      <c r="T128" t="str">
        <f t="shared" si="36"/>
        <v>0,</v>
      </c>
      <c r="U128" t="str">
        <f t="shared" si="36"/>
        <v>0,</v>
      </c>
      <c r="V128" t="str">
        <f t="shared" si="36"/>
        <v>0,</v>
      </c>
      <c r="W128" t="str">
        <f t="shared" si="36"/>
        <v>0,</v>
      </c>
      <c r="X128" t="str">
        <f t="shared" si="36"/>
        <v>0,</v>
      </c>
      <c r="Y128" t="str">
        <f t="shared" si="36"/>
        <v>0,</v>
      </c>
      <c r="AP128" t="str">
        <f t="shared" si="21"/>
        <v>FALSE</v>
      </c>
      <c r="AQ128" t="str">
        <f t="shared" si="22"/>
        <v>FALSE</v>
      </c>
      <c r="AR128" t="str">
        <f t="shared" si="23"/>
        <v>FALSE</v>
      </c>
      <c r="AS128" t="str">
        <f t="shared" si="24"/>
        <v>FALSE</v>
      </c>
    </row>
    <row r="129" spans="1:45" x14ac:dyDescent="0.25">
      <c r="A129" s="58">
        <v>128</v>
      </c>
      <c r="B129" s="58" t="b">
        <f>IF(ISNUMBER(Data!D129),IF(AND($A129&lt;=Data!$H$3,$A131&gt;=Data!$H$2,Data!E130&lt;&gt;1),VLOOKUP($A129,Data!$A:$D,4,FALSE)))</f>
        <v>0</v>
      </c>
      <c r="C129" s="58" t="b">
        <f>IF(ISNUMBER(Data!D129),IF(AND($A129&lt;=Data!$H$3,$A131&gt;=Data!$H$2,Data!E130&lt;&gt;1),VLOOKUP($A129,Data!$A:$D,3,FALSE)))</f>
        <v>0</v>
      </c>
      <c r="D129" s="58" t="b">
        <f>IF(COUNT(B129:C129)=2,IF(C129&gt;Data!$H$5,5,IF(C129&gt;Data!$H$6,4,IF(C129&gt;Data!$H$7,3,2))))</f>
        <v>0</v>
      </c>
      <c r="E129" s="69" t="str">
        <f t="shared" si="20"/>
        <v/>
      </c>
      <c r="F129" t="str">
        <f t="shared" si="35"/>
        <v>0,</v>
      </c>
      <c r="G129" t="str">
        <f t="shared" si="35"/>
        <v>0,</v>
      </c>
      <c r="H129" t="str">
        <f t="shared" si="35"/>
        <v>0,</v>
      </c>
      <c r="I129" t="str">
        <f t="shared" si="35"/>
        <v>0,</v>
      </c>
      <c r="J129" t="str">
        <f t="shared" si="35"/>
        <v>0,</v>
      </c>
      <c r="K129" t="str">
        <f t="shared" si="35"/>
        <v>0,</v>
      </c>
      <c r="L129" t="str">
        <f t="shared" si="35"/>
        <v>0,</v>
      </c>
      <c r="M129" t="str">
        <f t="shared" si="35"/>
        <v>0,</v>
      </c>
      <c r="N129" t="str">
        <f t="shared" si="35"/>
        <v>0,</v>
      </c>
      <c r="O129" t="str">
        <f t="shared" si="35"/>
        <v>0,</v>
      </c>
      <c r="P129" t="str">
        <f t="shared" si="36"/>
        <v>0,</v>
      </c>
      <c r="Q129" t="str">
        <f t="shared" si="36"/>
        <v>0,</v>
      </c>
      <c r="R129" t="str">
        <f t="shared" si="36"/>
        <v>0,</v>
      </c>
      <c r="S129" t="str">
        <f t="shared" si="36"/>
        <v>0,</v>
      </c>
      <c r="T129" t="str">
        <f t="shared" si="36"/>
        <v>0,</v>
      </c>
      <c r="U129" t="str">
        <f t="shared" si="36"/>
        <v>0,</v>
      </c>
      <c r="V129" t="str">
        <f t="shared" si="36"/>
        <v>0,</v>
      </c>
      <c r="W129" t="str">
        <f t="shared" si="36"/>
        <v>0,</v>
      </c>
      <c r="X129" t="str">
        <f t="shared" si="36"/>
        <v>0,</v>
      </c>
      <c r="Y129" t="str">
        <f t="shared" si="36"/>
        <v>0,</v>
      </c>
      <c r="AP129" t="str">
        <f t="shared" si="21"/>
        <v>FALSE</v>
      </c>
      <c r="AQ129" t="str">
        <f t="shared" si="22"/>
        <v>FALSE</v>
      </c>
      <c r="AR129" t="str">
        <f t="shared" si="23"/>
        <v>FALSE</v>
      </c>
      <c r="AS129" t="str">
        <f t="shared" si="24"/>
        <v>FALSE</v>
      </c>
    </row>
    <row r="130" spans="1:45" x14ac:dyDescent="0.25">
      <c r="A130" s="58">
        <v>129</v>
      </c>
      <c r="B130" s="58" t="b">
        <f>IF(ISNUMBER(Data!D130),IF(AND($A130&lt;=Data!$H$3,$A132&gt;=Data!$H$2,Data!E131&lt;&gt;1),VLOOKUP($A130,Data!$A:$D,4,FALSE)))</f>
        <v>0</v>
      </c>
      <c r="C130" s="58" t="b">
        <f>IF(ISNUMBER(Data!D130),IF(AND($A130&lt;=Data!$H$3,$A132&gt;=Data!$H$2,Data!E131&lt;&gt;1),VLOOKUP($A130,Data!$A:$D,3,FALSE)))</f>
        <v>0</v>
      </c>
      <c r="D130" s="58" t="b">
        <f>IF(COUNT(B130:C130)=2,IF(C130&gt;Data!$H$5,5,IF(C130&gt;Data!$H$6,4,IF(C130&gt;Data!$H$7,3,2))))</f>
        <v>0</v>
      </c>
      <c r="E130" s="69" t="str">
        <f t="shared" si="20"/>
        <v/>
      </c>
      <c r="F130" t="str">
        <f t="shared" si="35"/>
        <v>0,</v>
      </c>
      <c r="G130" t="str">
        <f t="shared" si="35"/>
        <v>0,</v>
      </c>
      <c r="H130" t="str">
        <f t="shared" si="35"/>
        <v>0,</v>
      </c>
      <c r="I130" t="str">
        <f t="shared" si="35"/>
        <v>0,</v>
      </c>
      <c r="J130" t="str">
        <f t="shared" si="35"/>
        <v>0,</v>
      </c>
      <c r="K130" t="str">
        <f t="shared" si="35"/>
        <v>0,</v>
      </c>
      <c r="L130" t="str">
        <f t="shared" si="35"/>
        <v>0,</v>
      </c>
      <c r="M130" t="str">
        <f t="shared" si="35"/>
        <v>0,</v>
      </c>
      <c r="N130" t="str">
        <f t="shared" si="35"/>
        <v>0,</v>
      </c>
      <c r="O130" t="str">
        <f t="shared" si="35"/>
        <v>0,</v>
      </c>
      <c r="P130" t="str">
        <f t="shared" si="36"/>
        <v>0,</v>
      </c>
      <c r="Q130" t="str">
        <f t="shared" si="36"/>
        <v>0,</v>
      </c>
      <c r="R130" t="str">
        <f t="shared" si="36"/>
        <v>0,</v>
      </c>
      <c r="S130" t="str">
        <f t="shared" si="36"/>
        <v>0,</v>
      </c>
      <c r="T130" t="str">
        <f t="shared" si="36"/>
        <v>0,</v>
      </c>
      <c r="U130" t="str">
        <f t="shared" si="36"/>
        <v>0,</v>
      </c>
      <c r="V130" t="str">
        <f t="shared" si="36"/>
        <v>0,</v>
      </c>
      <c r="W130" t="str">
        <f t="shared" si="36"/>
        <v>0,</v>
      </c>
      <c r="X130" t="str">
        <f t="shared" si="36"/>
        <v>0,</v>
      </c>
      <c r="Y130" t="str">
        <f t="shared" si="36"/>
        <v>0,</v>
      </c>
      <c r="AP130" t="str">
        <f t="shared" si="21"/>
        <v>FALSE</v>
      </c>
      <c r="AQ130" t="str">
        <f t="shared" si="22"/>
        <v>FALSE</v>
      </c>
      <c r="AR130" t="str">
        <f t="shared" si="23"/>
        <v>FALSE</v>
      </c>
      <c r="AS130" t="str">
        <f t="shared" si="24"/>
        <v>FALSE</v>
      </c>
    </row>
    <row r="131" spans="1:45" x14ac:dyDescent="0.25">
      <c r="A131" s="58">
        <v>130</v>
      </c>
      <c r="B131" s="58" t="b">
        <f>IF(ISNUMBER(Data!D131),IF(AND($A131&lt;=Data!$H$3,$A133&gt;=Data!$H$2,Data!E132&lt;&gt;1),VLOOKUP($A131,Data!$A:$D,4,FALSE)))</f>
        <v>0</v>
      </c>
      <c r="C131" s="58" t="b">
        <f>IF(ISNUMBER(Data!D131),IF(AND($A131&lt;=Data!$H$3,$A133&gt;=Data!$H$2,Data!E132&lt;&gt;1),VLOOKUP($A131,Data!$A:$D,3,FALSE)))</f>
        <v>0</v>
      </c>
      <c r="D131" s="58" t="b">
        <f>IF(COUNT(B131:C131)=2,IF(C131&gt;Data!$H$5,5,IF(C131&gt;Data!$H$6,4,IF(C131&gt;Data!$H$7,3,2))))</f>
        <v>0</v>
      </c>
      <c r="E131" s="69" t="str">
        <f t="shared" ref="E131:E194" si="37">IF(ISNUMBER(D131),IF(D131=5,1,0),"")</f>
        <v/>
      </c>
      <c r="F131" t="str">
        <f t="shared" si="35"/>
        <v>0,</v>
      </c>
      <c r="G131" t="str">
        <f t="shared" si="35"/>
        <v>0,</v>
      </c>
      <c r="H131" t="str">
        <f t="shared" si="35"/>
        <v>0,</v>
      </c>
      <c r="I131" t="str">
        <f t="shared" si="35"/>
        <v>0,</v>
      </c>
      <c r="J131" t="str">
        <f t="shared" si="35"/>
        <v>0,</v>
      </c>
      <c r="K131" t="str">
        <f t="shared" si="35"/>
        <v>0,</v>
      </c>
      <c r="L131" t="str">
        <f t="shared" si="35"/>
        <v>0,</v>
      </c>
      <c r="M131" t="str">
        <f t="shared" si="35"/>
        <v>0,</v>
      </c>
      <c r="N131" t="str">
        <f t="shared" si="35"/>
        <v>0,</v>
      </c>
      <c r="O131" t="str">
        <f t="shared" si="35"/>
        <v>0,</v>
      </c>
      <c r="P131" t="str">
        <f t="shared" si="36"/>
        <v>0,</v>
      </c>
      <c r="Q131" t="str">
        <f t="shared" si="36"/>
        <v>0,</v>
      </c>
      <c r="R131" t="str">
        <f t="shared" si="36"/>
        <v>0,</v>
      </c>
      <c r="S131" t="str">
        <f t="shared" si="36"/>
        <v>0,</v>
      </c>
      <c r="T131" t="str">
        <f t="shared" si="36"/>
        <v>0,</v>
      </c>
      <c r="U131" t="str">
        <f t="shared" si="36"/>
        <v>0,</v>
      </c>
      <c r="V131" t="str">
        <f t="shared" si="36"/>
        <v>0,</v>
      </c>
      <c r="W131" t="str">
        <f t="shared" si="36"/>
        <v>0,</v>
      </c>
      <c r="X131" t="str">
        <f t="shared" si="36"/>
        <v>0,</v>
      </c>
      <c r="Y131" t="str">
        <f t="shared" si="36"/>
        <v>0,</v>
      </c>
      <c r="AP131" t="str">
        <f t="shared" ref="AP131:AP194" si="38">IF($D131=5,LOG($B131),"FALSE")</f>
        <v>FALSE</v>
      </c>
      <c r="AQ131" t="str">
        <f t="shared" ref="AQ131:AQ194" si="39">IF($D131=4,LOG($B131),"FALSE")</f>
        <v>FALSE</v>
      </c>
      <c r="AR131" t="str">
        <f t="shared" ref="AR131:AR194" si="40">IF($D131=3,LOG($B131),"FALSE")</f>
        <v>FALSE</v>
      </c>
      <c r="AS131" t="str">
        <f t="shared" ref="AS131:AS194" si="41">IF($D131=2,LOG($B131),"FALSE")</f>
        <v>FALSE</v>
      </c>
    </row>
    <row r="132" spans="1:45" x14ac:dyDescent="0.25">
      <c r="A132" s="58">
        <v>131</v>
      </c>
      <c r="B132" s="58" t="b">
        <f>IF(ISNUMBER(Data!D132),IF(AND($A132&lt;=Data!$H$3,$A134&gt;=Data!$H$2,Data!E133&lt;&gt;1),VLOOKUP($A132,Data!$A:$D,4,FALSE)))</f>
        <v>0</v>
      </c>
      <c r="C132" s="58" t="b">
        <f>IF(ISNUMBER(Data!D132),IF(AND($A132&lt;=Data!$H$3,$A134&gt;=Data!$H$2,Data!E133&lt;&gt;1),VLOOKUP($A132,Data!$A:$D,3,FALSE)))</f>
        <v>0</v>
      </c>
      <c r="D132" s="58" t="b">
        <f>IF(COUNT(B132:C132)=2,IF(C132&gt;Data!$H$5,5,IF(C132&gt;Data!$H$6,4,IF(C132&gt;Data!$H$7,3,2))))</f>
        <v>0</v>
      </c>
      <c r="E132" s="69" t="str">
        <f t="shared" si="37"/>
        <v/>
      </c>
      <c r="F132" t="str">
        <f t="shared" ref="F132:O141" si="42">IF($B132&lt;F$1,1,0) &amp;","&amp;$E132</f>
        <v>0,</v>
      </c>
      <c r="G132" t="str">
        <f t="shared" si="42"/>
        <v>0,</v>
      </c>
      <c r="H132" t="str">
        <f t="shared" si="42"/>
        <v>0,</v>
      </c>
      <c r="I132" t="str">
        <f t="shared" si="42"/>
        <v>0,</v>
      </c>
      <c r="J132" t="str">
        <f t="shared" si="42"/>
        <v>0,</v>
      </c>
      <c r="K132" t="str">
        <f t="shared" si="42"/>
        <v>0,</v>
      </c>
      <c r="L132" t="str">
        <f t="shared" si="42"/>
        <v>0,</v>
      </c>
      <c r="M132" t="str">
        <f t="shared" si="42"/>
        <v>0,</v>
      </c>
      <c r="N132" t="str">
        <f t="shared" si="42"/>
        <v>0,</v>
      </c>
      <c r="O132" t="str">
        <f t="shared" si="42"/>
        <v>0,</v>
      </c>
      <c r="P132" t="str">
        <f t="shared" ref="P132:Y141" si="43">IF($B132&lt;P$1,1,0) &amp;","&amp;$E132</f>
        <v>0,</v>
      </c>
      <c r="Q132" t="str">
        <f t="shared" si="43"/>
        <v>0,</v>
      </c>
      <c r="R132" t="str">
        <f t="shared" si="43"/>
        <v>0,</v>
      </c>
      <c r="S132" t="str">
        <f t="shared" si="43"/>
        <v>0,</v>
      </c>
      <c r="T132" t="str">
        <f t="shared" si="43"/>
        <v>0,</v>
      </c>
      <c r="U132" t="str">
        <f t="shared" si="43"/>
        <v>0,</v>
      </c>
      <c r="V132" t="str">
        <f t="shared" si="43"/>
        <v>0,</v>
      </c>
      <c r="W132" t="str">
        <f t="shared" si="43"/>
        <v>0,</v>
      </c>
      <c r="X132" t="str">
        <f t="shared" si="43"/>
        <v>0,</v>
      </c>
      <c r="Y132" t="str">
        <f t="shared" si="43"/>
        <v>0,</v>
      </c>
      <c r="AP132" t="str">
        <f t="shared" si="38"/>
        <v>FALSE</v>
      </c>
      <c r="AQ132" t="str">
        <f t="shared" si="39"/>
        <v>FALSE</v>
      </c>
      <c r="AR132" t="str">
        <f t="shared" si="40"/>
        <v>FALSE</v>
      </c>
      <c r="AS132" t="str">
        <f t="shared" si="41"/>
        <v>FALSE</v>
      </c>
    </row>
    <row r="133" spans="1:45" x14ac:dyDescent="0.25">
      <c r="A133" s="58">
        <v>132</v>
      </c>
      <c r="B133" s="58" t="b">
        <f>IF(ISNUMBER(Data!D133),IF(AND($A133&lt;=Data!$H$3,$A135&gt;=Data!$H$2,Data!E134&lt;&gt;1),VLOOKUP($A133,Data!$A:$D,4,FALSE)))</f>
        <v>0</v>
      </c>
      <c r="C133" s="58" t="b">
        <f>IF(ISNUMBER(Data!D133),IF(AND($A133&lt;=Data!$H$3,$A135&gt;=Data!$H$2,Data!E134&lt;&gt;1),VLOOKUP($A133,Data!$A:$D,3,FALSE)))</f>
        <v>0</v>
      </c>
      <c r="D133" s="58" t="b">
        <f>IF(COUNT(B133:C133)=2,IF(C133&gt;Data!$H$5,5,IF(C133&gt;Data!$H$6,4,IF(C133&gt;Data!$H$7,3,2))))</f>
        <v>0</v>
      </c>
      <c r="E133" s="69" t="str">
        <f t="shared" si="37"/>
        <v/>
      </c>
      <c r="F133" t="str">
        <f t="shared" si="42"/>
        <v>0,</v>
      </c>
      <c r="G133" t="str">
        <f t="shared" si="42"/>
        <v>0,</v>
      </c>
      <c r="H133" t="str">
        <f t="shared" si="42"/>
        <v>0,</v>
      </c>
      <c r="I133" t="str">
        <f t="shared" si="42"/>
        <v>0,</v>
      </c>
      <c r="J133" t="str">
        <f t="shared" si="42"/>
        <v>0,</v>
      </c>
      <c r="K133" t="str">
        <f t="shared" si="42"/>
        <v>0,</v>
      </c>
      <c r="L133" t="str">
        <f t="shared" si="42"/>
        <v>0,</v>
      </c>
      <c r="M133" t="str">
        <f t="shared" si="42"/>
        <v>0,</v>
      </c>
      <c r="N133" t="str">
        <f t="shared" si="42"/>
        <v>0,</v>
      </c>
      <c r="O133" t="str">
        <f t="shared" si="42"/>
        <v>0,</v>
      </c>
      <c r="P133" t="str">
        <f t="shared" si="43"/>
        <v>0,</v>
      </c>
      <c r="Q133" t="str">
        <f t="shared" si="43"/>
        <v>0,</v>
      </c>
      <c r="R133" t="str">
        <f t="shared" si="43"/>
        <v>0,</v>
      </c>
      <c r="S133" t="str">
        <f t="shared" si="43"/>
        <v>0,</v>
      </c>
      <c r="T133" t="str">
        <f t="shared" si="43"/>
        <v>0,</v>
      </c>
      <c r="U133" t="str">
        <f t="shared" si="43"/>
        <v>0,</v>
      </c>
      <c r="V133" t="str">
        <f t="shared" si="43"/>
        <v>0,</v>
      </c>
      <c r="W133" t="str">
        <f t="shared" si="43"/>
        <v>0,</v>
      </c>
      <c r="X133" t="str">
        <f t="shared" si="43"/>
        <v>0,</v>
      </c>
      <c r="Y133" t="str">
        <f t="shared" si="43"/>
        <v>0,</v>
      </c>
      <c r="AP133" t="str">
        <f t="shared" si="38"/>
        <v>FALSE</v>
      </c>
      <c r="AQ133" t="str">
        <f t="shared" si="39"/>
        <v>FALSE</v>
      </c>
      <c r="AR133" t="str">
        <f t="shared" si="40"/>
        <v>FALSE</v>
      </c>
      <c r="AS133" t="str">
        <f t="shared" si="41"/>
        <v>FALSE</v>
      </c>
    </row>
    <row r="134" spans="1:45" x14ac:dyDescent="0.25">
      <c r="A134" s="58">
        <v>133</v>
      </c>
      <c r="B134" s="58" t="b">
        <f>IF(ISNUMBER(Data!D134),IF(AND($A134&lt;=Data!$H$3,$A136&gt;=Data!$H$2,Data!E135&lt;&gt;1),VLOOKUP($A134,Data!$A:$D,4,FALSE)))</f>
        <v>0</v>
      </c>
      <c r="C134" s="58" t="b">
        <f>IF(ISNUMBER(Data!D134),IF(AND($A134&lt;=Data!$H$3,$A136&gt;=Data!$H$2,Data!E135&lt;&gt;1),VLOOKUP($A134,Data!$A:$D,3,FALSE)))</f>
        <v>0</v>
      </c>
      <c r="D134" s="58" t="b">
        <f>IF(COUNT(B134:C134)=2,IF(C134&gt;Data!$H$5,5,IF(C134&gt;Data!$H$6,4,IF(C134&gt;Data!$H$7,3,2))))</f>
        <v>0</v>
      </c>
      <c r="E134" s="69" t="str">
        <f t="shared" si="37"/>
        <v/>
      </c>
      <c r="F134" t="str">
        <f t="shared" si="42"/>
        <v>0,</v>
      </c>
      <c r="G134" t="str">
        <f t="shared" si="42"/>
        <v>0,</v>
      </c>
      <c r="H134" t="str">
        <f t="shared" si="42"/>
        <v>0,</v>
      </c>
      <c r="I134" t="str">
        <f t="shared" si="42"/>
        <v>0,</v>
      </c>
      <c r="J134" t="str">
        <f t="shared" si="42"/>
        <v>0,</v>
      </c>
      <c r="K134" t="str">
        <f t="shared" si="42"/>
        <v>0,</v>
      </c>
      <c r="L134" t="str">
        <f t="shared" si="42"/>
        <v>0,</v>
      </c>
      <c r="M134" t="str">
        <f t="shared" si="42"/>
        <v>0,</v>
      </c>
      <c r="N134" t="str">
        <f t="shared" si="42"/>
        <v>0,</v>
      </c>
      <c r="O134" t="str">
        <f t="shared" si="42"/>
        <v>0,</v>
      </c>
      <c r="P134" t="str">
        <f t="shared" si="43"/>
        <v>0,</v>
      </c>
      <c r="Q134" t="str">
        <f t="shared" si="43"/>
        <v>0,</v>
      </c>
      <c r="R134" t="str">
        <f t="shared" si="43"/>
        <v>0,</v>
      </c>
      <c r="S134" t="str">
        <f t="shared" si="43"/>
        <v>0,</v>
      </c>
      <c r="T134" t="str">
        <f t="shared" si="43"/>
        <v>0,</v>
      </c>
      <c r="U134" t="str">
        <f t="shared" si="43"/>
        <v>0,</v>
      </c>
      <c r="V134" t="str">
        <f t="shared" si="43"/>
        <v>0,</v>
      </c>
      <c r="W134" t="str">
        <f t="shared" si="43"/>
        <v>0,</v>
      </c>
      <c r="X134" t="str">
        <f t="shared" si="43"/>
        <v>0,</v>
      </c>
      <c r="Y134" t="str">
        <f t="shared" si="43"/>
        <v>0,</v>
      </c>
      <c r="AP134" t="str">
        <f t="shared" si="38"/>
        <v>FALSE</v>
      </c>
      <c r="AQ134" t="str">
        <f t="shared" si="39"/>
        <v>FALSE</v>
      </c>
      <c r="AR134" t="str">
        <f t="shared" si="40"/>
        <v>FALSE</v>
      </c>
      <c r="AS134" t="str">
        <f t="shared" si="41"/>
        <v>FALSE</v>
      </c>
    </row>
    <row r="135" spans="1:45" x14ac:dyDescent="0.25">
      <c r="A135" s="58">
        <v>134</v>
      </c>
      <c r="B135" s="58" t="b">
        <f>IF(ISNUMBER(Data!D135),IF(AND($A135&lt;=Data!$H$3,$A137&gt;=Data!$H$2,Data!E136&lt;&gt;1),VLOOKUP($A135,Data!$A:$D,4,FALSE)))</f>
        <v>0</v>
      </c>
      <c r="C135" s="58" t="b">
        <f>IF(ISNUMBER(Data!D135),IF(AND($A135&lt;=Data!$H$3,$A137&gt;=Data!$H$2,Data!E136&lt;&gt;1),VLOOKUP($A135,Data!$A:$D,3,FALSE)))</f>
        <v>0</v>
      </c>
      <c r="D135" s="58" t="b">
        <f>IF(COUNT(B135:C135)=2,IF(C135&gt;Data!$H$5,5,IF(C135&gt;Data!$H$6,4,IF(C135&gt;Data!$H$7,3,2))))</f>
        <v>0</v>
      </c>
      <c r="E135" s="69" t="str">
        <f t="shared" si="37"/>
        <v/>
      </c>
      <c r="F135" t="str">
        <f t="shared" si="42"/>
        <v>0,</v>
      </c>
      <c r="G135" t="str">
        <f t="shared" si="42"/>
        <v>0,</v>
      </c>
      <c r="H135" t="str">
        <f t="shared" si="42"/>
        <v>0,</v>
      </c>
      <c r="I135" t="str">
        <f t="shared" si="42"/>
        <v>0,</v>
      </c>
      <c r="J135" t="str">
        <f t="shared" si="42"/>
        <v>0,</v>
      </c>
      <c r="K135" t="str">
        <f t="shared" si="42"/>
        <v>0,</v>
      </c>
      <c r="L135" t="str">
        <f t="shared" si="42"/>
        <v>0,</v>
      </c>
      <c r="M135" t="str">
        <f t="shared" si="42"/>
        <v>0,</v>
      </c>
      <c r="N135" t="str">
        <f t="shared" si="42"/>
        <v>0,</v>
      </c>
      <c r="O135" t="str">
        <f t="shared" si="42"/>
        <v>0,</v>
      </c>
      <c r="P135" t="str">
        <f t="shared" si="43"/>
        <v>0,</v>
      </c>
      <c r="Q135" t="str">
        <f t="shared" si="43"/>
        <v>0,</v>
      </c>
      <c r="R135" t="str">
        <f t="shared" si="43"/>
        <v>0,</v>
      </c>
      <c r="S135" t="str">
        <f t="shared" si="43"/>
        <v>0,</v>
      </c>
      <c r="T135" t="str">
        <f t="shared" si="43"/>
        <v>0,</v>
      </c>
      <c r="U135" t="str">
        <f t="shared" si="43"/>
        <v>0,</v>
      </c>
      <c r="V135" t="str">
        <f t="shared" si="43"/>
        <v>0,</v>
      </c>
      <c r="W135" t="str">
        <f t="shared" si="43"/>
        <v>0,</v>
      </c>
      <c r="X135" t="str">
        <f t="shared" si="43"/>
        <v>0,</v>
      </c>
      <c r="Y135" t="str">
        <f t="shared" si="43"/>
        <v>0,</v>
      </c>
      <c r="AP135" t="str">
        <f t="shared" si="38"/>
        <v>FALSE</v>
      </c>
      <c r="AQ135" t="str">
        <f t="shared" si="39"/>
        <v>FALSE</v>
      </c>
      <c r="AR135" t="str">
        <f t="shared" si="40"/>
        <v>FALSE</v>
      </c>
      <c r="AS135" t="str">
        <f t="shared" si="41"/>
        <v>FALSE</v>
      </c>
    </row>
    <row r="136" spans="1:45" x14ac:dyDescent="0.25">
      <c r="A136" s="58">
        <v>135</v>
      </c>
      <c r="B136" s="58" t="b">
        <f>IF(ISNUMBER(Data!D136),IF(AND($A136&lt;=Data!$H$3,$A138&gt;=Data!$H$2,Data!E137&lt;&gt;1),VLOOKUP($A136,Data!$A:$D,4,FALSE)))</f>
        <v>0</v>
      </c>
      <c r="C136" s="58" t="b">
        <f>IF(ISNUMBER(Data!D136),IF(AND($A136&lt;=Data!$H$3,$A138&gt;=Data!$H$2,Data!E137&lt;&gt;1),VLOOKUP($A136,Data!$A:$D,3,FALSE)))</f>
        <v>0</v>
      </c>
      <c r="D136" s="58" t="b">
        <f>IF(COUNT(B136:C136)=2,IF(C136&gt;Data!$H$5,5,IF(C136&gt;Data!$H$6,4,IF(C136&gt;Data!$H$7,3,2))))</f>
        <v>0</v>
      </c>
      <c r="E136" s="69" t="str">
        <f t="shared" si="37"/>
        <v/>
      </c>
      <c r="F136" t="str">
        <f t="shared" si="42"/>
        <v>0,</v>
      </c>
      <c r="G136" t="str">
        <f t="shared" si="42"/>
        <v>0,</v>
      </c>
      <c r="H136" t="str">
        <f t="shared" si="42"/>
        <v>0,</v>
      </c>
      <c r="I136" t="str">
        <f t="shared" si="42"/>
        <v>0,</v>
      </c>
      <c r="J136" t="str">
        <f t="shared" si="42"/>
        <v>0,</v>
      </c>
      <c r="K136" t="str">
        <f t="shared" si="42"/>
        <v>0,</v>
      </c>
      <c r="L136" t="str">
        <f t="shared" si="42"/>
        <v>0,</v>
      </c>
      <c r="M136" t="str">
        <f t="shared" si="42"/>
        <v>0,</v>
      </c>
      <c r="N136" t="str">
        <f t="shared" si="42"/>
        <v>0,</v>
      </c>
      <c r="O136" t="str">
        <f t="shared" si="42"/>
        <v>0,</v>
      </c>
      <c r="P136" t="str">
        <f t="shared" si="43"/>
        <v>0,</v>
      </c>
      <c r="Q136" t="str">
        <f t="shared" si="43"/>
        <v>0,</v>
      </c>
      <c r="R136" t="str">
        <f t="shared" si="43"/>
        <v>0,</v>
      </c>
      <c r="S136" t="str">
        <f t="shared" si="43"/>
        <v>0,</v>
      </c>
      <c r="T136" t="str">
        <f t="shared" si="43"/>
        <v>0,</v>
      </c>
      <c r="U136" t="str">
        <f t="shared" si="43"/>
        <v>0,</v>
      </c>
      <c r="V136" t="str">
        <f t="shared" si="43"/>
        <v>0,</v>
      </c>
      <c r="W136" t="str">
        <f t="shared" si="43"/>
        <v>0,</v>
      </c>
      <c r="X136" t="str">
        <f t="shared" si="43"/>
        <v>0,</v>
      </c>
      <c r="Y136" t="str">
        <f t="shared" si="43"/>
        <v>0,</v>
      </c>
      <c r="AP136" t="str">
        <f t="shared" si="38"/>
        <v>FALSE</v>
      </c>
      <c r="AQ136" t="str">
        <f t="shared" si="39"/>
        <v>FALSE</v>
      </c>
      <c r="AR136" t="str">
        <f t="shared" si="40"/>
        <v>FALSE</v>
      </c>
      <c r="AS136" t="str">
        <f t="shared" si="41"/>
        <v>FALSE</v>
      </c>
    </row>
    <row r="137" spans="1:45" x14ac:dyDescent="0.25">
      <c r="A137" s="58">
        <v>136</v>
      </c>
      <c r="B137" s="58" t="b">
        <f>IF(ISNUMBER(Data!D137),IF(AND($A137&lt;=Data!$H$3,$A139&gt;=Data!$H$2,Data!E138&lt;&gt;1),VLOOKUP($A137,Data!$A:$D,4,FALSE)))</f>
        <v>0</v>
      </c>
      <c r="C137" s="58" t="b">
        <f>IF(ISNUMBER(Data!D137),IF(AND($A137&lt;=Data!$H$3,$A139&gt;=Data!$H$2,Data!E138&lt;&gt;1),VLOOKUP($A137,Data!$A:$D,3,FALSE)))</f>
        <v>0</v>
      </c>
      <c r="D137" s="58" t="b">
        <f>IF(COUNT(B137:C137)=2,IF(C137&gt;Data!$H$5,5,IF(C137&gt;Data!$H$6,4,IF(C137&gt;Data!$H$7,3,2))))</f>
        <v>0</v>
      </c>
      <c r="E137" s="69" t="str">
        <f t="shared" si="37"/>
        <v/>
      </c>
      <c r="F137" t="str">
        <f t="shared" si="42"/>
        <v>0,</v>
      </c>
      <c r="G137" t="str">
        <f t="shared" si="42"/>
        <v>0,</v>
      </c>
      <c r="H137" t="str">
        <f t="shared" si="42"/>
        <v>0,</v>
      </c>
      <c r="I137" t="str">
        <f t="shared" si="42"/>
        <v>0,</v>
      </c>
      <c r="J137" t="str">
        <f t="shared" si="42"/>
        <v>0,</v>
      </c>
      <c r="K137" t="str">
        <f t="shared" si="42"/>
        <v>0,</v>
      </c>
      <c r="L137" t="str">
        <f t="shared" si="42"/>
        <v>0,</v>
      </c>
      <c r="M137" t="str">
        <f t="shared" si="42"/>
        <v>0,</v>
      </c>
      <c r="N137" t="str">
        <f t="shared" si="42"/>
        <v>0,</v>
      </c>
      <c r="O137" t="str">
        <f t="shared" si="42"/>
        <v>0,</v>
      </c>
      <c r="P137" t="str">
        <f t="shared" si="43"/>
        <v>0,</v>
      </c>
      <c r="Q137" t="str">
        <f t="shared" si="43"/>
        <v>0,</v>
      </c>
      <c r="R137" t="str">
        <f t="shared" si="43"/>
        <v>0,</v>
      </c>
      <c r="S137" t="str">
        <f t="shared" si="43"/>
        <v>0,</v>
      </c>
      <c r="T137" t="str">
        <f t="shared" si="43"/>
        <v>0,</v>
      </c>
      <c r="U137" t="str">
        <f t="shared" si="43"/>
        <v>0,</v>
      </c>
      <c r="V137" t="str">
        <f t="shared" si="43"/>
        <v>0,</v>
      </c>
      <c r="W137" t="str">
        <f t="shared" si="43"/>
        <v>0,</v>
      </c>
      <c r="X137" t="str">
        <f t="shared" si="43"/>
        <v>0,</v>
      </c>
      <c r="Y137" t="str">
        <f t="shared" si="43"/>
        <v>0,</v>
      </c>
      <c r="AP137" t="str">
        <f t="shared" si="38"/>
        <v>FALSE</v>
      </c>
      <c r="AQ137" t="str">
        <f t="shared" si="39"/>
        <v>FALSE</v>
      </c>
      <c r="AR137" t="str">
        <f t="shared" si="40"/>
        <v>FALSE</v>
      </c>
      <c r="AS137" t="str">
        <f t="shared" si="41"/>
        <v>FALSE</v>
      </c>
    </row>
    <row r="138" spans="1:45" x14ac:dyDescent="0.25">
      <c r="A138" s="58">
        <v>137</v>
      </c>
      <c r="B138" s="58" t="b">
        <f>IF(ISNUMBER(Data!D138),IF(AND($A138&lt;=Data!$H$3,$A140&gt;=Data!$H$2,Data!E139&lt;&gt;1),VLOOKUP($A138,Data!$A:$D,4,FALSE)))</f>
        <v>0</v>
      </c>
      <c r="C138" s="58" t="b">
        <f>IF(ISNUMBER(Data!D138),IF(AND($A138&lt;=Data!$H$3,$A140&gt;=Data!$H$2,Data!E139&lt;&gt;1),VLOOKUP($A138,Data!$A:$D,3,FALSE)))</f>
        <v>0</v>
      </c>
      <c r="D138" s="58" t="b">
        <f>IF(COUNT(B138:C138)=2,IF(C138&gt;Data!$H$5,5,IF(C138&gt;Data!$H$6,4,IF(C138&gt;Data!$H$7,3,2))))</f>
        <v>0</v>
      </c>
      <c r="E138" s="69" t="str">
        <f t="shared" si="37"/>
        <v/>
      </c>
      <c r="F138" t="str">
        <f t="shared" si="42"/>
        <v>0,</v>
      </c>
      <c r="G138" t="str">
        <f t="shared" si="42"/>
        <v>0,</v>
      </c>
      <c r="H138" t="str">
        <f t="shared" si="42"/>
        <v>0,</v>
      </c>
      <c r="I138" t="str">
        <f t="shared" si="42"/>
        <v>0,</v>
      </c>
      <c r="J138" t="str">
        <f t="shared" si="42"/>
        <v>0,</v>
      </c>
      <c r="K138" t="str">
        <f t="shared" si="42"/>
        <v>0,</v>
      </c>
      <c r="L138" t="str">
        <f t="shared" si="42"/>
        <v>0,</v>
      </c>
      <c r="M138" t="str">
        <f t="shared" si="42"/>
        <v>0,</v>
      </c>
      <c r="N138" t="str">
        <f t="shared" si="42"/>
        <v>0,</v>
      </c>
      <c r="O138" t="str">
        <f t="shared" si="42"/>
        <v>0,</v>
      </c>
      <c r="P138" t="str">
        <f t="shared" si="43"/>
        <v>0,</v>
      </c>
      <c r="Q138" t="str">
        <f t="shared" si="43"/>
        <v>0,</v>
      </c>
      <c r="R138" t="str">
        <f t="shared" si="43"/>
        <v>0,</v>
      </c>
      <c r="S138" t="str">
        <f t="shared" si="43"/>
        <v>0,</v>
      </c>
      <c r="T138" t="str">
        <f t="shared" si="43"/>
        <v>0,</v>
      </c>
      <c r="U138" t="str">
        <f t="shared" si="43"/>
        <v>0,</v>
      </c>
      <c r="V138" t="str">
        <f t="shared" si="43"/>
        <v>0,</v>
      </c>
      <c r="W138" t="str">
        <f t="shared" si="43"/>
        <v>0,</v>
      </c>
      <c r="X138" t="str">
        <f t="shared" si="43"/>
        <v>0,</v>
      </c>
      <c r="Y138" t="str">
        <f t="shared" si="43"/>
        <v>0,</v>
      </c>
      <c r="AP138" t="str">
        <f t="shared" si="38"/>
        <v>FALSE</v>
      </c>
      <c r="AQ138" t="str">
        <f t="shared" si="39"/>
        <v>FALSE</v>
      </c>
      <c r="AR138" t="str">
        <f t="shared" si="40"/>
        <v>FALSE</v>
      </c>
      <c r="AS138" t="str">
        <f t="shared" si="41"/>
        <v>FALSE</v>
      </c>
    </row>
    <row r="139" spans="1:45" x14ac:dyDescent="0.25">
      <c r="A139" s="58">
        <v>138</v>
      </c>
      <c r="B139" s="58" t="b">
        <f>IF(ISNUMBER(Data!D139),IF(AND($A139&lt;=Data!$H$3,$A141&gt;=Data!$H$2,Data!E140&lt;&gt;1),VLOOKUP($A139,Data!$A:$D,4,FALSE)))</f>
        <v>0</v>
      </c>
      <c r="C139" s="58" t="b">
        <f>IF(ISNUMBER(Data!D139),IF(AND($A139&lt;=Data!$H$3,$A141&gt;=Data!$H$2,Data!E140&lt;&gt;1),VLOOKUP($A139,Data!$A:$D,3,FALSE)))</f>
        <v>0</v>
      </c>
      <c r="D139" s="58" t="b">
        <f>IF(COUNT(B139:C139)=2,IF(C139&gt;Data!$H$5,5,IF(C139&gt;Data!$H$6,4,IF(C139&gt;Data!$H$7,3,2))))</f>
        <v>0</v>
      </c>
      <c r="E139" s="69" t="str">
        <f t="shared" si="37"/>
        <v/>
      </c>
      <c r="F139" t="str">
        <f t="shared" si="42"/>
        <v>0,</v>
      </c>
      <c r="G139" t="str">
        <f t="shared" si="42"/>
        <v>0,</v>
      </c>
      <c r="H139" t="str">
        <f t="shared" si="42"/>
        <v>0,</v>
      </c>
      <c r="I139" t="str">
        <f t="shared" si="42"/>
        <v>0,</v>
      </c>
      <c r="J139" t="str">
        <f t="shared" si="42"/>
        <v>0,</v>
      </c>
      <c r="K139" t="str">
        <f t="shared" si="42"/>
        <v>0,</v>
      </c>
      <c r="L139" t="str">
        <f t="shared" si="42"/>
        <v>0,</v>
      </c>
      <c r="M139" t="str">
        <f t="shared" si="42"/>
        <v>0,</v>
      </c>
      <c r="N139" t="str">
        <f t="shared" si="42"/>
        <v>0,</v>
      </c>
      <c r="O139" t="str">
        <f t="shared" si="42"/>
        <v>0,</v>
      </c>
      <c r="P139" t="str">
        <f t="shared" si="43"/>
        <v>0,</v>
      </c>
      <c r="Q139" t="str">
        <f t="shared" si="43"/>
        <v>0,</v>
      </c>
      <c r="R139" t="str">
        <f t="shared" si="43"/>
        <v>0,</v>
      </c>
      <c r="S139" t="str">
        <f t="shared" si="43"/>
        <v>0,</v>
      </c>
      <c r="T139" t="str">
        <f t="shared" si="43"/>
        <v>0,</v>
      </c>
      <c r="U139" t="str">
        <f t="shared" si="43"/>
        <v>0,</v>
      </c>
      <c r="V139" t="str">
        <f t="shared" si="43"/>
        <v>0,</v>
      </c>
      <c r="W139" t="str">
        <f t="shared" si="43"/>
        <v>0,</v>
      </c>
      <c r="X139" t="str">
        <f t="shared" si="43"/>
        <v>0,</v>
      </c>
      <c r="Y139" t="str">
        <f t="shared" si="43"/>
        <v>0,</v>
      </c>
      <c r="AP139" t="str">
        <f t="shared" si="38"/>
        <v>FALSE</v>
      </c>
      <c r="AQ139" t="str">
        <f t="shared" si="39"/>
        <v>FALSE</v>
      </c>
      <c r="AR139" t="str">
        <f t="shared" si="40"/>
        <v>FALSE</v>
      </c>
      <c r="AS139" t="str">
        <f t="shared" si="41"/>
        <v>FALSE</v>
      </c>
    </row>
    <row r="140" spans="1:45" x14ac:dyDescent="0.25">
      <c r="A140" s="58">
        <v>139</v>
      </c>
      <c r="B140" s="58" t="b">
        <f>IF(ISNUMBER(Data!D140),IF(AND($A140&lt;=Data!$H$3,$A142&gt;=Data!$H$2,Data!E141&lt;&gt;1),VLOOKUP($A140,Data!$A:$D,4,FALSE)))</f>
        <v>0</v>
      </c>
      <c r="C140" s="58" t="b">
        <f>IF(ISNUMBER(Data!D140),IF(AND($A140&lt;=Data!$H$3,$A142&gt;=Data!$H$2,Data!E141&lt;&gt;1),VLOOKUP($A140,Data!$A:$D,3,FALSE)))</f>
        <v>0</v>
      </c>
      <c r="D140" s="58" t="b">
        <f>IF(COUNT(B140:C140)=2,IF(C140&gt;Data!$H$5,5,IF(C140&gt;Data!$H$6,4,IF(C140&gt;Data!$H$7,3,2))))</f>
        <v>0</v>
      </c>
      <c r="E140" s="69" t="str">
        <f t="shared" si="37"/>
        <v/>
      </c>
      <c r="F140" t="str">
        <f t="shared" si="42"/>
        <v>0,</v>
      </c>
      <c r="G140" t="str">
        <f t="shared" si="42"/>
        <v>0,</v>
      </c>
      <c r="H140" t="str">
        <f t="shared" si="42"/>
        <v>0,</v>
      </c>
      <c r="I140" t="str">
        <f t="shared" si="42"/>
        <v>0,</v>
      </c>
      <c r="J140" t="str">
        <f t="shared" si="42"/>
        <v>0,</v>
      </c>
      <c r="K140" t="str">
        <f t="shared" si="42"/>
        <v>0,</v>
      </c>
      <c r="L140" t="str">
        <f t="shared" si="42"/>
        <v>0,</v>
      </c>
      <c r="M140" t="str">
        <f t="shared" si="42"/>
        <v>0,</v>
      </c>
      <c r="N140" t="str">
        <f t="shared" si="42"/>
        <v>0,</v>
      </c>
      <c r="O140" t="str">
        <f t="shared" si="42"/>
        <v>0,</v>
      </c>
      <c r="P140" t="str">
        <f t="shared" si="43"/>
        <v>0,</v>
      </c>
      <c r="Q140" t="str">
        <f t="shared" si="43"/>
        <v>0,</v>
      </c>
      <c r="R140" t="str">
        <f t="shared" si="43"/>
        <v>0,</v>
      </c>
      <c r="S140" t="str">
        <f t="shared" si="43"/>
        <v>0,</v>
      </c>
      <c r="T140" t="str">
        <f t="shared" si="43"/>
        <v>0,</v>
      </c>
      <c r="U140" t="str">
        <f t="shared" si="43"/>
        <v>0,</v>
      </c>
      <c r="V140" t="str">
        <f t="shared" si="43"/>
        <v>0,</v>
      </c>
      <c r="W140" t="str">
        <f t="shared" si="43"/>
        <v>0,</v>
      </c>
      <c r="X140" t="str">
        <f t="shared" si="43"/>
        <v>0,</v>
      </c>
      <c r="Y140" t="str">
        <f t="shared" si="43"/>
        <v>0,</v>
      </c>
      <c r="AP140" t="str">
        <f t="shared" si="38"/>
        <v>FALSE</v>
      </c>
      <c r="AQ140" t="str">
        <f t="shared" si="39"/>
        <v>FALSE</v>
      </c>
      <c r="AR140" t="str">
        <f t="shared" si="40"/>
        <v>FALSE</v>
      </c>
      <c r="AS140" t="str">
        <f t="shared" si="41"/>
        <v>FALSE</v>
      </c>
    </row>
    <row r="141" spans="1:45" x14ac:dyDescent="0.25">
      <c r="A141" s="58">
        <v>140</v>
      </c>
      <c r="B141" s="58" t="b">
        <f>IF(ISNUMBER(Data!D141),IF(AND($A141&lt;=Data!$H$3,$A143&gt;=Data!$H$2,Data!E142&lt;&gt;1),VLOOKUP($A141,Data!$A:$D,4,FALSE)))</f>
        <v>0</v>
      </c>
      <c r="C141" s="58" t="b">
        <f>IF(ISNUMBER(Data!D141),IF(AND($A141&lt;=Data!$H$3,$A143&gt;=Data!$H$2,Data!E142&lt;&gt;1),VLOOKUP($A141,Data!$A:$D,3,FALSE)))</f>
        <v>0</v>
      </c>
      <c r="D141" s="58" t="b">
        <f>IF(COUNT(B141:C141)=2,IF(C141&gt;Data!$H$5,5,IF(C141&gt;Data!$H$6,4,IF(C141&gt;Data!$H$7,3,2))))</f>
        <v>0</v>
      </c>
      <c r="E141" s="69" t="str">
        <f t="shared" si="37"/>
        <v/>
      </c>
      <c r="F141" t="str">
        <f t="shared" si="42"/>
        <v>0,</v>
      </c>
      <c r="G141" t="str">
        <f t="shared" si="42"/>
        <v>0,</v>
      </c>
      <c r="H141" t="str">
        <f t="shared" si="42"/>
        <v>0,</v>
      </c>
      <c r="I141" t="str">
        <f t="shared" si="42"/>
        <v>0,</v>
      </c>
      <c r="J141" t="str">
        <f t="shared" si="42"/>
        <v>0,</v>
      </c>
      <c r="K141" t="str">
        <f t="shared" si="42"/>
        <v>0,</v>
      </c>
      <c r="L141" t="str">
        <f t="shared" si="42"/>
        <v>0,</v>
      </c>
      <c r="M141" t="str">
        <f t="shared" si="42"/>
        <v>0,</v>
      </c>
      <c r="N141" t="str">
        <f t="shared" si="42"/>
        <v>0,</v>
      </c>
      <c r="O141" t="str">
        <f t="shared" si="42"/>
        <v>0,</v>
      </c>
      <c r="P141" t="str">
        <f t="shared" si="43"/>
        <v>0,</v>
      </c>
      <c r="Q141" t="str">
        <f t="shared" si="43"/>
        <v>0,</v>
      </c>
      <c r="R141" t="str">
        <f t="shared" si="43"/>
        <v>0,</v>
      </c>
      <c r="S141" t="str">
        <f t="shared" si="43"/>
        <v>0,</v>
      </c>
      <c r="T141" t="str">
        <f t="shared" si="43"/>
        <v>0,</v>
      </c>
      <c r="U141" t="str">
        <f t="shared" si="43"/>
        <v>0,</v>
      </c>
      <c r="V141" t="str">
        <f t="shared" si="43"/>
        <v>0,</v>
      </c>
      <c r="W141" t="str">
        <f t="shared" si="43"/>
        <v>0,</v>
      </c>
      <c r="X141" t="str">
        <f t="shared" si="43"/>
        <v>0,</v>
      </c>
      <c r="Y141" t="str">
        <f t="shared" si="43"/>
        <v>0,</v>
      </c>
      <c r="AP141" t="str">
        <f t="shared" si="38"/>
        <v>FALSE</v>
      </c>
      <c r="AQ141" t="str">
        <f t="shared" si="39"/>
        <v>FALSE</v>
      </c>
      <c r="AR141" t="str">
        <f t="shared" si="40"/>
        <v>FALSE</v>
      </c>
      <c r="AS141" t="str">
        <f t="shared" si="41"/>
        <v>FALSE</v>
      </c>
    </row>
    <row r="142" spans="1:45" x14ac:dyDescent="0.25">
      <c r="A142" s="58">
        <v>141</v>
      </c>
      <c r="B142" s="58" t="b">
        <f>IF(ISNUMBER(Data!D142),IF(AND($A142&lt;=Data!$H$3,$A144&gt;=Data!$H$2,Data!E143&lt;&gt;1),VLOOKUP($A142,Data!$A:$D,4,FALSE)))</f>
        <v>0</v>
      </c>
      <c r="C142" s="58" t="b">
        <f>IF(ISNUMBER(Data!D142),IF(AND($A142&lt;=Data!$H$3,$A144&gt;=Data!$H$2,Data!E143&lt;&gt;1),VLOOKUP($A142,Data!$A:$D,3,FALSE)))</f>
        <v>0</v>
      </c>
      <c r="D142" s="58" t="b">
        <f>IF(COUNT(B142:C142)=2,IF(C142&gt;Data!$H$5,5,IF(C142&gt;Data!$H$6,4,IF(C142&gt;Data!$H$7,3,2))))</f>
        <v>0</v>
      </c>
      <c r="E142" s="69" t="str">
        <f t="shared" si="37"/>
        <v/>
      </c>
      <c r="F142" t="str">
        <f t="shared" ref="F142:O151" si="44">IF($B142&lt;F$1,1,0) &amp;","&amp;$E142</f>
        <v>0,</v>
      </c>
      <c r="G142" t="str">
        <f t="shared" si="44"/>
        <v>0,</v>
      </c>
      <c r="H142" t="str">
        <f t="shared" si="44"/>
        <v>0,</v>
      </c>
      <c r="I142" t="str">
        <f t="shared" si="44"/>
        <v>0,</v>
      </c>
      <c r="J142" t="str">
        <f t="shared" si="44"/>
        <v>0,</v>
      </c>
      <c r="K142" t="str">
        <f t="shared" si="44"/>
        <v>0,</v>
      </c>
      <c r="L142" t="str">
        <f t="shared" si="44"/>
        <v>0,</v>
      </c>
      <c r="M142" t="str">
        <f t="shared" si="44"/>
        <v>0,</v>
      </c>
      <c r="N142" t="str">
        <f t="shared" si="44"/>
        <v>0,</v>
      </c>
      <c r="O142" t="str">
        <f t="shared" si="44"/>
        <v>0,</v>
      </c>
      <c r="P142" t="str">
        <f t="shared" ref="P142:Y151" si="45">IF($B142&lt;P$1,1,0) &amp;","&amp;$E142</f>
        <v>0,</v>
      </c>
      <c r="Q142" t="str">
        <f t="shared" si="45"/>
        <v>0,</v>
      </c>
      <c r="R142" t="str">
        <f t="shared" si="45"/>
        <v>0,</v>
      </c>
      <c r="S142" t="str">
        <f t="shared" si="45"/>
        <v>0,</v>
      </c>
      <c r="T142" t="str">
        <f t="shared" si="45"/>
        <v>0,</v>
      </c>
      <c r="U142" t="str">
        <f t="shared" si="45"/>
        <v>0,</v>
      </c>
      <c r="V142" t="str">
        <f t="shared" si="45"/>
        <v>0,</v>
      </c>
      <c r="W142" t="str">
        <f t="shared" si="45"/>
        <v>0,</v>
      </c>
      <c r="X142" t="str">
        <f t="shared" si="45"/>
        <v>0,</v>
      </c>
      <c r="Y142" t="str">
        <f t="shared" si="45"/>
        <v>0,</v>
      </c>
      <c r="AP142" t="str">
        <f t="shared" si="38"/>
        <v>FALSE</v>
      </c>
      <c r="AQ142" t="str">
        <f t="shared" si="39"/>
        <v>FALSE</v>
      </c>
      <c r="AR142" t="str">
        <f t="shared" si="40"/>
        <v>FALSE</v>
      </c>
      <c r="AS142" t="str">
        <f t="shared" si="41"/>
        <v>FALSE</v>
      </c>
    </row>
    <row r="143" spans="1:45" x14ac:dyDescent="0.25">
      <c r="A143" s="58">
        <v>142</v>
      </c>
      <c r="B143" s="58" t="b">
        <f>IF(ISNUMBER(Data!D143),IF(AND($A143&lt;=Data!$H$3,$A145&gt;=Data!$H$2,Data!E144&lt;&gt;1),VLOOKUP($A143,Data!$A:$D,4,FALSE)))</f>
        <v>0</v>
      </c>
      <c r="C143" s="58" t="b">
        <f>IF(ISNUMBER(Data!D143),IF(AND($A143&lt;=Data!$H$3,$A145&gt;=Data!$H$2,Data!E144&lt;&gt;1),VLOOKUP($A143,Data!$A:$D,3,FALSE)))</f>
        <v>0</v>
      </c>
      <c r="D143" s="58" t="b">
        <f>IF(COUNT(B143:C143)=2,IF(C143&gt;Data!$H$5,5,IF(C143&gt;Data!$H$6,4,IF(C143&gt;Data!$H$7,3,2))))</f>
        <v>0</v>
      </c>
      <c r="E143" s="69" t="str">
        <f t="shared" si="37"/>
        <v/>
      </c>
      <c r="F143" t="str">
        <f t="shared" si="44"/>
        <v>0,</v>
      </c>
      <c r="G143" t="str">
        <f t="shared" si="44"/>
        <v>0,</v>
      </c>
      <c r="H143" t="str">
        <f t="shared" si="44"/>
        <v>0,</v>
      </c>
      <c r="I143" t="str">
        <f t="shared" si="44"/>
        <v>0,</v>
      </c>
      <c r="J143" t="str">
        <f t="shared" si="44"/>
        <v>0,</v>
      </c>
      <c r="K143" t="str">
        <f t="shared" si="44"/>
        <v>0,</v>
      </c>
      <c r="L143" t="str">
        <f t="shared" si="44"/>
        <v>0,</v>
      </c>
      <c r="M143" t="str">
        <f t="shared" si="44"/>
        <v>0,</v>
      </c>
      <c r="N143" t="str">
        <f t="shared" si="44"/>
        <v>0,</v>
      </c>
      <c r="O143" t="str">
        <f t="shared" si="44"/>
        <v>0,</v>
      </c>
      <c r="P143" t="str">
        <f t="shared" si="45"/>
        <v>0,</v>
      </c>
      <c r="Q143" t="str">
        <f t="shared" si="45"/>
        <v>0,</v>
      </c>
      <c r="R143" t="str">
        <f t="shared" si="45"/>
        <v>0,</v>
      </c>
      <c r="S143" t="str">
        <f t="shared" si="45"/>
        <v>0,</v>
      </c>
      <c r="T143" t="str">
        <f t="shared" si="45"/>
        <v>0,</v>
      </c>
      <c r="U143" t="str">
        <f t="shared" si="45"/>
        <v>0,</v>
      </c>
      <c r="V143" t="str">
        <f t="shared" si="45"/>
        <v>0,</v>
      </c>
      <c r="W143" t="str">
        <f t="shared" si="45"/>
        <v>0,</v>
      </c>
      <c r="X143" t="str">
        <f t="shared" si="45"/>
        <v>0,</v>
      </c>
      <c r="Y143" t="str">
        <f t="shared" si="45"/>
        <v>0,</v>
      </c>
      <c r="AP143" t="str">
        <f t="shared" si="38"/>
        <v>FALSE</v>
      </c>
      <c r="AQ143" t="str">
        <f t="shared" si="39"/>
        <v>FALSE</v>
      </c>
      <c r="AR143" t="str">
        <f t="shared" si="40"/>
        <v>FALSE</v>
      </c>
      <c r="AS143" t="str">
        <f t="shared" si="41"/>
        <v>FALSE</v>
      </c>
    </row>
    <row r="144" spans="1:45" x14ac:dyDescent="0.25">
      <c r="A144" s="58">
        <v>143</v>
      </c>
      <c r="B144" s="58" t="b">
        <f>IF(ISNUMBER(Data!D144),IF(AND($A144&lt;=Data!$H$3,$A146&gt;=Data!$H$2,Data!E145&lt;&gt;1),VLOOKUP($A144,Data!$A:$D,4,FALSE)))</f>
        <v>0</v>
      </c>
      <c r="C144" s="58" t="b">
        <f>IF(ISNUMBER(Data!D144),IF(AND($A144&lt;=Data!$H$3,$A146&gt;=Data!$H$2,Data!E145&lt;&gt;1),VLOOKUP($A144,Data!$A:$D,3,FALSE)))</f>
        <v>0</v>
      </c>
      <c r="D144" s="58" t="b">
        <f>IF(COUNT(B144:C144)=2,IF(C144&gt;Data!$H$5,5,IF(C144&gt;Data!$H$6,4,IF(C144&gt;Data!$H$7,3,2))))</f>
        <v>0</v>
      </c>
      <c r="E144" s="69" t="str">
        <f t="shared" si="37"/>
        <v/>
      </c>
      <c r="F144" t="str">
        <f t="shared" si="44"/>
        <v>0,</v>
      </c>
      <c r="G144" t="str">
        <f t="shared" si="44"/>
        <v>0,</v>
      </c>
      <c r="H144" t="str">
        <f t="shared" si="44"/>
        <v>0,</v>
      </c>
      <c r="I144" t="str">
        <f t="shared" si="44"/>
        <v>0,</v>
      </c>
      <c r="J144" t="str">
        <f t="shared" si="44"/>
        <v>0,</v>
      </c>
      <c r="K144" t="str">
        <f t="shared" si="44"/>
        <v>0,</v>
      </c>
      <c r="L144" t="str">
        <f t="shared" si="44"/>
        <v>0,</v>
      </c>
      <c r="M144" t="str">
        <f t="shared" si="44"/>
        <v>0,</v>
      </c>
      <c r="N144" t="str">
        <f t="shared" si="44"/>
        <v>0,</v>
      </c>
      <c r="O144" t="str">
        <f t="shared" si="44"/>
        <v>0,</v>
      </c>
      <c r="P144" t="str">
        <f t="shared" si="45"/>
        <v>0,</v>
      </c>
      <c r="Q144" t="str">
        <f t="shared" si="45"/>
        <v>0,</v>
      </c>
      <c r="R144" t="str">
        <f t="shared" si="45"/>
        <v>0,</v>
      </c>
      <c r="S144" t="str">
        <f t="shared" si="45"/>
        <v>0,</v>
      </c>
      <c r="T144" t="str">
        <f t="shared" si="45"/>
        <v>0,</v>
      </c>
      <c r="U144" t="str">
        <f t="shared" si="45"/>
        <v>0,</v>
      </c>
      <c r="V144" t="str">
        <f t="shared" si="45"/>
        <v>0,</v>
      </c>
      <c r="W144" t="str">
        <f t="shared" si="45"/>
        <v>0,</v>
      </c>
      <c r="X144" t="str">
        <f t="shared" si="45"/>
        <v>0,</v>
      </c>
      <c r="Y144" t="str">
        <f t="shared" si="45"/>
        <v>0,</v>
      </c>
      <c r="AP144" t="str">
        <f t="shared" si="38"/>
        <v>FALSE</v>
      </c>
      <c r="AQ144" t="str">
        <f t="shared" si="39"/>
        <v>FALSE</v>
      </c>
      <c r="AR144" t="str">
        <f t="shared" si="40"/>
        <v>FALSE</v>
      </c>
      <c r="AS144" t="str">
        <f t="shared" si="41"/>
        <v>FALSE</v>
      </c>
    </row>
    <row r="145" spans="1:45" x14ac:dyDescent="0.25">
      <c r="A145" s="58">
        <v>144</v>
      </c>
      <c r="B145" s="58" t="b">
        <f>IF(ISNUMBER(Data!D145),IF(AND($A145&lt;=Data!$H$3,$A147&gt;=Data!$H$2,Data!E146&lt;&gt;1),VLOOKUP($A145,Data!$A:$D,4,FALSE)))</f>
        <v>0</v>
      </c>
      <c r="C145" s="58" t="b">
        <f>IF(ISNUMBER(Data!D145),IF(AND($A145&lt;=Data!$H$3,$A147&gt;=Data!$H$2,Data!E146&lt;&gt;1),VLOOKUP($A145,Data!$A:$D,3,FALSE)))</f>
        <v>0</v>
      </c>
      <c r="D145" s="58" t="b">
        <f>IF(COUNT(B145:C145)=2,IF(C145&gt;Data!$H$5,5,IF(C145&gt;Data!$H$6,4,IF(C145&gt;Data!$H$7,3,2))))</f>
        <v>0</v>
      </c>
      <c r="E145" s="69" t="str">
        <f t="shared" si="37"/>
        <v/>
      </c>
      <c r="F145" t="str">
        <f t="shared" si="44"/>
        <v>0,</v>
      </c>
      <c r="G145" t="str">
        <f t="shared" si="44"/>
        <v>0,</v>
      </c>
      <c r="H145" t="str">
        <f t="shared" si="44"/>
        <v>0,</v>
      </c>
      <c r="I145" t="str">
        <f t="shared" si="44"/>
        <v>0,</v>
      </c>
      <c r="J145" t="str">
        <f t="shared" si="44"/>
        <v>0,</v>
      </c>
      <c r="K145" t="str">
        <f t="shared" si="44"/>
        <v>0,</v>
      </c>
      <c r="L145" t="str">
        <f t="shared" si="44"/>
        <v>0,</v>
      </c>
      <c r="M145" t="str">
        <f t="shared" si="44"/>
        <v>0,</v>
      </c>
      <c r="N145" t="str">
        <f t="shared" si="44"/>
        <v>0,</v>
      </c>
      <c r="O145" t="str">
        <f t="shared" si="44"/>
        <v>0,</v>
      </c>
      <c r="P145" t="str">
        <f t="shared" si="45"/>
        <v>0,</v>
      </c>
      <c r="Q145" t="str">
        <f t="shared" si="45"/>
        <v>0,</v>
      </c>
      <c r="R145" t="str">
        <f t="shared" si="45"/>
        <v>0,</v>
      </c>
      <c r="S145" t="str">
        <f t="shared" si="45"/>
        <v>0,</v>
      </c>
      <c r="T145" t="str">
        <f t="shared" si="45"/>
        <v>0,</v>
      </c>
      <c r="U145" t="str">
        <f t="shared" si="45"/>
        <v>0,</v>
      </c>
      <c r="V145" t="str">
        <f t="shared" si="45"/>
        <v>0,</v>
      </c>
      <c r="W145" t="str">
        <f t="shared" si="45"/>
        <v>0,</v>
      </c>
      <c r="X145" t="str">
        <f t="shared" si="45"/>
        <v>0,</v>
      </c>
      <c r="Y145" t="str">
        <f t="shared" si="45"/>
        <v>0,</v>
      </c>
      <c r="AP145" t="str">
        <f t="shared" si="38"/>
        <v>FALSE</v>
      </c>
      <c r="AQ145" t="str">
        <f t="shared" si="39"/>
        <v>FALSE</v>
      </c>
      <c r="AR145" t="str">
        <f t="shared" si="40"/>
        <v>FALSE</v>
      </c>
      <c r="AS145" t="str">
        <f t="shared" si="41"/>
        <v>FALSE</v>
      </c>
    </row>
    <row r="146" spans="1:45" x14ac:dyDescent="0.25">
      <c r="A146" s="58">
        <v>145</v>
      </c>
      <c r="B146" s="58" t="b">
        <f>IF(ISNUMBER(Data!D146),IF(AND($A146&lt;=Data!$H$3,$A148&gt;=Data!$H$2,Data!E147&lt;&gt;1),VLOOKUP($A146,Data!$A:$D,4,FALSE)))</f>
        <v>0</v>
      </c>
      <c r="C146" s="58" t="b">
        <f>IF(ISNUMBER(Data!D146),IF(AND($A146&lt;=Data!$H$3,$A148&gt;=Data!$H$2,Data!E147&lt;&gt;1),VLOOKUP($A146,Data!$A:$D,3,FALSE)))</f>
        <v>0</v>
      </c>
      <c r="D146" s="58" t="b">
        <f>IF(COUNT(B146:C146)=2,IF(C146&gt;Data!$H$5,5,IF(C146&gt;Data!$H$6,4,IF(C146&gt;Data!$H$7,3,2))))</f>
        <v>0</v>
      </c>
      <c r="E146" s="69" t="str">
        <f t="shared" si="37"/>
        <v/>
      </c>
      <c r="F146" t="str">
        <f t="shared" si="44"/>
        <v>0,</v>
      </c>
      <c r="G146" t="str">
        <f t="shared" si="44"/>
        <v>0,</v>
      </c>
      <c r="H146" t="str">
        <f t="shared" si="44"/>
        <v>0,</v>
      </c>
      <c r="I146" t="str">
        <f t="shared" si="44"/>
        <v>0,</v>
      </c>
      <c r="J146" t="str">
        <f t="shared" si="44"/>
        <v>0,</v>
      </c>
      <c r="K146" t="str">
        <f t="shared" si="44"/>
        <v>0,</v>
      </c>
      <c r="L146" t="str">
        <f t="shared" si="44"/>
        <v>0,</v>
      </c>
      <c r="M146" t="str">
        <f t="shared" si="44"/>
        <v>0,</v>
      </c>
      <c r="N146" t="str">
        <f t="shared" si="44"/>
        <v>0,</v>
      </c>
      <c r="O146" t="str">
        <f t="shared" si="44"/>
        <v>0,</v>
      </c>
      <c r="P146" t="str">
        <f t="shared" si="45"/>
        <v>0,</v>
      </c>
      <c r="Q146" t="str">
        <f t="shared" si="45"/>
        <v>0,</v>
      </c>
      <c r="R146" t="str">
        <f t="shared" si="45"/>
        <v>0,</v>
      </c>
      <c r="S146" t="str">
        <f t="shared" si="45"/>
        <v>0,</v>
      </c>
      <c r="T146" t="str">
        <f t="shared" si="45"/>
        <v>0,</v>
      </c>
      <c r="U146" t="str">
        <f t="shared" si="45"/>
        <v>0,</v>
      </c>
      <c r="V146" t="str">
        <f t="shared" si="45"/>
        <v>0,</v>
      </c>
      <c r="W146" t="str">
        <f t="shared" si="45"/>
        <v>0,</v>
      </c>
      <c r="X146" t="str">
        <f t="shared" si="45"/>
        <v>0,</v>
      </c>
      <c r="Y146" t="str">
        <f t="shared" si="45"/>
        <v>0,</v>
      </c>
      <c r="AP146" t="str">
        <f t="shared" si="38"/>
        <v>FALSE</v>
      </c>
      <c r="AQ146" t="str">
        <f t="shared" si="39"/>
        <v>FALSE</v>
      </c>
      <c r="AR146" t="str">
        <f t="shared" si="40"/>
        <v>FALSE</v>
      </c>
      <c r="AS146" t="str">
        <f t="shared" si="41"/>
        <v>FALSE</v>
      </c>
    </row>
    <row r="147" spans="1:45" x14ac:dyDescent="0.25">
      <c r="A147" s="58">
        <v>146</v>
      </c>
      <c r="B147" s="58" t="b">
        <f>IF(ISNUMBER(Data!D147),IF(AND($A147&lt;=Data!$H$3,$A149&gt;=Data!$H$2,Data!E148&lt;&gt;1),VLOOKUP($A147,Data!$A:$D,4,FALSE)))</f>
        <v>0</v>
      </c>
      <c r="C147" s="58" t="b">
        <f>IF(ISNUMBER(Data!D147),IF(AND($A147&lt;=Data!$H$3,$A149&gt;=Data!$H$2,Data!E148&lt;&gt;1),VLOOKUP($A147,Data!$A:$D,3,FALSE)))</f>
        <v>0</v>
      </c>
      <c r="D147" s="58" t="b">
        <f>IF(COUNT(B147:C147)=2,IF(C147&gt;Data!$H$5,5,IF(C147&gt;Data!$H$6,4,IF(C147&gt;Data!$H$7,3,2))))</f>
        <v>0</v>
      </c>
      <c r="E147" s="69" t="str">
        <f t="shared" si="37"/>
        <v/>
      </c>
      <c r="F147" t="str">
        <f t="shared" si="44"/>
        <v>0,</v>
      </c>
      <c r="G147" t="str">
        <f t="shared" si="44"/>
        <v>0,</v>
      </c>
      <c r="H147" t="str">
        <f t="shared" si="44"/>
        <v>0,</v>
      </c>
      <c r="I147" t="str">
        <f t="shared" si="44"/>
        <v>0,</v>
      </c>
      <c r="J147" t="str">
        <f t="shared" si="44"/>
        <v>0,</v>
      </c>
      <c r="K147" t="str">
        <f t="shared" si="44"/>
        <v>0,</v>
      </c>
      <c r="L147" t="str">
        <f t="shared" si="44"/>
        <v>0,</v>
      </c>
      <c r="M147" t="str">
        <f t="shared" si="44"/>
        <v>0,</v>
      </c>
      <c r="N147" t="str">
        <f t="shared" si="44"/>
        <v>0,</v>
      </c>
      <c r="O147" t="str">
        <f t="shared" si="44"/>
        <v>0,</v>
      </c>
      <c r="P147" t="str">
        <f t="shared" si="45"/>
        <v>0,</v>
      </c>
      <c r="Q147" t="str">
        <f t="shared" si="45"/>
        <v>0,</v>
      </c>
      <c r="R147" t="str">
        <f t="shared" si="45"/>
        <v>0,</v>
      </c>
      <c r="S147" t="str">
        <f t="shared" si="45"/>
        <v>0,</v>
      </c>
      <c r="T147" t="str">
        <f t="shared" si="45"/>
        <v>0,</v>
      </c>
      <c r="U147" t="str">
        <f t="shared" si="45"/>
        <v>0,</v>
      </c>
      <c r="V147" t="str">
        <f t="shared" si="45"/>
        <v>0,</v>
      </c>
      <c r="W147" t="str">
        <f t="shared" si="45"/>
        <v>0,</v>
      </c>
      <c r="X147" t="str">
        <f t="shared" si="45"/>
        <v>0,</v>
      </c>
      <c r="Y147" t="str">
        <f t="shared" si="45"/>
        <v>0,</v>
      </c>
      <c r="AP147" t="str">
        <f t="shared" si="38"/>
        <v>FALSE</v>
      </c>
      <c r="AQ147" t="str">
        <f t="shared" si="39"/>
        <v>FALSE</v>
      </c>
      <c r="AR147" t="str">
        <f t="shared" si="40"/>
        <v>FALSE</v>
      </c>
      <c r="AS147" t="str">
        <f t="shared" si="41"/>
        <v>FALSE</v>
      </c>
    </row>
    <row r="148" spans="1:45" x14ac:dyDescent="0.25">
      <c r="A148" s="58">
        <v>147</v>
      </c>
      <c r="B148" s="58" t="b">
        <f>IF(ISNUMBER(Data!D148),IF(AND($A148&lt;=Data!$H$3,$A150&gt;=Data!$H$2,Data!E149&lt;&gt;1),VLOOKUP($A148,Data!$A:$D,4,FALSE)))</f>
        <v>0</v>
      </c>
      <c r="C148" s="58" t="b">
        <f>IF(ISNUMBER(Data!D148),IF(AND($A148&lt;=Data!$H$3,$A150&gt;=Data!$H$2,Data!E149&lt;&gt;1),VLOOKUP($A148,Data!$A:$D,3,FALSE)))</f>
        <v>0</v>
      </c>
      <c r="D148" s="58" t="b">
        <f>IF(COUNT(B148:C148)=2,IF(C148&gt;Data!$H$5,5,IF(C148&gt;Data!$H$6,4,IF(C148&gt;Data!$H$7,3,2))))</f>
        <v>0</v>
      </c>
      <c r="E148" s="69" t="str">
        <f t="shared" si="37"/>
        <v/>
      </c>
      <c r="F148" t="str">
        <f t="shared" si="44"/>
        <v>0,</v>
      </c>
      <c r="G148" t="str">
        <f t="shared" si="44"/>
        <v>0,</v>
      </c>
      <c r="H148" t="str">
        <f t="shared" si="44"/>
        <v>0,</v>
      </c>
      <c r="I148" t="str">
        <f t="shared" si="44"/>
        <v>0,</v>
      </c>
      <c r="J148" t="str">
        <f t="shared" si="44"/>
        <v>0,</v>
      </c>
      <c r="K148" t="str">
        <f t="shared" si="44"/>
        <v>0,</v>
      </c>
      <c r="L148" t="str">
        <f t="shared" si="44"/>
        <v>0,</v>
      </c>
      <c r="M148" t="str">
        <f t="shared" si="44"/>
        <v>0,</v>
      </c>
      <c r="N148" t="str">
        <f t="shared" si="44"/>
        <v>0,</v>
      </c>
      <c r="O148" t="str">
        <f t="shared" si="44"/>
        <v>0,</v>
      </c>
      <c r="P148" t="str">
        <f t="shared" si="45"/>
        <v>0,</v>
      </c>
      <c r="Q148" t="str">
        <f t="shared" si="45"/>
        <v>0,</v>
      </c>
      <c r="R148" t="str">
        <f t="shared" si="45"/>
        <v>0,</v>
      </c>
      <c r="S148" t="str">
        <f t="shared" si="45"/>
        <v>0,</v>
      </c>
      <c r="T148" t="str">
        <f t="shared" si="45"/>
        <v>0,</v>
      </c>
      <c r="U148" t="str">
        <f t="shared" si="45"/>
        <v>0,</v>
      </c>
      <c r="V148" t="str">
        <f t="shared" si="45"/>
        <v>0,</v>
      </c>
      <c r="W148" t="str">
        <f t="shared" si="45"/>
        <v>0,</v>
      </c>
      <c r="X148" t="str">
        <f t="shared" si="45"/>
        <v>0,</v>
      </c>
      <c r="Y148" t="str">
        <f t="shared" si="45"/>
        <v>0,</v>
      </c>
      <c r="AP148" t="str">
        <f t="shared" si="38"/>
        <v>FALSE</v>
      </c>
      <c r="AQ148" t="str">
        <f t="shared" si="39"/>
        <v>FALSE</v>
      </c>
      <c r="AR148" t="str">
        <f t="shared" si="40"/>
        <v>FALSE</v>
      </c>
      <c r="AS148" t="str">
        <f t="shared" si="41"/>
        <v>FALSE</v>
      </c>
    </row>
    <row r="149" spans="1:45" x14ac:dyDescent="0.25">
      <c r="A149" s="58">
        <v>148</v>
      </c>
      <c r="B149" s="58" t="b">
        <f>IF(ISNUMBER(Data!D149),IF(AND($A149&lt;=Data!$H$3,$A151&gt;=Data!$H$2,Data!E150&lt;&gt;1),VLOOKUP($A149,Data!$A:$D,4,FALSE)))</f>
        <v>0</v>
      </c>
      <c r="C149" s="58" t="b">
        <f>IF(ISNUMBER(Data!D149),IF(AND($A149&lt;=Data!$H$3,$A151&gt;=Data!$H$2,Data!E150&lt;&gt;1),VLOOKUP($A149,Data!$A:$D,3,FALSE)))</f>
        <v>0</v>
      </c>
      <c r="D149" s="58" t="b">
        <f>IF(COUNT(B149:C149)=2,IF(C149&gt;Data!$H$5,5,IF(C149&gt;Data!$H$6,4,IF(C149&gt;Data!$H$7,3,2))))</f>
        <v>0</v>
      </c>
      <c r="E149" s="69" t="str">
        <f t="shared" si="37"/>
        <v/>
      </c>
      <c r="F149" t="str">
        <f t="shared" si="44"/>
        <v>0,</v>
      </c>
      <c r="G149" t="str">
        <f t="shared" si="44"/>
        <v>0,</v>
      </c>
      <c r="H149" t="str">
        <f t="shared" si="44"/>
        <v>0,</v>
      </c>
      <c r="I149" t="str">
        <f t="shared" si="44"/>
        <v>0,</v>
      </c>
      <c r="J149" t="str">
        <f t="shared" si="44"/>
        <v>0,</v>
      </c>
      <c r="K149" t="str">
        <f t="shared" si="44"/>
        <v>0,</v>
      </c>
      <c r="L149" t="str">
        <f t="shared" si="44"/>
        <v>0,</v>
      </c>
      <c r="M149" t="str">
        <f t="shared" si="44"/>
        <v>0,</v>
      </c>
      <c r="N149" t="str">
        <f t="shared" si="44"/>
        <v>0,</v>
      </c>
      <c r="O149" t="str">
        <f t="shared" si="44"/>
        <v>0,</v>
      </c>
      <c r="P149" t="str">
        <f t="shared" si="45"/>
        <v>0,</v>
      </c>
      <c r="Q149" t="str">
        <f t="shared" si="45"/>
        <v>0,</v>
      </c>
      <c r="R149" t="str">
        <f t="shared" si="45"/>
        <v>0,</v>
      </c>
      <c r="S149" t="str">
        <f t="shared" si="45"/>
        <v>0,</v>
      </c>
      <c r="T149" t="str">
        <f t="shared" si="45"/>
        <v>0,</v>
      </c>
      <c r="U149" t="str">
        <f t="shared" si="45"/>
        <v>0,</v>
      </c>
      <c r="V149" t="str">
        <f t="shared" si="45"/>
        <v>0,</v>
      </c>
      <c r="W149" t="str">
        <f t="shared" si="45"/>
        <v>0,</v>
      </c>
      <c r="X149" t="str">
        <f t="shared" si="45"/>
        <v>0,</v>
      </c>
      <c r="Y149" t="str">
        <f t="shared" si="45"/>
        <v>0,</v>
      </c>
      <c r="AP149" t="str">
        <f t="shared" si="38"/>
        <v>FALSE</v>
      </c>
      <c r="AQ149" t="str">
        <f t="shared" si="39"/>
        <v>FALSE</v>
      </c>
      <c r="AR149" t="str">
        <f t="shared" si="40"/>
        <v>FALSE</v>
      </c>
      <c r="AS149" t="str">
        <f t="shared" si="41"/>
        <v>FALSE</v>
      </c>
    </row>
    <row r="150" spans="1:45" x14ac:dyDescent="0.25">
      <c r="A150" s="58">
        <v>149</v>
      </c>
      <c r="B150" s="58" t="b">
        <f>IF(ISNUMBER(Data!D150),IF(AND($A150&lt;=Data!$H$3,$A152&gt;=Data!$H$2,Data!E151&lt;&gt;1),VLOOKUP($A150,Data!$A:$D,4,FALSE)))</f>
        <v>0</v>
      </c>
      <c r="C150" s="58" t="b">
        <f>IF(ISNUMBER(Data!D150),IF(AND($A150&lt;=Data!$H$3,$A152&gt;=Data!$H$2,Data!E151&lt;&gt;1),VLOOKUP($A150,Data!$A:$D,3,FALSE)))</f>
        <v>0</v>
      </c>
      <c r="D150" s="58" t="b">
        <f>IF(COUNT(B150:C150)=2,IF(C150&gt;Data!$H$5,5,IF(C150&gt;Data!$H$6,4,IF(C150&gt;Data!$H$7,3,2))))</f>
        <v>0</v>
      </c>
      <c r="E150" s="69" t="str">
        <f t="shared" si="37"/>
        <v/>
      </c>
      <c r="F150" t="str">
        <f t="shared" si="44"/>
        <v>0,</v>
      </c>
      <c r="G150" t="str">
        <f t="shared" si="44"/>
        <v>0,</v>
      </c>
      <c r="H150" t="str">
        <f t="shared" si="44"/>
        <v>0,</v>
      </c>
      <c r="I150" t="str">
        <f t="shared" si="44"/>
        <v>0,</v>
      </c>
      <c r="J150" t="str">
        <f t="shared" si="44"/>
        <v>0,</v>
      </c>
      <c r="K150" t="str">
        <f t="shared" si="44"/>
        <v>0,</v>
      </c>
      <c r="L150" t="str">
        <f t="shared" si="44"/>
        <v>0,</v>
      </c>
      <c r="M150" t="str">
        <f t="shared" si="44"/>
        <v>0,</v>
      </c>
      <c r="N150" t="str">
        <f t="shared" si="44"/>
        <v>0,</v>
      </c>
      <c r="O150" t="str">
        <f t="shared" si="44"/>
        <v>0,</v>
      </c>
      <c r="P150" t="str">
        <f t="shared" si="45"/>
        <v>0,</v>
      </c>
      <c r="Q150" t="str">
        <f t="shared" si="45"/>
        <v>0,</v>
      </c>
      <c r="R150" t="str">
        <f t="shared" si="45"/>
        <v>0,</v>
      </c>
      <c r="S150" t="str">
        <f t="shared" si="45"/>
        <v>0,</v>
      </c>
      <c r="T150" t="str">
        <f t="shared" si="45"/>
        <v>0,</v>
      </c>
      <c r="U150" t="str">
        <f t="shared" si="45"/>
        <v>0,</v>
      </c>
      <c r="V150" t="str">
        <f t="shared" si="45"/>
        <v>0,</v>
      </c>
      <c r="W150" t="str">
        <f t="shared" si="45"/>
        <v>0,</v>
      </c>
      <c r="X150" t="str">
        <f t="shared" si="45"/>
        <v>0,</v>
      </c>
      <c r="Y150" t="str">
        <f t="shared" si="45"/>
        <v>0,</v>
      </c>
      <c r="AP150" t="str">
        <f t="shared" si="38"/>
        <v>FALSE</v>
      </c>
      <c r="AQ150" t="str">
        <f t="shared" si="39"/>
        <v>FALSE</v>
      </c>
      <c r="AR150" t="str">
        <f t="shared" si="40"/>
        <v>FALSE</v>
      </c>
      <c r="AS150" t="str">
        <f t="shared" si="41"/>
        <v>FALSE</v>
      </c>
    </row>
    <row r="151" spans="1:45" x14ac:dyDescent="0.25">
      <c r="A151" s="58">
        <v>150</v>
      </c>
      <c r="B151" s="58" t="b">
        <f>IF(ISNUMBER(Data!D151),IF(AND($A151&lt;=Data!$H$3,$A153&gt;=Data!$H$2,Data!E152&lt;&gt;1),VLOOKUP($A151,Data!$A:$D,4,FALSE)))</f>
        <v>0</v>
      </c>
      <c r="C151" s="58" t="b">
        <f>IF(ISNUMBER(Data!D151),IF(AND($A151&lt;=Data!$H$3,$A153&gt;=Data!$H$2,Data!E152&lt;&gt;1),VLOOKUP($A151,Data!$A:$D,3,FALSE)))</f>
        <v>0</v>
      </c>
      <c r="D151" s="58" t="b">
        <f>IF(COUNT(B151:C151)=2,IF(C151&gt;Data!$H$5,5,IF(C151&gt;Data!$H$6,4,IF(C151&gt;Data!$H$7,3,2))))</f>
        <v>0</v>
      </c>
      <c r="E151" s="69" t="str">
        <f t="shared" si="37"/>
        <v/>
      </c>
      <c r="F151" t="str">
        <f t="shared" si="44"/>
        <v>0,</v>
      </c>
      <c r="G151" t="str">
        <f t="shared" si="44"/>
        <v>0,</v>
      </c>
      <c r="H151" t="str">
        <f t="shared" si="44"/>
        <v>0,</v>
      </c>
      <c r="I151" t="str">
        <f t="shared" si="44"/>
        <v>0,</v>
      </c>
      <c r="J151" t="str">
        <f t="shared" si="44"/>
        <v>0,</v>
      </c>
      <c r="K151" t="str">
        <f t="shared" si="44"/>
        <v>0,</v>
      </c>
      <c r="L151" t="str">
        <f t="shared" si="44"/>
        <v>0,</v>
      </c>
      <c r="M151" t="str">
        <f t="shared" si="44"/>
        <v>0,</v>
      </c>
      <c r="N151" t="str">
        <f t="shared" si="44"/>
        <v>0,</v>
      </c>
      <c r="O151" t="str">
        <f t="shared" si="44"/>
        <v>0,</v>
      </c>
      <c r="P151" t="str">
        <f t="shared" si="45"/>
        <v>0,</v>
      </c>
      <c r="Q151" t="str">
        <f t="shared" si="45"/>
        <v>0,</v>
      </c>
      <c r="R151" t="str">
        <f t="shared" si="45"/>
        <v>0,</v>
      </c>
      <c r="S151" t="str">
        <f t="shared" si="45"/>
        <v>0,</v>
      </c>
      <c r="T151" t="str">
        <f t="shared" si="45"/>
        <v>0,</v>
      </c>
      <c r="U151" t="str">
        <f t="shared" si="45"/>
        <v>0,</v>
      </c>
      <c r="V151" t="str">
        <f t="shared" si="45"/>
        <v>0,</v>
      </c>
      <c r="W151" t="str">
        <f t="shared" si="45"/>
        <v>0,</v>
      </c>
      <c r="X151" t="str">
        <f t="shared" si="45"/>
        <v>0,</v>
      </c>
      <c r="Y151" t="str">
        <f t="shared" si="45"/>
        <v>0,</v>
      </c>
      <c r="AP151" t="str">
        <f t="shared" si="38"/>
        <v>FALSE</v>
      </c>
      <c r="AQ151" t="str">
        <f t="shared" si="39"/>
        <v>FALSE</v>
      </c>
      <c r="AR151" t="str">
        <f t="shared" si="40"/>
        <v>FALSE</v>
      </c>
      <c r="AS151" t="str">
        <f t="shared" si="41"/>
        <v>FALSE</v>
      </c>
    </row>
    <row r="152" spans="1:45" x14ac:dyDescent="0.25">
      <c r="A152" s="58">
        <v>151</v>
      </c>
      <c r="B152" s="58" t="b">
        <f>IF(ISNUMBER(Data!D152),IF(AND($A152&lt;=Data!$H$3,$A154&gt;=Data!$H$2,Data!E153&lt;&gt;1),VLOOKUP($A152,Data!$A:$D,4,FALSE)))</f>
        <v>0</v>
      </c>
      <c r="C152" s="58" t="b">
        <f>IF(ISNUMBER(Data!D152),IF(AND($A152&lt;=Data!$H$3,$A154&gt;=Data!$H$2,Data!E153&lt;&gt;1),VLOOKUP($A152,Data!$A:$D,3,FALSE)))</f>
        <v>0</v>
      </c>
      <c r="D152" s="58" t="b">
        <f>IF(COUNT(B152:C152)=2,IF(C152&gt;Data!$H$5,5,IF(C152&gt;Data!$H$6,4,IF(C152&gt;Data!$H$7,3,2))))</f>
        <v>0</v>
      </c>
      <c r="E152" s="69" t="str">
        <f t="shared" si="37"/>
        <v/>
      </c>
      <c r="F152" t="str">
        <f t="shared" ref="F152:O161" si="46">IF($B152&lt;F$1,1,0) &amp;","&amp;$E152</f>
        <v>0,</v>
      </c>
      <c r="G152" t="str">
        <f t="shared" si="46"/>
        <v>0,</v>
      </c>
      <c r="H152" t="str">
        <f t="shared" si="46"/>
        <v>0,</v>
      </c>
      <c r="I152" t="str">
        <f t="shared" si="46"/>
        <v>0,</v>
      </c>
      <c r="J152" t="str">
        <f t="shared" si="46"/>
        <v>0,</v>
      </c>
      <c r="K152" t="str">
        <f t="shared" si="46"/>
        <v>0,</v>
      </c>
      <c r="L152" t="str">
        <f t="shared" si="46"/>
        <v>0,</v>
      </c>
      <c r="M152" t="str">
        <f t="shared" si="46"/>
        <v>0,</v>
      </c>
      <c r="N152" t="str">
        <f t="shared" si="46"/>
        <v>0,</v>
      </c>
      <c r="O152" t="str">
        <f t="shared" si="46"/>
        <v>0,</v>
      </c>
      <c r="P152" t="str">
        <f t="shared" ref="P152:Y161" si="47">IF($B152&lt;P$1,1,0) &amp;","&amp;$E152</f>
        <v>0,</v>
      </c>
      <c r="Q152" t="str">
        <f t="shared" si="47"/>
        <v>0,</v>
      </c>
      <c r="R152" t="str">
        <f t="shared" si="47"/>
        <v>0,</v>
      </c>
      <c r="S152" t="str">
        <f t="shared" si="47"/>
        <v>0,</v>
      </c>
      <c r="T152" t="str">
        <f t="shared" si="47"/>
        <v>0,</v>
      </c>
      <c r="U152" t="str">
        <f t="shared" si="47"/>
        <v>0,</v>
      </c>
      <c r="V152" t="str">
        <f t="shared" si="47"/>
        <v>0,</v>
      </c>
      <c r="W152" t="str">
        <f t="shared" si="47"/>
        <v>0,</v>
      </c>
      <c r="X152" t="str">
        <f t="shared" si="47"/>
        <v>0,</v>
      </c>
      <c r="Y152" t="str">
        <f t="shared" si="47"/>
        <v>0,</v>
      </c>
      <c r="AP152" t="str">
        <f t="shared" si="38"/>
        <v>FALSE</v>
      </c>
      <c r="AQ152" t="str">
        <f t="shared" si="39"/>
        <v>FALSE</v>
      </c>
      <c r="AR152" t="str">
        <f t="shared" si="40"/>
        <v>FALSE</v>
      </c>
      <c r="AS152" t="str">
        <f t="shared" si="41"/>
        <v>FALSE</v>
      </c>
    </row>
    <row r="153" spans="1:45" x14ac:dyDescent="0.25">
      <c r="A153" s="58">
        <v>152</v>
      </c>
      <c r="B153" s="58" t="b">
        <f>IF(ISNUMBER(Data!D153),IF(AND($A153&lt;=Data!$H$3,$A155&gt;=Data!$H$2,Data!E154&lt;&gt;1),VLOOKUP($A153,Data!$A:$D,4,FALSE)))</f>
        <v>0</v>
      </c>
      <c r="C153" s="58" t="b">
        <f>IF(ISNUMBER(Data!D153),IF(AND($A153&lt;=Data!$H$3,$A155&gt;=Data!$H$2,Data!E154&lt;&gt;1),VLOOKUP($A153,Data!$A:$D,3,FALSE)))</f>
        <v>0</v>
      </c>
      <c r="D153" s="58" t="b">
        <f>IF(COUNT(B153:C153)=2,IF(C153&gt;Data!$H$5,5,IF(C153&gt;Data!$H$6,4,IF(C153&gt;Data!$H$7,3,2))))</f>
        <v>0</v>
      </c>
      <c r="E153" s="69" t="str">
        <f t="shared" si="37"/>
        <v/>
      </c>
      <c r="F153" t="str">
        <f t="shared" si="46"/>
        <v>0,</v>
      </c>
      <c r="G153" t="str">
        <f t="shared" si="46"/>
        <v>0,</v>
      </c>
      <c r="H153" t="str">
        <f t="shared" si="46"/>
        <v>0,</v>
      </c>
      <c r="I153" t="str">
        <f t="shared" si="46"/>
        <v>0,</v>
      </c>
      <c r="J153" t="str">
        <f t="shared" si="46"/>
        <v>0,</v>
      </c>
      <c r="K153" t="str">
        <f t="shared" si="46"/>
        <v>0,</v>
      </c>
      <c r="L153" t="str">
        <f t="shared" si="46"/>
        <v>0,</v>
      </c>
      <c r="M153" t="str">
        <f t="shared" si="46"/>
        <v>0,</v>
      </c>
      <c r="N153" t="str">
        <f t="shared" si="46"/>
        <v>0,</v>
      </c>
      <c r="O153" t="str">
        <f t="shared" si="46"/>
        <v>0,</v>
      </c>
      <c r="P153" t="str">
        <f t="shared" si="47"/>
        <v>0,</v>
      </c>
      <c r="Q153" t="str">
        <f t="shared" si="47"/>
        <v>0,</v>
      </c>
      <c r="R153" t="str">
        <f t="shared" si="47"/>
        <v>0,</v>
      </c>
      <c r="S153" t="str">
        <f t="shared" si="47"/>
        <v>0,</v>
      </c>
      <c r="T153" t="str">
        <f t="shared" si="47"/>
        <v>0,</v>
      </c>
      <c r="U153" t="str">
        <f t="shared" si="47"/>
        <v>0,</v>
      </c>
      <c r="V153" t="str">
        <f t="shared" si="47"/>
        <v>0,</v>
      </c>
      <c r="W153" t="str">
        <f t="shared" si="47"/>
        <v>0,</v>
      </c>
      <c r="X153" t="str">
        <f t="shared" si="47"/>
        <v>0,</v>
      </c>
      <c r="Y153" t="str">
        <f t="shared" si="47"/>
        <v>0,</v>
      </c>
      <c r="AP153" t="str">
        <f t="shared" si="38"/>
        <v>FALSE</v>
      </c>
      <c r="AQ153" t="str">
        <f t="shared" si="39"/>
        <v>FALSE</v>
      </c>
      <c r="AR153" t="str">
        <f t="shared" si="40"/>
        <v>FALSE</v>
      </c>
      <c r="AS153" t="str">
        <f t="shared" si="41"/>
        <v>FALSE</v>
      </c>
    </row>
    <row r="154" spans="1:45" x14ac:dyDescent="0.25">
      <c r="A154" s="58">
        <v>153</v>
      </c>
      <c r="B154" s="58" t="b">
        <f>IF(ISNUMBER(Data!D154),IF(AND($A154&lt;=Data!$H$3,$A156&gt;=Data!$H$2,Data!E155&lt;&gt;1),VLOOKUP($A154,Data!$A:$D,4,FALSE)))</f>
        <v>0</v>
      </c>
      <c r="C154" s="58" t="b">
        <f>IF(ISNUMBER(Data!D154),IF(AND($A154&lt;=Data!$H$3,$A156&gt;=Data!$H$2,Data!E155&lt;&gt;1),VLOOKUP($A154,Data!$A:$D,3,FALSE)))</f>
        <v>0</v>
      </c>
      <c r="D154" s="58" t="b">
        <f>IF(COUNT(B154:C154)=2,IF(C154&gt;Data!$H$5,5,IF(C154&gt;Data!$H$6,4,IF(C154&gt;Data!$H$7,3,2))))</f>
        <v>0</v>
      </c>
      <c r="E154" s="69" t="str">
        <f t="shared" si="37"/>
        <v/>
      </c>
      <c r="F154" t="str">
        <f t="shared" si="46"/>
        <v>0,</v>
      </c>
      <c r="G154" t="str">
        <f t="shared" si="46"/>
        <v>0,</v>
      </c>
      <c r="H154" t="str">
        <f t="shared" si="46"/>
        <v>0,</v>
      </c>
      <c r="I154" t="str">
        <f t="shared" si="46"/>
        <v>0,</v>
      </c>
      <c r="J154" t="str">
        <f t="shared" si="46"/>
        <v>0,</v>
      </c>
      <c r="K154" t="str">
        <f t="shared" si="46"/>
        <v>0,</v>
      </c>
      <c r="L154" t="str">
        <f t="shared" si="46"/>
        <v>0,</v>
      </c>
      <c r="M154" t="str">
        <f t="shared" si="46"/>
        <v>0,</v>
      </c>
      <c r="N154" t="str">
        <f t="shared" si="46"/>
        <v>0,</v>
      </c>
      <c r="O154" t="str">
        <f t="shared" si="46"/>
        <v>0,</v>
      </c>
      <c r="P154" t="str">
        <f t="shared" si="47"/>
        <v>0,</v>
      </c>
      <c r="Q154" t="str">
        <f t="shared" si="47"/>
        <v>0,</v>
      </c>
      <c r="R154" t="str">
        <f t="shared" si="47"/>
        <v>0,</v>
      </c>
      <c r="S154" t="str">
        <f t="shared" si="47"/>
        <v>0,</v>
      </c>
      <c r="T154" t="str">
        <f t="shared" si="47"/>
        <v>0,</v>
      </c>
      <c r="U154" t="str">
        <f t="shared" si="47"/>
        <v>0,</v>
      </c>
      <c r="V154" t="str">
        <f t="shared" si="47"/>
        <v>0,</v>
      </c>
      <c r="W154" t="str">
        <f t="shared" si="47"/>
        <v>0,</v>
      </c>
      <c r="X154" t="str">
        <f t="shared" si="47"/>
        <v>0,</v>
      </c>
      <c r="Y154" t="str">
        <f t="shared" si="47"/>
        <v>0,</v>
      </c>
      <c r="AP154" t="str">
        <f t="shared" si="38"/>
        <v>FALSE</v>
      </c>
      <c r="AQ154" t="str">
        <f t="shared" si="39"/>
        <v>FALSE</v>
      </c>
      <c r="AR154" t="str">
        <f t="shared" si="40"/>
        <v>FALSE</v>
      </c>
      <c r="AS154" t="str">
        <f t="shared" si="41"/>
        <v>FALSE</v>
      </c>
    </row>
    <row r="155" spans="1:45" x14ac:dyDescent="0.25">
      <c r="A155" s="58">
        <v>154</v>
      </c>
      <c r="B155" s="58" t="b">
        <f>IF(ISNUMBER(Data!D155),IF(AND($A155&lt;=Data!$H$3,$A157&gt;=Data!$H$2,Data!E156&lt;&gt;1),VLOOKUP($A155,Data!$A:$D,4,FALSE)))</f>
        <v>0</v>
      </c>
      <c r="C155" s="58" t="b">
        <f>IF(ISNUMBER(Data!D155),IF(AND($A155&lt;=Data!$H$3,$A157&gt;=Data!$H$2,Data!E156&lt;&gt;1),VLOOKUP($A155,Data!$A:$D,3,FALSE)))</f>
        <v>0</v>
      </c>
      <c r="D155" s="58" t="b">
        <f>IF(COUNT(B155:C155)=2,IF(C155&gt;Data!$H$5,5,IF(C155&gt;Data!$H$6,4,IF(C155&gt;Data!$H$7,3,2))))</f>
        <v>0</v>
      </c>
      <c r="E155" s="69" t="str">
        <f t="shared" si="37"/>
        <v/>
      </c>
      <c r="F155" t="str">
        <f t="shared" si="46"/>
        <v>0,</v>
      </c>
      <c r="G155" t="str">
        <f t="shared" si="46"/>
        <v>0,</v>
      </c>
      <c r="H155" t="str">
        <f t="shared" si="46"/>
        <v>0,</v>
      </c>
      <c r="I155" t="str">
        <f t="shared" si="46"/>
        <v>0,</v>
      </c>
      <c r="J155" t="str">
        <f t="shared" si="46"/>
        <v>0,</v>
      </c>
      <c r="K155" t="str">
        <f t="shared" si="46"/>
        <v>0,</v>
      </c>
      <c r="L155" t="str">
        <f t="shared" si="46"/>
        <v>0,</v>
      </c>
      <c r="M155" t="str">
        <f t="shared" si="46"/>
        <v>0,</v>
      </c>
      <c r="N155" t="str">
        <f t="shared" si="46"/>
        <v>0,</v>
      </c>
      <c r="O155" t="str">
        <f t="shared" si="46"/>
        <v>0,</v>
      </c>
      <c r="P155" t="str">
        <f t="shared" si="47"/>
        <v>0,</v>
      </c>
      <c r="Q155" t="str">
        <f t="shared" si="47"/>
        <v>0,</v>
      </c>
      <c r="R155" t="str">
        <f t="shared" si="47"/>
        <v>0,</v>
      </c>
      <c r="S155" t="str">
        <f t="shared" si="47"/>
        <v>0,</v>
      </c>
      <c r="T155" t="str">
        <f t="shared" si="47"/>
        <v>0,</v>
      </c>
      <c r="U155" t="str">
        <f t="shared" si="47"/>
        <v>0,</v>
      </c>
      <c r="V155" t="str">
        <f t="shared" si="47"/>
        <v>0,</v>
      </c>
      <c r="W155" t="str">
        <f t="shared" si="47"/>
        <v>0,</v>
      </c>
      <c r="X155" t="str">
        <f t="shared" si="47"/>
        <v>0,</v>
      </c>
      <c r="Y155" t="str">
        <f t="shared" si="47"/>
        <v>0,</v>
      </c>
      <c r="AP155" t="str">
        <f t="shared" si="38"/>
        <v>FALSE</v>
      </c>
      <c r="AQ155" t="str">
        <f t="shared" si="39"/>
        <v>FALSE</v>
      </c>
      <c r="AR155" t="str">
        <f t="shared" si="40"/>
        <v>FALSE</v>
      </c>
      <c r="AS155" t="str">
        <f t="shared" si="41"/>
        <v>FALSE</v>
      </c>
    </row>
    <row r="156" spans="1:45" x14ac:dyDescent="0.25">
      <c r="A156" s="58">
        <v>155</v>
      </c>
      <c r="B156" s="58" t="b">
        <f>IF(ISNUMBER(Data!D156),IF(AND($A156&lt;=Data!$H$3,$A158&gt;=Data!$H$2,Data!E157&lt;&gt;1),VLOOKUP($A156,Data!$A:$D,4,FALSE)))</f>
        <v>0</v>
      </c>
      <c r="C156" s="58" t="b">
        <f>IF(ISNUMBER(Data!D156),IF(AND($A156&lt;=Data!$H$3,$A158&gt;=Data!$H$2,Data!E157&lt;&gt;1),VLOOKUP($A156,Data!$A:$D,3,FALSE)))</f>
        <v>0</v>
      </c>
      <c r="D156" s="58" t="b">
        <f>IF(COUNT(B156:C156)=2,IF(C156&gt;Data!$H$5,5,IF(C156&gt;Data!$H$6,4,IF(C156&gt;Data!$H$7,3,2))))</f>
        <v>0</v>
      </c>
      <c r="E156" s="69" t="str">
        <f t="shared" si="37"/>
        <v/>
      </c>
      <c r="F156" t="str">
        <f t="shared" si="46"/>
        <v>0,</v>
      </c>
      <c r="G156" t="str">
        <f t="shared" si="46"/>
        <v>0,</v>
      </c>
      <c r="H156" t="str">
        <f t="shared" si="46"/>
        <v>0,</v>
      </c>
      <c r="I156" t="str">
        <f t="shared" si="46"/>
        <v>0,</v>
      </c>
      <c r="J156" t="str">
        <f t="shared" si="46"/>
        <v>0,</v>
      </c>
      <c r="K156" t="str">
        <f t="shared" si="46"/>
        <v>0,</v>
      </c>
      <c r="L156" t="str">
        <f t="shared" si="46"/>
        <v>0,</v>
      </c>
      <c r="M156" t="str">
        <f t="shared" si="46"/>
        <v>0,</v>
      </c>
      <c r="N156" t="str">
        <f t="shared" si="46"/>
        <v>0,</v>
      </c>
      <c r="O156" t="str">
        <f t="shared" si="46"/>
        <v>0,</v>
      </c>
      <c r="P156" t="str">
        <f t="shared" si="47"/>
        <v>0,</v>
      </c>
      <c r="Q156" t="str">
        <f t="shared" si="47"/>
        <v>0,</v>
      </c>
      <c r="R156" t="str">
        <f t="shared" si="47"/>
        <v>0,</v>
      </c>
      <c r="S156" t="str">
        <f t="shared" si="47"/>
        <v>0,</v>
      </c>
      <c r="T156" t="str">
        <f t="shared" si="47"/>
        <v>0,</v>
      </c>
      <c r="U156" t="str">
        <f t="shared" si="47"/>
        <v>0,</v>
      </c>
      <c r="V156" t="str">
        <f t="shared" si="47"/>
        <v>0,</v>
      </c>
      <c r="W156" t="str">
        <f t="shared" si="47"/>
        <v>0,</v>
      </c>
      <c r="X156" t="str">
        <f t="shared" si="47"/>
        <v>0,</v>
      </c>
      <c r="Y156" t="str">
        <f t="shared" si="47"/>
        <v>0,</v>
      </c>
      <c r="AP156" t="str">
        <f t="shared" si="38"/>
        <v>FALSE</v>
      </c>
      <c r="AQ156" t="str">
        <f t="shared" si="39"/>
        <v>FALSE</v>
      </c>
      <c r="AR156" t="str">
        <f t="shared" si="40"/>
        <v>FALSE</v>
      </c>
      <c r="AS156" t="str">
        <f t="shared" si="41"/>
        <v>FALSE</v>
      </c>
    </row>
    <row r="157" spans="1:45" x14ac:dyDescent="0.25">
      <c r="A157" s="58">
        <v>156</v>
      </c>
      <c r="B157" s="58" t="b">
        <f>IF(ISNUMBER(Data!D157),IF(AND($A157&lt;=Data!$H$3,$A159&gt;=Data!$H$2,Data!E158&lt;&gt;1),VLOOKUP($A157,Data!$A:$D,4,FALSE)))</f>
        <v>0</v>
      </c>
      <c r="C157" s="58" t="b">
        <f>IF(ISNUMBER(Data!D157),IF(AND($A157&lt;=Data!$H$3,$A159&gt;=Data!$H$2,Data!E158&lt;&gt;1),VLOOKUP($A157,Data!$A:$D,3,FALSE)))</f>
        <v>0</v>
      </c>
      <c r="D157" s="58" t="b">
        <f>IF(COUNT(B157:C157)=2,IF(C157&gt;Data!$H$5,5,IF(C157&gt;Data!$H$6,4,IF(C157&gt;Data!$H$7,3,2))))</f>
        <v>0</v>
      </c>
      <c r="E157" s="69" t="str">
        <f t="shared" si="37"/>
        <v/>
      </c>
      <c r="F157" t="str">
        <f t="shared" si="46"/>
        <v>0,</v>
      </c>
      <c r="G157" t="str">
        <f t="shared" si="46"/>
        <v>0,</v>
      </c>
      <c r="H157" t="str">
        <f t="shared" si="46"/>
        <v>0,</v>
      </c>
      <c r="I157" t="str">
        <f t="shared" si="46"/>
        <v>0,</v>
      </c>
      <c r="J157" t="str">
        <f t="shared" si="46"/>
        <v>0,</v>
      </c>
      <c r="K157" t="str">
        <f t="shared" si="46"/>
        <v>0,</v>
      </c>
      <c r="L157" t="str">
        <f t="shared" si="46"/>
        <v>0,</v>
      </c>
      <c r="M157" t="str">
        <f t="shared" si="46"/>
        <v>0,</v>
      </c>
      <c r="N157" t="str">
        <f t="shared" si="46"/>
        <v>0,</v>
      </c>
      <c r="O157" t="str">
        <f t="shared" si="46"/>
        <v>0,</v>
      </c>
      <c r="P157" t="str">
        <f t="shared" si="47"/>
        <v>0,</v>
      </c>
      <c r="Q157" t="str">
        <f t="shared" si="47"/>
        <v>0,</v>
      </c>
      <c r="R157" t="str">
        <f t="shared" si="47"/>
        <v>0,</v>
      </c>
      <c r="S157" t="str">
        <f t="shared" si="47"/>
        <v>0,</v>
      </c>
      <c r="T157" t="str">
        <f t="shared" si="47"/>
        <v>0,</v>
      </c>
      <c r="U157" t="str">
        <f t="shared" si="47"/>
        <v>0,</v>
      </c>
      <c r="V157" t="str">
        <f t="shared" si="47"/>
        <v>0,</v>
      </c>
      <c r="W157" t="str">
        <f t="shared" si="47"/>
        <v>0,</v>
      </c>
      <c r="X157" t="str">
        <f t="shared" si="47"/>
        <v>0,</v>
      </c>
      <c r="Y157" t="str">
        <f t="shared" si="47"/>
        <v>0,</v>
      </c>
      <c r="AP157" t="str">
        <f t="shared" si="38"/>
        <v>FALSE</v>
      </c>
      <c r="AQ157" t="str">
        <f t="shared" si="39"/>
        <v>FALSE</v>
      </c>
      <c r="AR157" t="str">
        <f t="shared" si="40"/>
        <v>FALSE</v>
      </c>
      <c r="AS157" t="str">
        <f t="shared" si="41"/>
        <v>FALSE</v>
      </c>
    </row>
    <row r="158" spans="1:45" x14ac:dyDescent="0.25">
      <c r="A158" s="58">
        <v>157</v>
      </c>
      <c r="B158" s="58" t="b">
        <f>IF(ISNUMBER(Data!D158),IF(AND($A158&lt;=Data!$H$3,$A160&gt;=Data!$H$2,Data!E159&lt;&gt;1),VLOOKUP($A158,Data!$A:$D,4,FALSE)))</f>
        <v>0</v>
      </c>
      <c r="C158" s="58" t="b">
        <f>IF(ISNUMBER(Data!D158),IF(AND($A158&lt;=Data!$H$3,$A160&gt;=Data!$H$2,Data!E159&lt;&gt;1),VLOOKUP($A158,Data!$A:$D,3,FALSE)))</f>
        <v>0</v>
      </c>
      <c r="D158" s="58" t="b">
        <f>IF(COUNT(B158:C158)=2,IF(C158&gt;Data!$H$5,5,IF(C158&gt;Data!$H$6,4,IF(C158&gt;Data!$H$7,3,2))))</f>
        <v>0</v>
      </c>
      <c r="E158" s="69" t="str">
        <f t="shared" si="37"/>
        <v/>
      </c>
      <c r="F158" t="str">
        <f t="shared" si="46"/>
        <v>0,</v>
      </c>
      <c r="G158" t="str">
        <f t="shared" si="46"/>
        <v>0,</v>
      </c>
      <c r="H158" t="str">
        <f t="shared" si="46"/>
        <v>0,</v>
      </c>
      <c r="I158" t="str">
        <f t="shared" si="46"/>
        <v>0,</v>
      </c>
      <c r="J158" t="str">
        <f t="shared" si="46"/>
        <v>0,</v>
      </c>
      <c r="K158" t="str">
        <f t="shared" si="46"/>
        <v>0,</v>
      </c>
      <c r="L158" t="str">
        <f t="shared" si="46"/>
        <v>0,</v>
      </c>
      <c r="M158" t="str">
        <f t="shared" si="46"/>
        <v>0,</v>
      </c>
      <c r="N158" t="str">
        <f t="shared" si="46"/>
        <v>0,</v>
      </c>
      <c r="O158" t="str">
        <f t="shared" si="46"/>
        <v>0,</v>
      </c>
      <c r="P158" t="str">
        <f t="shared" si="47"/>
        <v>0,</v>
      </c>
      <c r="Q158" t="str">
        <f t="shared" si="47"/>
        <v>0,</v>
      </c>
      <c r="R158" t="str">
        <f t="shared" si="47"/>
        <v>0,</v>
      </c>
      <c r="S158" t="str">
        <f t="shared" si="47"/>
        <v>0,</v>
      </c>
      <c r="T158" t="str">
        <f t="shared" si="47"/>
        <v>0,</v>
      </c>
      <c r="U158" t="str">
        <f t="shared" si="47"/>
        <v>0,</v>
      </c>
      <c r="V158" t="str">
        <f t="shared" si="47"/>
        <v>0,</v>
      </c>
      <c r="W158" t="str">
        <f t="shared" si="47"/>
        <v>0,</v>
      </c>
      <c r="X158" t="str">
        <f t="shared" si="47"/>
        <v>0,</v>
      </c>
      <c r="Y158" t="str">
        <f t="shared" si="47"/>
        <v>0,</v>
      </c>
      <c r="AP158" t="str">
        <f t="shared" si="38"/>
        <v>FALSE</v>
      </c>
      <c r="AQ158" t="str">
        <f t="shared" si="39"/>
        <v>FALSE</v>
      </c>
      <c r="AR158" t="str">
        <f t="shared" si="40"/>
        <v>FALSE</v>
      </c>
      <c r="AS158" t="str">
        <f t="shared" si="41"/>
        <v>FALSE</v>
      </c>
    </row>
    <row r="159" spans="1:45" x14ac:dyDescent="0.25">
      <c r="A159" s="58">
        <v>158</v>
      </c>
      <c r="B159" s="58" t="b">
        <f>IF(ISNUMBER(Data!D159),IF(AND($A159&lt;=Data!$H$3,$A161&gt;=Data!$H$2,Data!E160&lt;&gt;1),VLOOKUP($A159,Data!$A:$D,4,FALSE)))</f>
        <v>0</v>
      </c>
      <c r="C159" s="58" t="b">
        <f>IF(ISNUMBER(Data!D159),IF(AND($A159&lt;=Data!$H$3,$A161&gt;=Data!$H$2,Data!E160&lt;&gt;1),VLOOKUP($A159,Data!$A:$D,3,FALSE)))</f>
        <v>0</v>
      </c>
      <c r="D159" s="58" t="b">
        <f>IF(COUNT(B159:C159)=2,IF(C159&gt;Data!$H$5,5,IF(C159&gt;Data!$H$6,4,IF(C159&gt;Data!$H$7,3,2))))</f>
        <v>0</v>
      </c>
      <c r="E159" s="69" t="str">
        <f t="shared" si="37"/>
        <v/>
      </c>
      <c r="F159" t="str">
        <f t="shared" si="46"/>
        <v>0,</v>
      </c>
      <c r="G159" t="str">
        <f t="shared" si="46"/>
        <v>0,</v>
      </c>
      <c r="H159" t="str">
        <f t="shared" si="46"/>
        <v>0,</v>
      </c>
      <c r="I159" t="str">
        <f t="shared" si="46"/>
        <v>0,</v>
      </c>
      <c r="J159" t="str">
        <f t="shared" si="46"/>
        <v>0,</v>
      </c>
      <c r="K159" t="str">
        <f t="shared" si="46"/>
        <v>0,</v>
      </c>
      <c r="L159" t="str">
        <f t="shared" si="46"/>
        <v>0,</v>
      </c>
      <c r="M159" t="str">
        <f t="shared" si="46"/>
        <v>0,</v>
      </c>
      <c r="N159" t="str">
        <f t="shared" si="46"/>
        <v>0,</v>
      </c>
      <c r="O159" t="str">
        <f t="shared" si="46"/>
        <v>0,</v>
      </c>
      <c r="P159" t="str">
        <f t="shared" si="47"/>
        <v>0,</v>
      </c>
      <c r="Q159" t="str">
        <f t="shared" si="47"/>
        <v>0,</v>
      </c>
      <c r="R159" t="str">
        <f t="shared" si="47"/>
        <v>0,</v>
      </c>
      <c r="S159" t="str">
        <f t="shared" si="47"/>
        <v>0,</v>
      </c>
      <c r="T159" t="str">
        <f t="shared" si="47"/>
        <v>0,</v>
      </c>
      <c r="U159" t="str">
        <f t="shared" si="47"/>
        <v>0,</v>
      </c>
      <c r="V159" t="str">
        <f t="shared" si="47"/>
        <v>0,</v>
      </c>
      <c r="W159" t="str">
        <f t="shared" si="47"/>
        <v>0,</v>
      </c>
      <c r="X159" t="str">
        <f t="shared" si="47"/>
        <v>0,</v>
      </c>
      <c r="Y159" t="str">
        <f t="shared" si="47"/>
        <v>0,</v>
      </c>
      <c r="AP159" t="str">
        <f t="shared" si="38"/>
        <v>FALSE</v>
      </c>
      <c r="AQ159" t="str">
        <f t="shared" si="39"/>
        <v>FALSE</v>
      </c>
      <c r="AR159" t="str">
        <f t="shared" si="40"/>
        <v>FALSE</v>
      </c>
      <c r="AS159" t="str">
        <f t="shared" si="41"/>
        <v>FALSE</v>
      </c>
    </row>
    <row r="160" spans="1:45" x14ac:dyDescent="0.25">
      <c r="A160" s="58">
        <v>159</v>
      </c>
      <c r="B160" s="58" t="b">
        <f>IF(ISNUMBER(Data!D160),IF(AND($A160&lt;=Data!$H$3,$A162&gt;=Data!$H$2,Data!E161&lt;&gt;1),VLOOKUP($A160,Data!$A:$D,4,FALSE)))</f>
        <v>0</v>
      </c>
      <c r="C160" s="58" t="b">
        <f>IF(ISNUMBER(Data!D160),IF(AND($A160&lt;=Data!$H$3,$A162&gt;=Data!$H$2,Data!E161&lt;&gt;1),VLOOKUP($A160,Data!$A:$D,3,FALSE)))</f>
        <v>0</v>
      </c>
      <c r="D160" s="58" t="b">
        <f>IF(COUNT(B160:C160)=2,IF(C160&gt;Data!$H$5,5,IF(C160&gt;Data!$H$6,4,IF(C160&gt;Data!$H$7,3,2))))</f>
        <v>0</v>
      </c>
      <c r="E160" s="69" t="str">
        <f t="shared" si="37"/>
        <v/>
      </c>
      <c r="F160" t="str">
        <f t="shared" si="46"/>
        <v>0,</v>
      </c>
      <c r="G160" t="str">
        <f t="shared" si="46"/>
        <v>0,</v>
      </c>
      <c r="H160" t="str">
        <f t="shared" si="46"/>
        <v>0,</v>
      </c>
      <c r="I160" t="str">
        <f t="shared" si="46"/>
        <v>0,</v>
      </c>
      <c r="J160" t="str">
        <f t="shared" si="46"/>
        <v>0,</v>
      </c>
      <c r="K160" t="str">
        <f t="shared" si="46"/>
        <v>0,</v>
      </c>
      <c r="L160" t="str">
        <f t="shared" si="46"/>
        <v>0,</v>
      </c>
      <c r="M160" t="str">
        <f t="shared" si="46"/>
        <v>0,</v>
      </c>
      <c r="N160" t="str">
        <f t="shared" si="46"/>
        <v>0,</v>
      </c>
      <c r="O160" t="str">
        <f t="shared" si="46"/>
        <v>0,</v>
      </c>
      <c r="P160" t="str">
        <f t="shared" si="47"/>
        <v>0,</v>
      </c>
      <c r="Q160" t="str">
        <f t="shared" si="47"/>
        <v>0,</v>
      </c>
      <c r="R160" t="str">
        <f t="shared" si="47"/>
        <v>0,</v>
      </c>
      <c r="S160" t="str">
        <f t="shared" si="47"/>
        <v>0,</v>
      </c>
      <c r="T160" t="str">
        <f t="shared" si="47"/>
        <v>0,</v>
      </c>
      <c r="U160" t="str">
        <f t="shared" si="47"/>
        <v>0,</v>
      </c>
      <c r="V160" t="str">
        <f t="shared" si="47"/>
        <v>0,</v>
      </c>
      <c r="W160" t="str">
        <f t="shared" si="47"/>
        <v>0,</v>
      </c>
      <c r="X160" t="str">
        <f t="shared" si="47"/>
        <v>0,</v>
      </c>
      <c r="Y160" t="str">
        <f t="shared" si="47"/>
        <v>0,</v>
      </c>
      <c r="AP160" t="str">
        <f t="shared" si="38"/>
        <v>FALSE</v>
      </c>
      <c r="AQ160" t="str">
        <f t="shared" si="39"/>
        <v>FALSE</v>
      </c>
      <c r="AR160" t="str">
        <f t="shared" si="40"/>
        <v>FALSE</v>
      </c>
      <c r="AS160" t="str">
        <f t="shared" si="41"/>
        <v>FALSE</v>
      </c>
    </row>
    <row r="161" spans="1:45" x14ac:dyDescent="0.25">
      <c r="A161" s="58">
        <v>160</v>
      </c>
      <c r="B161" s="58" t="b">
        <f>IF(ISNUMBER(Data!D161),IF(AND($A161&lt;=Data!$H$3,$A163&gt;=Data!$H$2,Data!E162&lt;&gt;1),VLOOKUP($A161,Data!$A:$D,4,FALSE)))</f>
        <v>0</v>
      </c>
      <c r="C161" s="58" t="b">
        <f>IF(ISNUMBER(Data!D161),IF(AND($A161&lt;=Data!$H$3,$A163&gt;=Data!$H$2,Data!E162&lt;&gt;1),VLOOKUP($A161,Data!$A:$D,3,FALSE)))</f>
        <v>0</v>
      </c>
      <c r="D161" s="58" t="b">
        <f>IF(COUNT(B161:C161)=2,IF(C161&gt;Data!$H$5,5,IF(C161&gt;Data!$H$6,4,IF(C161&gt;Data!$H$7,3,2))))</f>
        <v>0</v>
      </c>
      <c r="E161" s="69" t="str">
        <f t="shared" si="37"/>
        <v/>
      </c>
      <c r="F161" t="str">
        <f t="shared" si="46"/>
        <v>0,</v>
      </c>
      <c r="G161" t="str">
        <f t="shared" si="46"/>
        <v>0,</v>
      </c>
      <c r="H161" t="str">
        <f t="shared" si="46"/>
        <v>0,</v>
      </c>
      <c r="I161" t="str">
        <f t="shared" si="46"/>
        <v>0,</v>
      </c>
      <c r="J161" t="str">
        <f t="shared" si="46"/>
        <v>0,</v>
      </c>
      <c r="K161" t="str">
        <f t="shared" si="46"/>
        <v>0,</v>
      </c>
      <c r="L161" t="str">
        <f t="shared" si="46"/>
        <v>0,</v>
      </c>
      <c r="M161" t="str">
        <f t="shared" si="46"/>
        <v>0,</v>
      </c>
      <c r="N161" t="str">
        <f t="shared" si="46"/>
        <v>0,</v>
      </c>
      <c r="O161" t="str">
        <f t="shared" si="46"/>
        <v>0,</v>
      </c>
      <c r="P161" t="str">
        <f t="shared" si="47"/>
        <v>0,</v>
      </c>
      <c r="Q161" t="str">
        <f t="shared" si="47"/>
        <v>0,</v>
      </c>
      <c r="R161" t="str">
        <f t="shared" si="47"/>
        <v>0,</v>
      </c>
      <c r="S161" t="str">
        <f t="shared" si="47"/>
        <v>0,</v>
      </c>
      <c r="T161" t="str">
        <f t="shared" si="47"/>
        <v>0,</v>
      </c>
      <c r="U161" t="str">
        <f t="shared" si="47"/>
        <v>0,</v>
      </c>
      <c r="V161" t="str">
        <f t="shared" si="47"/>
        <v>0,</v>
      </c>
      <c r="W161" t="str">
        <f t="shared" si="47"/>
        <v>0,</v>
      </c>
      <c r="X161" t="str">
        <f t="shared" si="47"/>
        <v>0,</v>
      </c>
      <c r="Y161" t="str">
        <f t="shared" si="47"/>
        <v>0,</v>
      </c>
      <c r="AP161" t="str">
        <f t="shared" si="38"/>
        <v>FALSE</v>
      </c>
      <c r="AQ161" t="str">
        <f t="shared" si="39"/>
        <v>FALSE</v>
      </c>
      <c r="AR161" t="str">
        <f t="shared" si="40"/>
        <v>FALSE</v>
      </c>
      <c r="AS161" t="str">
        <f t="shared" si="41"/>
        <v>FALSE</v>
      </c>
    </row>
    <row r="162" spans="1:45" x14ac:dyDescent="0.25">
      <c r="A162" s="58">
        <v>161</v>
      </c>
      <c r="B162" s="58" t="b">
        <f>IF(ISNUMBER(Data!D162),IF(AND($A162&lt;=Data!$H$3,$A164&gt;=Data!$H$2,Data!E163&lt;&gt;1),VLOOKUP($A162,Data!$A:$D,4,FALSE)))</f>
        <v>0</v>
      </c>
      <c r="C162" s="58" t="b">
        <f>IF(ISNUMBER(Data!D162),IF(AND($A162&lt;=Data!$H$3,$A164&gt;=Data!$H$2,Data!E163&lt;&gt;1),VLOOKUP($A162,Data!$A:$D,3,FALSE)))</f>
        <v>0</v>
      </c>
      <c r="D162" s="58" t="b">
        <f>IF(COUNT(B162:C162)=2,IF(C162&gt;Data!$H$5,5,IF(C162&gt;Data!$H$6,4,IF(C162&gt;Data!$H$7,3,2))))</f>
        <v>0</v>
      </c>
      <c r="E162" s="69" t="str">
        <f t="shared" si="37"/>
        <v/>
      </c>
      <c r="F162" t="str">
        <f t="shared" ref="F162:O171" si="48">IF($B162&lt;F$1,1,0) &amp;","&amp;$E162</f>
        <v>0,</v>
      </c>
      <c r="G162" t="str">
        <f t="shared" si="48"/>
        <v>0,</v>
      </c>
      <c r="H162" t="str">
        <f t="shared" si="48"/>
        <v>0,</v>
      </c>
      <c r="I162" t="str">
        <f t="shared" si="48"/>
        <v>0,</v>
      </c>
      <c r="J162" t="str">
        <f t="shared" si="48"/>
        <v>0,</v>
      </c>
      <c r="K162" t="str">
        <f t="shared" si="48"/>
        <v>0,</v>
      </c>
      <c r="L162" t="str">
        <f t="shared" si="48"/>
        <v>0,</v>
      </c>
      <c r="M162" t="str">
        <f t="shared" si="48"/>
        <v>0,</v>
      </c>
      <c r="N162" t="str">
        <f t="shared" si="48"/>
        <v>0,</v>
      </c>
      <c r="O162" t="str">
        <f t="shared" si="48"/>
        <v>0,</v>
      </c>
      <c r="P162" t="str">
        <f t="shared" ref="P162:Y171" si="49">IF($B162&lt;P$1,1,0) &amp;","&amp;$E162</f>
        <v>0,</v>
      </c>
      <c r="Q162" t="str">
        <f t="shared" si="49"/>
        <v>0,</v>
      </c>
      <c r="R162" t="str">
        <f t="shared" si="49"/>
        <v>0,</v>
      </c>
      <c r="S162" t="str">
        <f t="shared" si="49"/>
        <v>0,</v>
      </c>
      <c r="T162" t="str">
        <f t="shared" si="49"/>
        <v>0,</v>
      </c>
      <c r="U162" t="str">
        <f t="shared" si="49"/>
        <v>0,</v>
      </c>
      <c r="V162" t="str">
        <f t="shared" si="49"/>
        <v>0,</v>
      </c>
      <c r="W162" t="str">
        <f t="shared" si="49"/>
        <v>0,</v>
      </c>
      <c r="X162" t="str">
        <f t="shared" si="49"/>
        <v>0,</v>
      </c>
      <c r="Y162" t="str">
        <f t="shared" si="49"/>
        <v>0,</v>
      </c>
      <c r="AP162" t="str">
        <f t="shared" si="38"/>
        <v>FALSE</v>
      </c>
      <c r="AQ162" t="str">
        <f t="shared" si="39"/>
        <v>FALSE</v>
      </c>
      <c r="AR162" t="str">
        <f t="shared" si="40"/>
        <v>FALSE</v>
      </c>
      <c r="AS162" t="str">
        <f t="shared" si="41"/>
        <v>FALSE</v>
      </c>
    </row>
    <row r="163" spans="1:45" x14ac:dyDescent="0.25">
      <c r="A163" s="58">
        <v>162</v>
      </c>
      <c r="B163" s="58" t="b">
        <f>IF(ISNUMBER(Data!D163),IF(AND($A163&lt;=Data!$H$3,$A165&gt;=Data!$H$2,Data!E164&lt;&gt;1),VLOOKUP($A163,Data!$A:$D,4,FALSE)))</f>
        <v>0</v>
      </c>
      <c r="C163" s="58" t="b">
        <f>IF(ISNUMBER(Data!D163),IF(AND($A163&lt;=Data!$H$3,$A165&gt;=Data!$H$2,Data!E164&lt;&gt;1),VLOOKUP($A163,Data!$A:$D,3,FALSE)))</f>
        <v>0</v>
      </c>
      <c r="D163" s="58" t="b">
        <f>IF(COUNT(B163:C163)=2,IF(C163&gt;Data!$H$5,5,IF(C163&gt;Data!$H$6,4,IF(C163&gt;Data!$H$7,3,2))))</f>
        <v>0</v>
      </c>
      <c r="E163" s="69" t="str">
        <f t="shared" si="37"/>
        <v/>
      </c>
      <c r="F163" t="str">
        <f t="shared" si="48"/>
        <v>0,</v>
      </c>
      <c r="G163" t="str">
        <f t="shared" si="48"/>
        <v>0,</v>
      </c>
      <c r="H163" t="str">
        <f t="shared" si="48"/>
        <v>0,</v>
      </c>
      <c r="I163" t="str">
        <f t="shared" si="48"/>
        <v>0,</v>
      </c>
      <c r="J163" t="str">
        <f t="shared" si="48"/>
        <v>0,</v>
      </c>
      <c r="K163" t="str">
        <f t="shared" si="48"/>
        <v>0,</v>
      </c>
      <c r="L163" t="str">
        <f t="shared" si="48"/>
        <v>0,</v>
      </c>
      <c r="M163" t="str">
        <f t="shared" si="48"/>
        <v>0,</v>
      </c>
      <c r="N163" t="str">
        <f t="shared" si="48"/>
        <v>0,</v>
      </c>
      <c r="O163" t="str">
        <f t="shared" si="48"/>
        <v>0,</v>
      </c>
      <c r="P163" t="str">
        <f t="shared" si="49"/>
        <v>0,</v>
      </c>
      <c r="Q163" t="str">
        <f t="shared" si="49"/>
        <v>0,</v>
      </c>
      <c r="R163" t="str">
        <f t="shared" si="49"/>
        <v>0,</v>
      </c>
      <c r="S163" t="str">
        <f t="shared" si="49"/>
        <v>0,</v>
      </c>
      <c r="T163" t="str">
        <f t="shared" si="49"/>
        <v>0,</v>
      </c>
      <c r="U163" t="str">
        <f t="shared" si="49"/>
        <v>0,</v>
      </c>
      <c r="V163" t="str">
        <f t="shared" si="49"/>
        <v>0,</v>
      </c>
      <c r="W163" t="str">
        <f t="shared" si="49"/>
        <v>0,</v>
      </c>
      <c r="X163" t="str">
        <f t="shared" si="49"/>
        <v>0,</v>
      </c>
      <c r="Y163" t="str">
        <f t="shared" si="49"/>
        <v>0,</v>
      </c>
      <c r="AP163" t="str">
        <f t="shared" si="38"/>
        <v>FALSE</v>
      </c>
      <c r="AQ163" t="str">
        <f t="shared" si="39"/>
        <v>FALSE</v>
      </c>
      <c r="AR163" t="str">
        <f t="shared" si="40"/>
        <v>FALSE</v>
      </c>
      <c r="AS163" t="str">
        <f t="shared" si="41"/>
        <v>FALSE</v>
      </c>
    </row>
    <row r="164" spans="1:45" x14ac:dyDescent="0.25">
      <c r="A164" s="58">
        <v>163</v>
      </c>
      <c r="B164" s="58" t="b">
        <f>IF(ISNUMBER(Data!D164),IF(AND($A164&lt;=Data!$H$3,$A166&gt;=Data!$H$2,Data!E165&lt;&gt;1),VLOOKUP($A164,Data!$A:$D,4,FALSE)))</f>
        <v>0</v>
      </c>
      <c r="C164" s="58" t="b">
        <f>IF(ISNUMBER(Data!D164),IF(AND($A164&lt;=Data!$H$3,$A166&gt;=Data!$H$2,Data!E165&lt;&gt;1),VLOOKUP($A164,Data!$A:$D,3,FALSE)))</f>
        <v>0</v>
      </c>
      <c r="D164" s="58" t="b">
        <f>IF(COUNT(B164:C164)=2,IF(C164&gt;Data!$H$5,5,IF(C164&gt;Data!$H$6,4,IF(C164&gt;Data!$H$7,3,2))))</f>
        <v>0</v>
      </c>
      <c r="E164" s="69" t="str">
        <f t="shared" si="37"/>
        <v/>
      </c>
      <c r="F164" t="str">
        <f t="shared" si="48"/>
        <v>0,</v>
      </c>
      <c r="G164" t="str">
        <f t="shared" si="48"/>
        <v>0,</v>
      </c>
      <c r="H164" t="str">
        <f t="shared" si="48"/>
        <v>0,</v>
      </c>
      <c r="I164" t="str">
        <f t="shared" si="48"/>
        <v>0,</v>
      </c>
      <c r="J164" t="str">
        <f t="shared" si="48"/>
        <v>0,</v>
      </c>
      <c r="K164" t="str">
        <f t="shared" si="48"/>
        <v>0,</v>
      </c>
      <c r="L164" t="str">
        <f t="shared" si="48"/>
        <v>0,</v>
      </c>
      <c r="M164" t="str">
        <f t="shared" si="48"/>
        <v>0,</v>
      </c>
      <c r="N164" t="str">
        <f t="shared" si="48"/>
        <v>0,</v>
      </c>
      <c r="O164" t="str">
        <f t="shared" si="48"/>
        <v>0,</v>
      </c>
      <c r="P164" t="str">
        <f t="shared" si="49"/>
        <v>0,</v>
      </c>
      <c r="Q164" t="str">
        <f t="shared" si="49"/>
        <v>0,</v>
      </c>
      <c r="R164" t="str">
        <f t="shared" si="49"/>
        <v>0,</v>
      </c>
      <c r="S164" t="str">
        <f t="shared" si="49"/>
        <v>0,</v>
      </c>
      <c r="T164" t="str">
        <f t="shared" si="49"/>
        <v>0,</v>
      </c>
      <c r="U164" t="str">
        <f t="shared" si="49"/>
        <v>0,</v>
      </c>
      <c r="V164" t="str">
        <f t="shared" si="49"/>
        <v>0,</v>
      </c>
      <c r="W164" t="str">
        <f t="shared" si="49"/>
        <v>0,</v>
      </c>
      <c r="X164" t="str">
        <f t="shared" si="49"/>
        <v>0,</v>
      </c>
      <c r="Y164" t="str">
        <f t="shared" si="49"/>
        <v>0,</v>
      </c>
      <c r="AP164" t="str">
        <f t="shared" si="38"/>
        <v>FALSE</v>
      </c>
      <c r="AQ164" t="str">
        <f t="shared" si="39"/>
        <v>FALSE</v>
      </c>
      <c r="AR164" t="str">
        <f t="shared" si="40"/>
        <v>FALSE</v>
      </c>
      <c r="AS164" t="str">
        <f t="shared" si="41"/>
        <v>FALSE</v>
      </c>
    </row>
    <row r="165" spans="1:45" x14ac:dyDescent="0.25">
      <c r="A165" s="58">
        <v>164</v>
      </c>
      <c r="B165" s="58" t="b">
        <f>IF(ISNUMBER(Data!D165),IF(AND($A165&lt;=Data!$H$3,$A167&gt;=Data!$H$2,Data!E166&lt;&gt;1),VLOOKUP($A165,Data!$A:$D,4,FALSE)))</f>
        <v>0</v>
      </c>
      <c r="C165" s="58" t="b">
        <f>IF(ISNUMBER(Data!D165),IF(AND($A165&lt;=Data!$H$3,$A167&gt;=Data!$H$2,Data!E166&lt;&gt;1),VLOOKUP($A165,Data!$A:$D,3,FALSE)))</f>
        <v>0</v>
      </c>
      <c r="D165" s="58" t="b">
        <f>IF(COUNT(B165:C165)=2,IF(C165&gt;Data!$H$5,5,IF(C165&gt;Data!$H$6,4,IF(C165&gt;Data!$H$7,3,2))))</f>
        <v>0</v>
      </c>
      <c r="E165" s="69" t="str">
        <f t="shared" si="37"/>
        <v/>
      </c>
      <c r="F165" t="str">
        <f t="shared" si="48"/>
        <v>0,</v>
      </c>
      <c r="G165" t="str">
        <f t="shared" si="48"/>
        <v>0,</v>
      </c>
      <c r="H165" t="str">
        <f t="shared" si="48"/>
        <v>0,</v>
      </c>
      <c r="I165" t="str">
        <f t="shared" si="48"/>
        <v>0,</v>
      </c>
      <c r="J165" t="str">
        <f t="shared" si="48"/>
        <v>0,</v>
      </c>
      <c r="K165" t="str">
        <f t="shared" si="48"/>
        <v>0,</v>
      </c>
      <c r="L165" t="str">
        <f t="shared" si="48"/>
        <v>0,</v>
      </c>
      <c r="M165" t="str">
        <f t="shared" si="48"/>
        <v>0,</v>
      </c>
      <c r="N165" t="str">
        <f t="shared" si="48"/>
        <v>0,</v>
      </c>
      <c r="O165" t="str">
        <f t="shared" si="48"/>
        <v>0,</v>
      </c>
      <c r="P165" t="str">
        <f t="shared" si="49"/>
        <v>0,</v>
      </c>
      <c r="Q165" t="str">
        <f t="shared" si="49"/>
        <v>0,</v>
      </c>
      <c r="R165" t="str">
        <f t="shared" si="49"/>
        <v>0,</v>
      </c>
      <c r="S165" t="str">
        <f t="shared" si="49"/>
        <v>0,</v>
      </c>
      <c r="T165" t="str">
        <f t="shared" si="49"/>
        <v>0,</v>
      </c>
      <c r="U165" t="str">
        <f t="shared" si="49"/>
        <v>0,</v>
      </c>
      <c r="V165" t="str">
        <f t="shared" si="49"/>
        <v>0,</v>
      </c>
      <c r="W165" t="str">
        <f t="shared" si="49"/>
        <v>0,</v>
      </c>
      <c r="X165" t="str">
        <f t="shared" si="49"/>
        <v>0,</v>
      </c>
      <c r="Y165" t="str">
        <f t="shared" si="49"/>
        <v>0,</v>
      </c>
      <c r="AP165" t="str">
        <f t="shared" si="38"/>
        <v>FALSE</v>
      </c>
      <c r="AQ165" t="str">
        <f t="shared" si="39"/>
        <v>FALSE</v>
      </c>
      <c r="AR165" t="str">
        <f t="shared" si="40"/>
        <v>FALSE</v>
      </c>
      <c r="AS165" t="str">
        <f t="shared" si="41"/>
        <v>FALSE</v>
      </c>
    </row>
    <row r="166" spans="1:45" x14ac:dyDescent="0.25">
      <c r="A166" s="58">
        <v>165</v>
      </c>
      <c r="B166" s="58" t="b">
        <f>IF(ISNUMBER(Data!D166),IF(AND($A166&lt;=Data!$H$3,$A168&gt;=Data!$H$2,Data!E167&lt;&gt;1),VLOOKUP($A166,Data!$A:$D,4,FALSE)))</f>
        <v>0</v>
      </c>
      <c r="C166" s="58" t="b">
        <f>IF(ISNUMBER(Data!D166),IF(AND($A166&lt;=Data!$H$3,$A168&gt;=Data!$H$2,Data!E167&lt;&gt;1),VLOOKUP($A166,Data!$A:$D,3,FALSE)))</f>
        <v>0</v>
      </c>
      <c r="D166" s="58" t="b">
        <f>IF(COUNT(B166:C166)=2,IF(C166&gt;Data!$H$5,5,IF(C166&gt;Data!$H$6,4,IF(C166&gt;Data!$H$7,3,2))))</f>
        <v>0</v>
      </c>
      <c r="E166" s="69" t="str">
        <f t="shared" si="37"/>
        <v/>
      </c>
      <c r="F166" t="str">
        <f t="shared" si="48"/>
        <v>0,</v>
      </c>
      <c r="G166" t="str">
        <f t="shared" si="48"/>
        <v>0,</v>
      </c>
      <c r="H166" t="str">
        <f t="shared" si="48"/>
        <v>0,</v>
      </c>
      <c r="I166" t="str">
        <f t="shared" si="48"/>
        <v>0,</v>
      </c>
      <c r="J166" t="str">
        <f t="shared" si="48"/>
        <v>0,</v>
      </c>
      <c r="K166" t="str">
        <f t="shared" si="48"/>
        <v>0,</v>
      </c>
      <c r="L166" t="str">
        <f t="shared" si="48"/>
        <v>0,</v>
      </c>
      <c r="M166" t="str">
        <f t="shared" si="48"/>
        <v>0,</v>
      </c>
      <c r="N166" t="str">
        <f t="shared" si="48"/>
        <v>0,</v>
      </c>
      <c r="O166" t="str">
        <f t="shared" si="48"/>
        <v>0,</v>
      </c>
      <c r="P166" t="str">
        <f t="shared" si="49"/>
        <v>0,</v>
      </c>
      <c r="Q166" t="str">
        <f t="shared" si="49"/>
        <v>0,</v>
      </c>
      <c r="R166" t="str">
        <f t="shared" si="49"/>
        <v>0,</v>
      </c>
      <c r="S166" t="str">
        <f t="shared" si="49"/>
        <v>0,</v>
      </c>
      <c r="T166" t="str">
        <f t="shared" si="49"/>
        <v>0,</v>
      </c>
      <c r="U166" t="str">
        <f t="shared" si="49"/>
        <v>0,</v>
      </c>
      <c r="V166" t="str">
        <f t="shared" si="49"/>
        <v>0,</v>
      </c>
      <c r="W166" t="str">
        <f t="shared" si="49"/>
        <v>0,</v>
      </c>
      <c r="X166" t="str">
        <f t="shared" si="49"/>
        <v>0,</v>
      </c>
      <c r="Y166" t="str">
        <f t="shared" si="49"/>
        <v>0,</v>
      </c>
      <c r="AP166" t="str">
        <f t="shared" si="38"/>
        <v>FALSE</v>
      </c>
      <c r="AQ166" t="str">
        <f t="shared" si="39"/>
        <v>FALSE</v>
      </c>
      <c r="AR166" t="str">
        <f t="shared" si="40"/>
        <v>FALSE</v>
      </c>
      <c r="AS166" t="str">
        <f t="shared" si="41"/>
        <v>FALSE</v>
      </c>
    </row>
    <row r="167" spans="1:45" x14ac:dyDescent="0.25">
      <c r="A167" s="58">
        <v>166</v>
      </c>
      <c r="B167" s="58" t="b">
        <f>IF(ISNUMBER(Data!D167),IF(AND($A167&lt;=Data!$H$3,$A169&gt;=Data!$H$2,Data!E168&lt;&gt;1),VLOOKUP($A167,Data!$A:$D,4,FALSE)))</f>
        <v>0</v>
      </c>
      <c r="C167" s="58" t="b">
        <f>IF(ISNUMBER(Data!D167),IF(AND($A167&lt;=Data!$H$3,$A169&gt;=Data!$H$2,Data!E168&lt;&gt;1),VLOOKUP($A167,Data!$A:$D,3,FALSE)))</f>
        <v>0</v>
      </c>
      <c r="D167" s="58" t="b">
        <f>IF(COUNT(B167:C167)=2,IF(C167&gt;Data!$H$5,5,IF(C167&gt;Data!$H$6,4,IF(C167&gt;Data!$H$7,3,2))))</f>
        <v>0</v>
      </c>
      <c r="E167" s="69" t="str">
        <f t="shared" si="37"/>
        <v/>
      </c>
      <c r="F167" t="str">
        <f t="shared" si="48"/>
        <v>0,</v>
      </c>
      <c r="G167" t="str">
        <f t="shared" si="48"/>
        <v>0,</v>
      </c>
      <c r="H167" t="str">
        <f t="shared" si="48"/>
        <v>0,</v>
      </c>
      <c r="I167" t="str">
        <f t="shared" si="48"/>
        <v>0,</v>
      </c>
      <c r="J167" t="str">
        <f t="shared" si="48"/>
        <v>0,</v>
      </c>
      <c r="K167" t="str">
        <f t="shared" si="48"/>
        <v>0,</v>
      </c>
      <c r="L167" t="str">
        <f t="shared" si="48"/>
        <v>0,</v>
      </c>
      <c r="M167" t="str">
        <f t="shared" si="48"/>
        <v>0,</v>
      </c>
      <c r="N167" t="str">
        <f t="shared" si="48"/>
        <v>0,</v>
      </c>
      <c r="O167" t="str">
        <f t="shared" si="48"/>
        <v>0,</v>
      </c>
      <c r="P167" t="str">
        <f t="shared" si="49"/>
        <v>0,</v>
      </c>
      <c r="Q167" t="str">
        <f t="shared" si="49"/>
        <v>0,</v>
      </c>
      <c r="R167" t="str">
        <f t="shared" si="49"/>
        <v>0,</v>
      </c>
      <c r="S167" t="str">
        <f t="shared" si="49"/>
        <v>0,</v>
      </c>
      <c r="T167" t="str">
        <f t="shared" si="49"/>
        <v>0,</v>
      </c>
      <c r="U167" t="str">
        <f t="shared" si="49"/>
        <v>0,</v>
      </c>
      <c r="V167" t="str">
        <f t="shared" si="49"/>
        <v>0,</v>
      </c>
      <c r="W167" t="str">
        <f t="shared" si="49"/>
        <v>0,</v>
      </c>
      <c r="X167" t="str">
        <f t="shared" si="49"/>
        <v>0,</v>
      </c>
      <c r="Y167" t="str">
        <f t="shared" si="49"/>
        <v>0,</v>
      </c>
      <c r="AP167" t="str">
        <f t="shared" si="38"/>
        <v>FALSE</v>
      </c>
      <c r="AQ167" t="str">
        <f t="shared" si="39"/>
        <v>FALSE</v>
      </c>
      <c r="AR167" t="str">
        <f t="shared" si="40"/>
        <v>FALSE</v>
      </c>
      <c r="AS167" t="str">
        <f t="shared" si="41"/>
        <v>FALSE</v>
      </c>
    </row>
    <row r="168" spans="1:45" x14ac:dyDescent="0.25">
      <c r="A168" s="58">
        <v>167</v>
      </c>
      <c r="B168" s="58" t="b">
        <f>IF(ISNUMBER(Data!D168),IF(AND($A168&lt;=Data!$H$3,$A170&gt;=Data!$H$2,Data!E169&lt;&gt;1),VLOOKUP($A168,Data!$A:$D,4,FALSE)))</f>
        <v>0</v>
      </c>
      <c r="C168" s="58" t="b">
        <f>IF(ISNUMBER(Data!D168),IF(AND($A168&lt;=Data!$H$3,$A170&gt;=Data!$H$2,Data!E169&lt;&gt;1),VLOOKUP($A168,Data!$A:$D,3,FALSE)))</f>
        <v>0</v>
      </c>
      <c r="D168" s="58" t="b">
        <f>IF(COUNT(B168:C168)=2,IF(C168&gt;Data!$H$5,5,IF(C168&gt;Data!$H$6,4,IF(C168&gt;Data!$H$7,3,2))))</f>
        <v>0</v>
      </c>
      <c r="E168" s="69" t="str">
        <f t="shared" si="37"/>
        <v/>
      </c>
      <c r="F168" t="str">
        <f t="shared" si="48"/>
        <v>0,</v>
      </c>
      <c r="G168" t="str">
        <f t="shared" si="48"/>
        <v>0,</v>
      </c>
      <c r="H168" t="str">
        <f t="shared" si="48"/>
        <v>0,</v>
      </c>
      <c r="I168" t="str">
        <f t="shared" si="48"/>
        <v>0,</v>
      </c>
      <c r="J168" t="str">
        <f t="shared" si="48"/>
        <v>0,</v>
      </c>
      <c r="K168" t="str">
        <f t="shared" si="48"/>
        <v>0,</v>
      </c>
      <c r="L168" t="str">
        <f t="shared" si="48"/>
        <v>0,</v>
      </c>
      <c r="M168" t="str">
        <f t="shared" si="48"/>
        <v>0,</v>
      </c>
      <c r="N168" t="str">
        <f t="shared" si="48"/>
        <v>0,</v>
      </c>
      <c r="O168" t="str">
        <f t="shared" si="48"/>
        <v>0,</v>
      </c>
      <c r="P168" t="str">
        <f t="shared" si="49"/>
        <v>0,</v>
      </c>
      <c r="Q168" t="str">
        <f t="shared" si="49"/>
        <v>0,</v>
      </c>
      <c r="R168" t="str">
        <f t="shared" si="49"/>
        <v>0,</v>
      </c>
      <c r="S168" t="str">
        <f t="shared" si="49"/>
        <v>0,</v>
      </c>
      <c r="T168" t="str">
        <f t="shared" si="49"/>
        <v>0,</v>
      </c>
      <c r="U168" t="str">
        <f t="shared" si="49"/>
        <v>0,</v>
      </c>
      <c r="V168" t="str">
        <f t="shared" si="49"/>
        <v>0,</v>
      </c>
      <c r="W168" t="str">
        <f t="shared" si="49"/>
        <v>0,</v>
      </c>
      <c r="X168" t="str">
        <f t="shared" si="49"/>
        <v>0,</v>
      </c>
      <c r="Y168" t="str">
        <f t="shared" si="49"/>
        <v>0,</v>
      </c>
      <c r="AP168" t="str">
        <f t="shared" si="38"/>
        <v>FALSE</v>
      </c>
      <c r="AQ168" t="str">
        <f t="shared" si="39"/>
        <v>FALSE</v>
      </c>
      <c r="AR168" t="str">
        <f t="shared" si="40"/>
        <v>FALSE</v>
      </c>
      <c r="AS168" t="str">
        <f t="shared" si="41"/>
        <v>FALSE</v>
      </c>
    </row>
    <row r="169" spans="1:45" x14ac:dyDescent="0.25">
      <c r="A169" s="58">
        <v>168</v>
      </c>
      <c r="B169" s="58" t="b">
        <f>IF(ISNUMBER(Data!D169),IF(AND($A169&lt;=Data!$H$3,$A171&gt;=Data!$H$2,Data!E170&lt;&gt;1),VLOOKUP($A169,Data!$A:$D,4,FALSE)))</f>
        <v>0</v>
      </c>
      <c r="C169" s="58" t="b">
        <f>IF(ISNUMBER(Data!D169),IF(AND($A169&lt;=Data!$H$3,$A171&gt;=Data!$H$2,Data!E170&lt;&gt;1),VLOOKUP($A169,Data!$A:$D,3,FALSE)))</f>
        <v>0</v>
      </c>
      <c r="D169" s="58" t="b">
        <f>IF(COUNT(B169:C169)=2,IF(C169&gt;Data!$H$5,5,IF(C169&gt;Data!$H$6,4,IF(C169&gt;Data!$H$7,3,2))))</f>
        <v>0</v>
      </c>
      <c r="E169" s="69" t="str">
        <f t="shared" si="37"/>
        <v/>
      </c>
      <c r="F169" t="str">
        <f t="shared" si="48"/>
        <v>0,</v>
      </c>
      <c r="G169" t="str">
        <f t="shared" si="48"/>
        <v>0,</v>
      </c>
      <c r="H169" t="str">
        <f t="shared" si="48"/>
        <v>0,</v>
      </c>
      <c r="I169" t="str">
        <f t="shared" si="48"/>
        <v>0,</v>
      </c>
      <c r="J169" t="str">
        <f t="shared" si="48"/>
        <v>0,</v>
      </c>
      <c r="K169" t="str">
        <f t="shared" si="48"/>
        <v>0,</v>
      </c>
      <c r="L169" t="str">
        <f t="shared" si="48"/>
        <v>0,</v>
      </c>
      <c r="M169" t="str">
        <f t="shared" si="48"/>
        <v>0,</v>
      </c>
      <c r="N169" t="str">
        <f t="shared" si="48"/>
        <v>0,</v>
      </c>
      <c r="O169" t="str">
        <f t="shared" si="48"/>
        <v>0,</v>
      </c>
      <c r="P169" t="str">
        <f t="shared" si="49"/>
        <v>0,</v>
      </c>
      <c r="Q169" t="str">
        <f t="shared" si="49"/>
        <v>0,</v>
      </c>
      <c r="R169" t="str">
        <f t="shared" si="49"/>
        <v>0,</v>
      </c>
      <c r="S169" t="str">
        <f t="shared" si="49"/>
        <v>0,</v>
      </c>
      <c r="T169" t="str">
        <f t="shared" si="49"/>
        <v>0,</v>
      </c>
      <c r="U169" t="str">
        <f t="shared" si="49"/>
        <v>0,</v>
      </c>
      <c r="V169" t="str">
        <f t="shared" si="49"/>
        <v>0,</v>
      </c>
      <c r="W169" t="str">
        <f t="shared" si="49"/>
        <v>0,</v>
      </c>
      <c r="X169" t="str">
        <f t="shared" si="49"/>
        <v>0,</v>
      </c>
      <c r="Y169" t="str">
        <f t="shared" si="49"/>
        <v>0,</v>
      </c>
      <c r="AP169" t="str">
        <f t="shared" si="38"/>
        <v>FALSE</v>
      </c>
      <c r="AQ169" t="str">
        <f t="shared" si="39"/>
        <v>FALSE</v>
      </c>
      <c r="AR169" t="str">
        <f t="shared" si="40"/>
        <v>FALSE</v>
      </c>
      <c r="AS169" t="str">
        <f t="shared" si="41"/>
        <v>FALSE</v>
      </c>
    </row>
    <row r="170" spans="1:45" x14ac:dyDescent="0.25">
      <c r="A170" s="58">
        <v>169</v>
      </c>
      <c r="B170" s="58" t="b">
        <f>IF(ISNUMBER(Data!D170),IF(AND($A170&lt;=Data!$H$3,$A172&gt;=Data!$H$2,Data!E171&lt;&gt;1),VLOOKUP($A170,Data!$A:$D,4,FALSE)))</f>
        <v>0</v>
      </c>
      <c r="C170" s="58" t="b">
        <f>IF(ISNUMBER(Data!D170),IF(AND($A170&lt;=Data!$H$3,$A172&gt;=Data!$H$2,Data!E171&lt;&gt;1),VLOOKUP($A170,Data!$A:$D,3,FALSE)))</f>
        <v>0</v>
      </c>
      <c r="D170" s="58" t="b">
        <f>IF(COUNT(B170:C170)=2,IF(C170&gt;Data!$H$5,5,IF(C170&gt;Data!$H$6,4,IF(C170&gt;Data!$H$7,3,2))))</f>
        <v>0</v>
      </c>
      <c r="E170" s="69" t="str">
        <f t="shared" si="37"/>
        <v/>
      </c>
      <c r="F170" t="str">
        <f t="shared" si="48"/>
        <v>0,</v>
      </c>
      <c r="G170" t="str">
        <f t="shared" si="48"/>
        <v>0,</v>
      </c>
      <c r="H170" t="str">
        <f t="shared" si="48"/>
        <v>0,</v>
      </c>
      <c r="I170" t="str">
        <f t="shared" si="48"/>
        <v>0,</v>
      </c>
      <c r="J170" t="str">
        <f t="shared" si="48"/>
        <v>0,</v>
      </c>
      <c r="K170" t="str">
        <f t="shared" si="48"/>
        <v>0,</v>
      </c>
      <c r="L170" t="str">
        <f t="shared" si="48"/>
        <v>0,</v>
      </c>
      <c r="M170" t="str">
        <f t="shared" si="48"/>
        <v>0,</v>
      </c>
      <c r="N170" t="str">
        <f t="shared" si="48"/>
        <v>0,</v>
      </c>
      <c r="O170" t="str">
        <f t="shared" si="48"/>
        <v>0,</v>
      </c>
      <c r="P170" t="str">
        <f t="shared" si="49"/>
        <v>0,</v>
      </c>
      <c r="Q170" t="str">
        <f t="shared" si="49"/>
        <v>0,</v>
      </c>
      <c r="R170" t="str">
        <f t="shared" si="49"/>
        <v>0,</v>
      </c>
      <c r="S170" t="str">
        <f t="shared" si="49"/>
        <v>0,</v>
      </c>
      <c r="T170" t="str">
        <f t="shared" si="49"/>
        <v>0,</v>
      </c>
      <c r="U170" t="str">
        <f t="shared" si="49"/>
        <v>0,</v>
      </c>
      <c r="V170" t="str">
        <f t="shared" si="49"/>
        <v>0,</v>
      </c>
      <c r="W170" t="str">
        <f t="shared" si="49"/>
        <v>0,</v>
      </c>
      <c r="X170" t="str">
        <f t="shared" si="49"/>
        <v>0,</v>
      </c>
      <c r="Y170" t="str">
        <f t="shared" si="49"/>
        <v>0,</v>
      </c>
      <c r="AP170" t="str">
        <f t="shared" si="38"/>
        <v>FALSE</v>
      </c>
      <c r="AQ170" t="str">
        <f t="shared" si="39"/>
        <v>FALSE</v>
      </c>
      <c r="AR170" t="str">
        <f t="shared" si="40"/>
        <v>FALSE</v>
      </c>
      <c r="AS170" t="str">
        <f t="shared" si="41"/>
        <v>FALSE</v>
      </c>
    </row>
    <row r="171" spans="1:45" x14ac:dyDescent="0.25">
      <c r="A171" s="58">
        <v>170</v>
      </c>
      <c r="B171" s="58" t="b">
        <f>IF(ISNUMBER(Data!D171),IF(AND($A171&lt;=Data!$H$3,$A173&gt;=Data!$H$2,Data!E172&lt;&gt;1),VLOOKUP($A171,Data!$A:$D,4,FALSE)))</f>
        <v>0</v>
      </c>
      <c r="C171" s="58" t="b">
        <f>IF(ISNUMBER(Data!D171),IF(AND($A171&lt;=Data!$H$3,$A173&gt;=Data!$H$2,Data!E172&lt;&gt;1),VLOOKUP($A171,Data!$A:$D,3,FALSE)))</f>
        <v>0</v>
      </c>
      <c r="D171" s="58" t="b">
        <f>IF(COUNT(B171:C171)=2,IF(C171&gt;Data!$H$5,5,IF(C171&gt;Data!$H$6,4,IF(C171&gt;Data!$H$7,3,2))))</f>
        <v>0</v>
      </c>
      <c r="E171" s="69" t="str">
        <f t="shared" si="37"/>
        <v/>
      </c>
      <c r="F171" t="str">
        <f t="shared" si="48"/>
        <v>0,</v>
      </c>
      <c r="G171" t="str">
        <f t="shared" si="48"/>
        <v>0,</v>
      </c>
      <c r="H171" t="str">
        <f t="shared" si="48"/>
        <v>0,</v>
      </c>
      <c r="I171" t="str">
        <f t="shared" si="48"/>
        <v>0,</v>
      </c>
      <c r="J171" t="str">
        <f t="shared" si="48"/>
        <v>0,</v>
      </c>
      <c r="K171" t="str">
        <f t="shared" si="48"/>
        <v>0,</v>
      </c>
      <c r="L171" t="str">
        <f t="shared" si="48"/>
        <v>0,</v>
      </c>
      <c r="M171" t="str">
        <f t="shared" si="48"/>
        <v>0,</v>
      </c>
      <c r="N171" t="str">
        <f t="shared" si="48"/>
        <v>0,</v>
      </c>
      <c r="O171" t="str">
        <f t="shared" si="48"/>
        <v>0,</v>
      </c>
      <c r="P171" t="str">
        <f t="shared" si="49"/>
        <v>0,</v>
      </c>
      <c r="Q171" t="str">
        <f t="shared" si="49"/>
        <v>0,</v>
      </c>
      <c r="R171" t="str">
        <f t="shared" si="49"/>
        <v>0,</v>
      </c>
      <c r="S171" t="str">
        <f t="shared" si="49"/>
        <v>0,</v>
      </c>
      <c r="T171" t="str">
        <f t="shared" si="49"/>
        <v>0,</v>
      </c>
      <c r="U171" t="str">
        <f t="shared" si="49"/>
        <v>0,</v>
      </c>
      <c r="V171" t="str">
        <f t="shared" si="49"/>
        <v>0,</v>
      </c>
      <c r="W171" t="str">
        <f t="shared" si="49"/>
        <v>0,</v>
      </c>
      <c r="X171" t="str">
        <f t="shared" si="49"/>
        <v>0,</v>
      </c>
      <c r="Y171" t="str">
        <f t="shared" si="49"/>
        <v>0,</v>
      </c>
      <c r="AP171" t="str">
        <f t="shared" si="38"/>
        <v>FALSE</v>
      </c>
      <c r="AQ171" t="str">
        <f t="shared" si="39"/>
        <v>FALSE</v>
      </c>
      <c r="AR171" t="str">
        <f t="shared" si="40"/>
        <v>FALSE</v>
      </c>
      <c r="AS171" t="str">
        <f t="shared" si="41"/>
        <v>FALSE</v>
      </c>
    </row>
    <row r="172" spans="1:45" x14ac:dyDescent="0.25">
      <c r="A172" s="58">
        <v>171</v>
      </c>
      <c r="B172" s="58" t="b">
        <f>IF(ISNUMBER(Data!D172),IF(AND($A172&lt;=Data!$H$3,$A174&gt;=Data!$H$2,Data!E173&lt;&gt;1),VLOOKUP($A172,Data!$A:$D,4,FALSE)))</f>
        <v>0</v>
      </c>
      <c r="C172" s="58" t="b">
        <f>IF(ISNUMBER(Data!D172),IF(AND($A172&lt;=Data!$H$3,$A174&gt;=Data!$H$2,Data!E173&lt;&gt;1),VLOOKUP($A172,Data!$A:$D,3,FALSE)))</f>
        <v>0</v>
      </c>
      <c r="D172" s="58" t="b">
        <f>IF(COUNT(B172:C172)=2,IF(C172&gt;Data!$H$5,5,IF(C172&gt;Data!$H$6,4,IF(C172&gt;Data!$H$7,3,2))))</f>
        <v>0</v>
      </c>
      <c r="E172" s="69" t="str">
        <f t="shared" si="37"/>
        <v/>
      </c>
      <c r="F172" t="str">
        <f t="shared" ref="F172:O178" si="50">IF($B172&lt;F$1,1,0) &amp;","&amp;$E172</f>
        <v>0,</v>
      </c>
      <c r="G172" t="str">
        <f t="shared" si="50"/>
        <v>0,</v>
      </c>
      <c r="H172" t="str">
        <f t="shared" si="50"/>
        <v>0,</v>
      </c>
      <c r="I172" t="str">
        <f t="shared" si="50"/>
        <v>0,</v>
      </c>
      <c r="J172" t="str">
        <f t="shared" si="50"/>
        <v>0,</v>
      </c>
      <c r="K172" t="str">
        <f t="shared" si="50"/>
        <v>0,</v>
      </c>
      <c r="L172" t="str">
        <f t="shared" si="50"/>
        <v>0,</v>
      </c>
      <c r="M172" t="str">
        <f t="shared" si="50"/>
        <v>0,</v>
      </c>
      <c r="N172" t="str">
        <f t="shared" si="50"/>
        <v>0,</v>
      </c>
      <c r="O172" t="str">
        <f t="shared" si="50"/>
        <v>0,</v>
      </c>
      <c r="P172" t="str">
        <f t="shared" ref="P172:Y178" si="51">IF($B172&lt;P$1,1,0) &amp;","&amp;$E172</f>
        <v>0,</v>
      </c>
      <c r="Q172" t="str">
        <f t="shared" si="51"/>
        <v>0,</v>
      </c>
      <c r="R172" t="str">
        <f t="shared" si="51"/>
        <v>0,</v>
      </c>
      <c r="S172" t="str">
        <f t="shared" si="51"/>
        <v>0,</v>
      </c>
      <c r="T172" t="str">
        <f t="shared" si="51"/>
        <v>0,</v>
      </c>
      <c r="U172" t="str">
        <f t="shared" si="51"/>
        <v>0,</v>
      </c>
      <c r="V172" t="str">
        <f t="shared" si="51"/>
        <v>0,</v>
      </c>
      <c r="W172" t="str">
        <f t="shared" si="51"/>
        <v>0,</v>
      </c>
      <c r="X172" t="str">
        <f t="shared" si="51"/>
        <v>0,</v>
      </c>
      <c r="Y172" t="str">
        <f t="shared" si="51"/>
        <v>0,</v>
      </c>
      <c r="AP172" t="str">
        <f t="shared" si="38"/>
        <v>FALSE</v>
      </c>
      <c r="AQ172" t="str">
        <f t="shared" si="39"/>
        <v>FALSE</v>
      </c>
      <c r="AR172" t="str">
        <f t="shared" si="40"/>
        <v>FALSE</v>
      </c>
      <c r="AS172" t="str">
        <f t="shared" si="41"/>
        <v>FALSE</v>
      </c>
    </row>
    <row r="173" spans="1:45" x14ac:dyDescent="0.25">
      <c r="A173" s="58">
        <v>172</v>
      </c>
      <c r="B173" s="58" t="b">
        <f>IF(ISNUMBER(Data!D173),IF(AND($A173&lt;=Data!$H$3,$A175&gt;=Data!$H$2,Data!E174&lt;&gt;1),VLOOKUP($A173,Data!$A:$D,4,FALSE)))</f>
        <v>0</v>
      </c>
      <c r="C173" s="58" t="b">
        <f>IF(ISNUMBER(Data!D173),IF(AND($A173&lt;=Data!$H$3,$A175&gt;=Data!$H$2,Data!E174&lt;&gt;1),VLOOKUP($A173,Data!$A:$D,3,FALSE)))</f>
        <v>0</v>
      </c>
      <c r="D173" s="58" t="b">
        <f>IF(COUNT(B173:C173)=2,IF(C173&gt;Data!$H$5,5,IF(C173&gt;Data!$H$6,4,IF(C173&gt;Data!$H$7,3,2))))</f>
        <v>0</v>
      </c>
      <c r="E173" s="69" t="str">
        <f t="shared" si="37"/>
        <v/>
      </c>
      <c r="F173" t="str">
        <f t="shared" si="50"/>
        <v>0,</v>
      </c>
      <c r="G173" t="str">
        <f t="shared" si="50"/>
        <v>0,</v>
      </c>
      <c r="H173" t="str">
        <f t="shared" si="50"/>
        <v>0,</v>
      </c>
      <c r="I173" t="str">
        <f t="shared" si="50"/>
        <v>0,</v>
      </c>
      <c r="J173" t="str">
        <f t="shared" si="50"/>
        <v>0,</v>
      </c>
      <c r="K173" t="str">
        <f t="shared" si="50"/>
        <v>0,</v>
      </c>
      <c r="L173" t="str">
        <f t="shared" si="50"/>
        <v>0,</v>
      </c>
      <c r="M173" t="str">
        <f t="shared" si="50"/>
        <v>0,</v>
      </c>
      <c r="N173" t="str">
        <f t="shared" si="50"/>
        <v>0,</v>
      </c>
      <c r="O173" t="str">
        <f t="shared" si="50"/>
        <v>0,</v>
      </c>
      <c r="P173" t="str">
        <f t="shared" si="51"/>
        <v>0,</v>
      </c>
      <c r="Q173" t="str">
        <f t="shared" si="51"/>
        <v>0,</v>
      </c>
      <c r="R173" t="str">
        <f t="shared" si="51"/>
        <v>0,</v>
      </c>
      <c r="S173" t="str">
        <f t="shared" si="51"/>
        <v>0,</v>
      </c>
      <c r="T173" t="str">
        <f t="shared" si="51"/>
        <v>0,</v>
      </c>
      <c r="U173" t="str">
        <f t="shared" si="51"/>
        <v>0,</v>
      </c>
      <c r="V173" t="str">
        <f t="shared" si="51"/>
        <v>0,</v>
      </c>
      <c r="W173" t="str">
        <f t="shared" si="51"/>
        <v>0,</v>
      </c>
      <c r="X173" t="str">
        <f t="shared" si="51"/>
        <v>0,</v>
      </c>
      <c r="Y173" t="str">
        <f t="shared" si="51"/>
        <v>0,</v>
      </c>
      <c r="AP173" t="str">
        <f t="shared" si="38"/>
        <v>FALSE</v>
      </c>
      <c r="AQ173" t="str">
        <f t="shared" si="39"/>
        <v>FALSE</v>
      </c>
      <c r="AR173" t="str">
        <f t="shared" si="40"/>
        <v>FALSE</v>
      </c>
      <c r="AS173" t="str">
        <f t="shared" si="41"/>
        <v>FALSE</v>
      </c>
    </row>
    <row r="174" spans="1:45" x14ac:dyDescent="0.25">
      <c r="A174" s="58">
        <v>173</v>
      </c>
      <c r="B174" s="58" t="b">
        <f>IF(ISNUMBER(Data!D174),IF(AND($A174&lt;=Data!$H$3,$A176&gt;=Data!$H$2,Data!E175&lt;&gt;1),VLOOKUP($A174,Data!$A:$D,4,FALSE)))</f>
        <v>0</v>
      </c>
      <c r="C174" s="58" t="b">
        <f>IF(ISNUMBER(Data!D174),IF(AND($A174&lt;=Data!$H$3,$A176&gt;=Data!$H$2,Data!E175&lt;&gt;1),VLOOKUP($A174,Data!$A:$D,3,FALSE)))</f>
        <v>0</v>
      </c>
      <c r="D174" s="58" t="b">
        <f>IF(COUNT(B174:C174)=2,IF(C174&gt;Data!$H$5,5,IF(C174&gt;Data!$H$6,4,IF(C174&gt;Data!$H$7,3,2))))</f>
        <v>0</v>
      </c>
      <c r="E174" s="69" t="str">
        <f t="shared" si="37"/>
        <v/>
      </c>
      <c r="F174" t="str">
        <f t="shared" si="50"/>
        <v>0,</v>
      </c>
      <c r="G174" t="str">
        <f t="shared" si="50"/>
        <v>0,</v>
      </c>
      <c r="H174" t="str">
        <f t="shared" si="50"/>
        <v>0,</v>
      </c>
      <c r="I174" t="str">
        <f t="shared" si="50"/>
        <v>0,</v>
      </c>
      <c r="J174" t="str">
        <f t="shared" si="50"/>
        <v>0,</v>
      </c>
      <c r="K174" t="str">
        <f t="shared" si="50"/>
        <v>0,</v>
      </c>
      <c r="L174" t="str">
        <f t="shared" si="50"/>
        <v>0,</v>
      </c>
      <c r="M174" t="str">
        <f t="shared" si="50"/>
        <v>0,</v>
      </c>
      <c r="N174" t="str">
        <f t="shared" si="50"/>
        <v>0,</v>
      </c>
      <c r="O174" t="str">
        <f t="shared" si="50"/>
        <v>0,</v>
      </c>
      <c r="P174" t="str">
        <f t="shared" si="51"/>
        <v>0,</v>
      </c>
      <c r="Q174" t="str">
        <f t="shared" si="51"/>
        <v>0,</v>
      </c>
      <c r="R174" t="str">
        <f t="shared" si="51"/>
        <v>0,</v>
      </c>
      <c r="S174" t="str">
        <f t="shared" si="51"/>
        <v>0,</v>
      </c>
      <c r="T174" t="str">
        <f t="shared" si="51"/>
        <v>0,</v>
      </c>
      <c r="U174" t="str">
        <f t="shared" si="51"/>
        <v>0,</v>
      </c>
      <c r="V174" t="str">
        <f t="shared" si="51"/>
        <v>0,</v>
      </c>
      <c r="W174" t="str">
        <f t="shared" si="51"/>
        <v>0,</v>
      </c>
      <c r="X174" t="str">
        <f t="shared" si="51"/>
        <v>0,</v>
      </c>
      <c r="Y174" t="str">
        <f t="shared" si="51"/>
        <v>0,</v>
      </c>
      <c r="AP174" t="str">
        <f t="shared" si="38"/>
        <v>FALSE</v>
      </c>
      <c r="AQ174" t="str">
        <f t="shared" si="39"/>
        <v>FALSE</v>
      </c>
      <c r="AR174" t="str">
        <f t="shared" si="40"/>
        <v>FALSE</v>
      </c>
      <c r="AS174" t="str">
        <f t="shared" si="41"/>
        <v>FALSE</v>
      </c>
    </row>
    <row r="175" spans="1:45" x14ac:dyDescent="0.25">
      <c r="A175" s="58">
        <v>174</v>
      </c>
      <c r="B175" s="58" t="b">
        <f>IF(ISNUMBER(Data!D175),IF(AND($A175&lt;=Data!$H$3,$A177&gt;=Data!$H$2,Data!E176&lt;&gt;1),VLOOKUP($A175,Data!$A:$D,4,FALSE)))</f>
        <v>0</v>
      </c>
      <c r="C175" s="58" t="b">
        <f>IF(ISNUMBER(Data!D175),IF(AND($A175&lt;=Data!$H$3,$A177&gt;=Data!$H$2,Data!E176&lt;&gt;1),VLOOKUP($A175,Data!$A:$D,3,FALSE)))</f>
        <v>0</v>
      </c>
      <c r="D175" s="58" t="b">
        <f>IF(COUNT(B175:C175)=2,IF(C175&gt;Data!$H$5,5,IF(C175&gt;Data!$H$6,4,IF(C175&gt;Data!$H$7,3,2))))</f>
        <v>0</v>
      </c>
      <c r="E175" s="69" t="str">
        <f t="shared" si="37"/>
        <v/>
      </c>
      <c r="F175" t="str">
        <f t="shared" si="50"/>
        <v>0,</v>
      </c>
      <c r="G175" t="str">
        <f t="shared" si="50"/>
        <v>0,</v>
      </c>
      <c r="H175" t="str">
        <f t="shared" si="50"/>
        <v>0,</v>
      </c>
      <c r="I175" t="str">
        <f t="shared" si="50"/>
        <v>0,</v>
      </c>
      <c r="J175" t="str">
        <f t="shared" si="50"/>
        <v>0,</v>
      </c>
      <c r="K175" t="str">
        <f t="shared" si="50"/>
        <v>0,</v>
      </c>
      <c r="L175" t="str">
        <f t="shared" si="50"/>
        <v>0,</v>
      </c>
      <c r="M175" t="str">
        <f t="shared" si="50"/>
        <v>0,</v>
      </c>
      <c r="N175" t="str">
        <f t="shared" si="50"/>
        <v>0,</v>
      </c>
      <c r="O175" t="str">
        <f t="shared" si="50"/>
        <v>0,</v>
      </c>
      <c r="P175" t="str">
        <f t="shared" si="51"/>
        <v>0,</v>
      </c>
      <c r="Q175" t="str">
        <f t="shared" si="51"/>
        <v>0,</v>
      </c>
      <c r="R175" t="str">
        <f t="shared" si="51"/>
        <v>0,</v>
      </c>
      <c r="S175" t="str">
        <f t="shared" si="51"/>
        <v>0,</v>
      </c>
      <c r="T175" t="str">
        <f t="shared" si="51"/>
        <v>0,</v>
      </c>
      <c r="U175" t="str">
        <f t="shared" si="51"/>
        <v>0,</v>
      </c>
      <c r="V175" t="str">
        <f t="shared" si="51"/>
        <v>0,</v>
      </c>
      <c r="W175" t="str">
        <f t="shared" si="51"/>
        <v>0,</v>
      </c>
      <c r="X175" t="str">
        <f t="shared" si="51"/>
        <v>0,</v>
      </c>
      <c r="Y175" t="str">
        <f t="shared" si="51"/>
        <v>0,</v>
      </c>
      <c r="AP175" t="str">
        <f t="shared" si="38"/>
        <v>FALSE</v>
      </c>
      <c r="AQ175" t="str">
        <f t="shared" si="39"/>
        <v>FALSE</v>
      </c>
      <c r="AR175" t="str">
        <f t="shared" si="40"/>
        <v>FALSE</v>
      </c>
      <c r="AS175" t="str">
        <f t="shared" si="41"/>
        <v>FALSE</v>
      </c>
    </row>
    <row r="176" spans="1:45" x14ac:dyDescent="0.25">
      <c r="A176" s="58">
        <v>175</v>
      </c>
      <c r="B176" s="58" t="b">
        <f>IF(ISNUMBER(Data!D176),IF(AND($A176&lt;=Data!$H$3,$A178&gt;=Data!$H$2,Data!E177&lt;&gt;1),VLOOKUP($A176,Data!$A:$D,4,FALSE)))</f>
        <v>0</v>
      </c>
      <c r="C176" s="58" t="b">
        <f>IF(ISNUMBER(Data!D176),IF(AND($A176&lt;=Data!$H$3,$A178&gt;=Data!$H$2,Data!E177&lt;&gt;1),VLOOKUP($A176,Data!$A:$D,3,FALSE)))</f>
        <v>0</v>
      </c>
      <c r="D176" s="58" t="b">
        <f>IF(COUNT(B176:C176)=2,IF(C176&gt;Data!$H$5,5,IF(C176&gt;Data!$H$6,4,IF(C176&gt;Data!$H$7,3,2))))</f>
        <v>0</v>
      </c>
      <c r="E176" s="69" t="str">
        <f t="shared" si="37"/>
        <v/>
      </c>
      <c r="F176" t="str">
        <f t="shared" si="50"/>
        <v>0,</v>
      </c>
      <c r="G176" t="str">
        <f t="shared" si="50"/>
        <v>0,</v>
      </c>
      <c r="H176" t="str">
        <f t="shared" si="50"/>
        <v>0,</v>
      </c>
      <c r="I176" t="str">
        <f t="shared" si="50"/>
        <v>0,</v>
      </c>
      <c r="J176" t="str">
        <f t="shared" si="50"/>
        <v>0,</v>
      </c>
      <c r="K176" t="str">
        <f t="shared" si="50"/>
        <v>0,</v>
      </c>
      <c r="L176" t="str">
        <f t="shared" si="50"/>
        <v>0,</v>
      </c>
      <c r="M176" t="str">
        <f t="shared" si="50"/>
        <v>0,</v>
      </c>
      <c r="N176" t="str">
        <f t="shared" si="50"/>
        <v>0,</v>
      </c>
      <c r="O176" t="str">
        <f t="shared" si="50"/>
        <v>0,</v>
      </c>
      <c r="P176" t="str">
        <f t="shared" si="51"/>
        <v>0,</v>
      </c>
      <c r="Q176" t="str">
        <f t="shared" si="51"/>
        <v>0,</v>
      </c>
      <c r="R176" t="str">
        <f t="shared" si="51"/>
        <v>0,</v>
      </c>
      <c r="S176" t="str">
        <f t="shared" si="51"/>
        <v>0,</v>
      </c>
      <c r="T176" t="str">
        <f t="shared" si="51"/>
        <v>0,</v>
      </c>
      <c r="U176" t="str">
        <f t="shared" si="51"/>
        <v>0,</v>
      </c>
      <c r="V176" t="str">
        <f t="shared" si="51"/>
        <v>0,</v>
      </c>
      <c r="W176" t="str">
        <f t="shared" si="51"/>
        <v>0,</v>
      </c>
      <c r="X176" t="str">
        <f t="shared" si="51"/>
        <v>0,</v>
      </c>
      <c r="Y176" t="str">
        <f t="shared" si="51"/>
        <v>0,</v>
      </c>
      <c r="AP176" t="str">
        <f t="shared" si="38"/>
        <v>FALSE</v>
      </c>
      <c r="AQ176" t="str">
        <f t="shared" si="39"/>
        <v>FALSE</v>
      </c>
      <c r="AR176" t="str">
        <f t="shared" si="40"/>
        <v>FALSE</v>
      </c>
      <c r="AS176" t="str">
        <f t="shared" si="41"/>
        <v>FALSE</v>
      </c>
    </row>
    <row r="177" spans="1:45" x14ac:dyDescent="0.25">
      <c r="A177" s="58">
        <v>176</v>
      </c>
      <c r="B177" s="58" t="b">
        <f>IF(ISNUMBER(Data!D177),IF(AND($A177&lt;=Data!$H$3,$A179&gt;=Data!$H$2,Data!E178&lt;&gt;1),VLOOKUP($A177,Data!$A:$D,4,FALSE)))</f>
        <v>0</v>
      </c>
      <c r="C177" s="58" t="b">
        <f>IF(ISNUMBER(Data!D177),IF(AND($A177&lt;=Data!$H$3,$A179&gt;=Data!$H$2,Data!E178&lt;&gt;1),VLOOKUP($A177,Data!$A:$D,3,FALSE)))</f>
        <v>0</v>
      </c>
      <c r="D177" s="58" t="b">
        <f>IF(COUNT(B177:C177)=2,IF(C177&gt;Data!$H$5,5,IF(C177&gt;Data!$H$6,4,IF(C177&gt;Data!$H$7,3,2))))</f>
        <v>0</v>
      </c>
      <c r="E177" s="69" t="str">
        <f t="shared" si="37"/>
        <v/>
      </c>
      <c r="F177" t="str">
        <f t="shared" si="50"/>
        <v>0,</v>
      </c>
      <c r="G177" t="str">
        <f t="shared" si="50"/>
        <v>0,</v>
      </c>
      <c r="H177" t="str">
        <f t="shared" si="50"/>
        <v>0,</v>
      </c>
      <c r="I177" t="str">
        <f t="shared" si="50"/>
        <v>0,</v>
      </c>
      <c r="J177" t="str">
        <f t="shared" si="50"/>
        <v>0,</v>
      </c>
      <c r="K177" t="str">
        <f t="shared" si="50"/>
        <v>0,</v>
      </c>
      <c r="L177" t="str">
        <f t="shared" si="50"/>
        <v>0,</v>
      </c>
      <c r="M177" t="str">
        <f t="shared" si="50"/>
        <v>0,</v>
      </c>
      <c r="N177" t="str">
        <f t="shared" si="50"/>
        <v>0,</v>
      </c>
      <c r="O177" t="str">
        <f t="shared" si="50"/>
        <v>0,</v>
      </c>
      <c r="P177" t="str">
        <f t="shared" si="51"/>
        <v>0,</v>
      </c>
      <c r="Q177" t="str">
        <f t="shared" si="51"/>
        <v>0,</v>
      </c>
      <c r="R177" t="str">
        <f t="shared" si="51"/>
        <v>0,</v>
      </c>
      <c r="S177" t="str">
        <f t="shared" si="51"/>
        <v>0,</v>
      </c>
      <c r="T177" t="str">
        <f t="shared" si="51"/>
        <v>0,</v>
      </c>
      <c r="U177" t="str">
        <f t="shared" si="51"/>
        <v>0,</v>
      </c>
      <c r="V177" t="str">
        <f t="shared" si="51"/>
        <v>0,</v>
      </c>
      <c r="W177" t="str">
        <f t="shared" si="51"/>
        <v>0,</v>
      </c>
      <c r="X177" t="str">
        <f t="shared" si="51"/>
        <v>0,</v>
      </c>
      <c r="Y177" t="str">
        <f t="shared" si="51"/>
        <v>0,</v>
      </c>
      <c r="AP177" t="str">
        <f t="shared" si="38"/>
        <v>FALSE</v>
      </c>
      <c r="AQ177" t="str">
        <f t="shared" si="39"/>
        <v>FALSE</v>
      </c>
      <c r="AR177" t="str">
        <f t="shared" si="40"/>
        <v>FALSE</v>
      </c>
      <c r="AS177" t="str">
        <f t="shared" si="41"/>
        <v>FALSE</v>
      </c>
    </row>
    <row r="178" spans="1:45" x14ac:dyDescent="0.25">
      <c r="A178" s="58">
        <v>177</v>
      </c>
      <c r="B178" s="58" t="b">
        <f>IF(ISNUMBER(Data!D178),IF(AND($A178&lt;=Data!$H$3,$A180&gt;=Data!$H$2,Data!E179&lt;&gt;1),VLOOKUP($A178,Data!$A:$D,4,FALSE)))</f>
        <v>0</v>
      </c>
      <c r="C178" s="58" t="b">
        <f>IF(ISNUMBER(Data!D178),IF(AND($A178&lt;=Data!$H$3,$A180&gt;=Data!$H$2,Data!E179&lt;&gt;1),VLOOKUP($A178,Data!$A:$D,3,FALSE)))</f>
        <v>0</v>
      </c>
      <c r="D178" s="58" t="b">
        <f>IF(COUNT(B178:C178)=2,IF(C178&gt;Data!$H$5,5,IF(C178&gt;Data!$H$6,4,IF(C178&gt;Data!$H$7,3,2))))</f>
        <v>0</v>
      </c>
      <c r="E178" s="69" t="str">
        <f t="shared" si="37"/>
        <v/>
      </c>
      <c r="F178" t="str">
        <f t="shared" si="50"/>
        <v>0,</v>
      </c>
      <c r="G178" t="str">
        <f t="shared" si="50"/>
        <v>0,</v>
      </c>
      <c r="H178" t="str">
        <f t="shared" si="50"/>
        <v>0,</v>
      </c>
      <c r="I178" t="str">
        <f t="shared" si="50"/>
        <v>0,</v>
      </c>
      <c r="J178" t="str">
        <f t="shared" si="50"/>
        <v>0,</v>
      </c>
      <c r="K178" t="str">
        <f t="shared" si="50"/>
        <v>0,</v>
      </c>
      <c r="L178" t="str">
        <f t="shared" si="50"/>
        <v>0,</v>
      </c>
      <c r="M178" t="str">
        <f t="shared" si="50"/>
        <v>0,</v>
      </c>
      <c r="N178" t="str">
        <f t="shared" si="50"/>
        <v>0,</v>
      </c>
      <c r="O178" t="str">
        <f t="shared" si="50"/>
        <v>0,</v>
      </c>
      <c r="P178" t="str">
        <f t="shared" si="51"/>
        <v>0,</v>
      </c>
      <c r="Q178" t="str">
        <f t="shared" si="51"/>
        <v>0,</v>
      </c>
      <c r="R178" t="str">
        <f t="shared" si="51"/>
        <v>0,</v>
      </c>
      <c r="S178" t="str">
        <f t="shared" si="51"/>
        <v>0,</v>
      </c>
      <c r="T178" t="str">
        <f t="shared" si="51"/>
        <v>0,</v>
      </c>
      <c r="U178" t="str">
        <f t="shared" si="51"/>
        <v>0,</v>
      </c>
      <c r="V178" t="str">
        <f t="shared" si="51"/>
        <v>0,</v>
      </c>
      <c r="W178" t="str">
        <f t="shared" si="51"/>
        <v>0,</v>
      </c>
      <c r="X178" t="str">
        <f t="shared" si="51"/>
        <v>0,</v>
      </c>
      <c r="Y178" t="str">
        <f t="shared" si="51"/>
        <v>0,</v>
      </c>
      <c r="AP178" t="str">
        <f t="shared" si="38"/>
        <v>FALSE</v>
      </c>
      <c r="AQ178" t="str">
        <f t="shared" si="39"/>
        <v>FALSE</v>
      </c>
      <c r="AR178" t="str">
        <f t="shared" si="40"/>
        <v>FALSE</v>
      </c>
      <c r="AS178" t="str">
        <f t="shared" si="41"/>
        <v>FALSE</v>
      </c>
    </row>
    <row r="179" spans="1:45" x14ac:dyDescent="0.25">
      <c r="A179" s="58">
        <v>178</v>
      </c>
      <c r="B179" s="58" t="b">
        <f>IF(ISNUMBER(Data!D179),IF(AND($A179&lt;=Data!$H$3,$A181&gt;=Data!$H$2,Data!E180&lt;&gt;1),VLOOKUP($A179,Data!$A:$D,4,FALSE)))</f>
        <v>0</v>
      </c>
      <c r="C179" s="58" t="b">
        <f>IF(ISNUMBER(Data!D179),IF(AND($A179&lt;=Data!$H$3,$A181&gt;=Data!$H$2,Data!E180&lt;&gt;1),VLOOKUP($A179,Data!$A:$D,3,FALSE)))</f>
        <v>0</v>
      </c>
      <c r="D179" s="58" t="b">
        <f>IF(COUNT(B179:C179)=2,IF(C179&gt;Data!$H$5,5,IF(C179&gt;Data!$H$6,4,IF(C179&gt;Data!$H$7,3,2))))</f>
        <v>0</v>
      </c>
      <c r="E179" s="69" t="str">
        <f t="shared" si="37"/>
        <v/>
      </c>
      <c r="F179" t="str">
        <f t="shared" ref="F179:U188" si="52">IF($B179&lt;F$1,1,0) &amp;","&amp;$E179</f>
        <v>0,</v>
      </c>
      <c r="G179" t="str">
        <f t="shared" si="52"/>
        <v>0,</v>
      </c>
      <c r="H179" t="str">
        <f t="shared" si="52"/>
        <v>0,</v>
      </c>
      <c r="I179" t="str">
        <f t="shared" si="52"/>
        <v>0,</v>
      </c>
      <c r="J179" t="str">
        <f t="shared" si="52"/>
        <v>0,</v>
      </c>
      <c r="K179" t="str">
        <f t="shared" si="52"/>
        <v>0,</v>
      </c>
      <c r="L179" t="str">
        <f t="shared" si="52"/>
        <v>0,</v>
      </c>
      <c r="M179" t="str">
        <f t="shared" si="52"/>
        <v>0,</v>
      </c>
      <c r="N179" t="str">
        <f t="shared" si="52"/>
        <v>0,</v>
      </c>
      <c r="O179" t="str">
        <f t="shared" si="52"/>
        <v>0,</v>
      </c>
      <c r="P179" t="str">
        <f t="shared" si="52"/>
        <v>0,</v>
      </c>
      <c r="Q179" t="str">
        <f t="shared" si="52"/>
        <v>0,</v>
      </c>
      <c r="R179" t="str">
        <f t="shared" si="52"/>
        <v>0,</v>
      </c>
      <c r="S179" t="str">
        <f t="shared" si="52"/>
        <v>0,</v>
      </c>
      <c r="T179" t="str">
        <f t="shared" si="52"/>
        <v>0,</v>
      </c>
      <c r="U179" t="str">
        <f t="shared" si="52"/>
        <v>0,</v>
      </c>
      <c r="V179" t="str">
        <f t="shared" ref="V179:Y242" si="53">IF($B179&lt;V$1,1,0) &amp;","&amp;$E179</f>
        <v>0,</v>
      </c>
      <c r="W179" t="str">
        <f t="shared" si="53"/>
        <v>0,</v>
      </c>
      <c r="X179" t="str">
        <f t="shared" si="53"/>
        <v>0,</v>
      </c>
      <c r="Y179" t="str">
        <f t="shared" si="53"/>
        <v>0,</v>
      </c>
      <c r="AP179" t="str">
        <f t="shared" si="38"/>
        <v>FALSE</v>
      </c>
      <c r="AQ179" t="str">
        <f t="shared" si="39"/>
        <v>FALSE</v>
      </c>
      <c r="AR179" t="str">
        <f t="shared" si="40"/>
        <v>FALSE</v>
      </c>
      <c r="AS179" t="str">
        <f t="shared" si="41"/>
        <v>FALSE</v>
      </c>
    </row>
    <row r="180" spans="1:45" x14ac:dyDescent="0.25">
      <c r="A180" s="58">
        <v>179</v>
      </c>
      <c r="B180" s="58" t="b">
        <f>IF(ISNUMBER(Data!D180),IF(AND($A180&lt;=Data!$H$3,$A182&gt;=Data!$H$2,Data!E181&lt;&gt;1),VLOOKUP($A180,Data!$A:$D,4,FALSE)))</f>
        <v>0</v>
      </c>
      <c r="C180" s="58" t="b">
        <f>IF(ISNUMBER(Data!D180),IF(AND($A180&lt;=Data!$H$3,$A182&gt;=Data!$H$2,Data!E181&lt;&gt;1),VLOOKUP($A180,Data!$A:$D,3,FALSE)))</f>
        <v>0</v>
      </c>
      <c r="D180" s="58" t="b">
        <f>IF(COUNT(B180:C180)=2,IF(C180&gt;Data!$H$5,5,IF(C180&gt;Data!$H$6,4,IF(C180&gt;Data!$H$7,3,2))))</f>
        <v>0</v>
      </c>
      <c r="E180" s="69" t="str">
        <f t="shared" si="37"/>
        <v/>
      </c>
      <c r="F180" t="str">
        <f t="shared" si="52"/>
        <v>0,</v>
      </c>
      <c r="G180" t="str">
        <f t="shared" si="52"/>
        <v>0,</v>
      </c>
      <c r="H180" t="str">
        <f t="shared" si="52"/>
        <v>0,</v>
      </c>
      <c r="I180" t="str">
        <f t="shared" si="52"/>
        <v>0,</v>
      </c>
      <c r="J180" t="str">
        <f t="shared" si="52"/>
        <v>0,</v>
      </c>
      <c r="K180" t="str">
        <f t="shared" si="52"/>
        <v>0,</v>
      </c>
      <c r="L180" t="str">
        <f t="shared" si="52"/>
        <v>0,</v>
      </c>
      <c r="M180" t="str">
        <f t="shared" si="52"/>
        <v>0,</v>
      </c>
      <c r="N180" t="str">
        <f t="shared" si="52"/>
        <v>0,</v>
      </c>
      <c r="O180" t="str">
        <f t="shared" si="52"/>
        <v>0,</v>
      </c>
      <c r="P180" t="str">
        <f t="shared" si="52"/>
        <v>0,</v>
      </c>
      <c r="Q180" t="str">
        <f t="shared" si="52"/>
        <v>0,</v>
      </c>
      <c r="R180" t="str">
        <f t="shared" si="52"/>
        <v>0,</v>
      </c>
      <c r="S180" t="str">
        <f t="shared" si="52"/>
        <v>0,</v>
      </c>
      <c r="T180" t="str">
        <f t="shared" si="52"/>
        <v>0,</v>
      </c>
      <c r="U180" t="str">
        <f t="shared" si="52"/>
        <v>0,</v>
      </c>
      <c r="V180" t="str">
        <f t="shared" si="53"/>
        <v>0,</v>
      </c>
      <c r="W180" t="str">
        <f t="shared" si="53"/>
        <v>0,</v>
      </c>
      <c r="X180" t="str">
        <f t="shared" si="53"/>
        <v>0,</v>
      </c>
      <c r="Y180" t="str">
        <f t="shared" si="53"/>
        <v>0,</v>
      </c>
      <c r="AP180" t="str">
        <f t="shared" si="38"/>
        <v>FALSE</v>
      </c>
      <c r="AQ180" t="str">
        <f t="shared" si="39"/>
        <v>FALSE</v>
      </c>
      <c r="AR180" t="str">
        <f t="shared" si="40"/>
        <v>FALSE</v>
      </c>
      <c r="AS180" t="str">
        <f t="shared" si="41"/>
        <v>FALSE</v>
      </c>
    </row>
    <row r="181" spans="1:45" x14ac:dyDescent="0.25">
      <c r="A181" s="58">
        <v>180</v>
      </c>
      <c r="B181" s="58" t="b">
        <f>IF(ISNUMBER(Data!D181),IF(AND($A181&lt;=Data!$H$3,$A183&gt;=Data!$H$2,Data!E182&lt;&gt;1),VLOOKUP($A181,Data!$A:$D,4,FALSE)))</f>
        <v>0</v>
      </c>
      <c r="C181" s="58" t="b">
        <f>IF(ISNUMBER(Data!D181),IF(AND($A181&lt;=Data!$H$3,$A183&gt;=Data!$H$2,Data!E182&lt;&gt;1),VLOOKUP($A181,Data!$A:$D,3,FALSE)))</f>
        <v>0</v>
      </c>
      <c r="D181" s="58" t="b">
        <f>IF(COUNT(B181:C181)=2,IF(C181&gt;Data!$H$5,5,IF(C181&gt;Data!$H$6,4,IF(C181&gt;Data!$H$7,3,2))))</f>
        <v>0</v>
      </c>
      <c r="E181" s="69" t="str">
        <f t="shared" si="37"/>
        <v/>
      </c>
      <c r="F181" t="str">
        <f t="shared" si="52"/>
        <v>0,</v>
      </c>
      <c r="G181" t="str">
        <f t="shared" si="52"/>
        <v>0,</v>
      </c>
      <c r="H181" t="str">
        <f t="shared" si="52"/>
        <v>0,</v>
      </c>
      <c r="I181" t="str">
        <f t="shared" si="52"/>
        <v>0,</v>
      </c>
      <c r="J181" t="str">
        <f t="shared" si="52"/>
        <v>0,</v>
      </c>
      <c r="K181" t="str">
        <f t="shared" si="52"/>
        <v>0,</v>
      </c>
      <c r="L181" t="str">
        <f t="shared" si="52"/>
        <v>0,</v>
      </c>
      <c r="M181" t="str">
        <f t="shared" si="52"/>
        <v>0,</v>
      </c>
      <c r="N181" t="str">
        <f t="shared" si="52"/>
        <v>0,</v>
      </c>
      <c r="O181" t="str">
        <f t="shared" si="52"/>
        <v>0,</v>
      </c>
      <c r="P181" t="str">
        <f t="shared" si="52"/>
        <v>0,</v>
      </c>
      <c r="Q181" t="str">
        <f t="shared" si="52"/>
        <v>0,</v>
      </c>
      <c r="R181" t="str">
        <f t="shared" si="52"/>
        <v>0,</v>
      </c>
      <c r="S181" t="str">
        <f t="shared" si="52"/>
        <v>0,</v>
      </c>
      <c r="T181" t="str">
        <f t="shared" si="52"/>
        <v>0,</v>
      </c>
      <c r="U181" t="str">
        <f t="shared" si="52"/>
        <v>0,</v>
      </c>
      <c r="V181" t="str">
        <f t="shared" si="53"/>
        <v>0,</v>
      </c>
      <c r="W181" t="str">
        <f t="shared" si="53"/>
        <v>0,</v>
      </c>
      <c r="X181" t="str">
        <f t="shared" si="53"/>
        <v>0,</v>
      </c>
      <c r="Y181" t="str">
        <f t="shared" si="53"/>
        <v>0,</v>
      </c>
      <c r="AP181" t="str">
        <f t="shared" si="38"/>
        <v>FALSE</v>
      </c>
      <c r="AQ181" t="str">
        <f t="shared" si="39"/>
        <v>FALSE</v>
      </c>
      <c r="AR181" t="str">
        <f t="shared" si="40"/>
        <v>FALSE</v>
      </c>
      <c r="AS181" t="str">
        <f t="shared" si="41"/>
        <v>FALSE</v>
      </c>
    </row>
    <row r="182" spans="1:45" x14ac:dyDescent="0.25">
      <c r="A182" s="58">
        <v>181</v>
      </c>
      <c r="B182" s="58" t="b">
        <f>IF(ISNUMBER(Data!D182),IF(AND($A182&lt;=Data!$H$3,$A184&gt;=Data!$H$2,Data!E183&lt;&gt;1),VLOOKUP($A182,Data!$A:$D,4,FALSE)))</f>
        <v>0</v>
      </c>
      <c r="C182" s="58" t="b">
        <f>IF(ISNUMBER(Data!D182),IF(AND($A182&lt;=Data!$H$3,$A184&gt;=Data!$H$2,Data!E183&lt;&gt;1),VLOOKUP($A182,Data!$A:$D,3,FALSE)))</f>
        <v>0</v>
      </c>
      <c r="D182" s="58" t="b">
        <f>IF(COUNT(B182:C182)=2,IF(C182&gt;Data!$H$5,5,IF(C182&gt;Data!$H$6,4,IF(C182&gt;Data!$H$7,3,2))))</f>
        <v>0</v>
      </c>
      <c r="E182" s="69" t="str">
        <f t="shared" si="37"/>
        <v/>
      </c>
      <c r="F182" t="str">
        <f t="shared" si="52"/>
        <v>0,</v>
      </c>
      <c r="G182" t="str">
        <f t="shared" si="52"/>
        <v>0,</v>
      </c>
      <c r="H182" t="str">
        <f t="shared" si="52"/>
        <v>0,</v>
      </c>
      <c r="I182" t="str">
        <f t="shared" si="52"/>
        <v>0,</v>
      </c>
      <c r="J182" t="str">
        <f t="shared" si="52"/>
        <v>0,</v>
      </c>
      <c r="K182" t="str">
        <f t="shared" si="52"/>
        <v>0,</v>
      </c>
      <c r="L182" t="str">
        <f t="shared" si="52"/>
        <v>0,</v>
      </c>
      <c r="M182" t="str">
        <f t="shared" si="52"/>
        <v>0,</v>
      </c>
      <c r="N182" t="str">
        <f t="shared" si="52"/>
        <v>0,</v>
      </c>
      <c r="O182" t="str">
        <f t="shared" si="52"/>
        <v>0,</v>
      </c>
      <c r="P182" t="str">
        <f t="shared" si="52"/>
        <v>0,</v>
      </c>
      <c r="Q182" t="str">
        <f t="shared" si="52"/>
        <v>0,</v>
      </c>
      <c r="R182" t="str">
        <f t="shared" si="52"/>
        <v>0,</v>
      </c>
      <c r="S182" t="str">
        <f t="shared" si="52"/>
        <v>0,</v>
      </c>
      <c r="T182" t="str">
        <f t="shared" si="52"/>
        <v>0,</v>
      </c>
      <c r="U182" t="str">
        <f t="shared" si="52"/>
        <v>0,</v>
      </c>
      <c r="V182" t="str">
        <f t="shared" si="53"/>
        <v>0,</v>
      </c>
      <c r="W182" t="str">
        <f t="shared" si="53"/>
        <v>0,</v>
      </c>
      <c r="X182" t="str">
        <f t="shared" si="53"/>
        <v>0,</v>
      </c>
      <c r="Y182" t="str">
        <f t="shared" si="53"/>
        <v>0,</v>
      </c>
      <c r="AP182" t="str">
        <f t="shared" si="38"/>
        <v>FALSE</v>
      </c>
      <c r="AQ182" t="str">
        <f t="shared" si="39"/>
        <v>FALSE</v>
      </c>
      <c r="AR182" t="str">
        <f t="shared" si="40"/>
        <v>FALSE</v>
      </c>
      <c r="AS182" t="str">
        <f t="shared" si="41"/>
        <v>FALSE</v>
      </c>
    </row>
    <row r="183" spans="1:45" x14ac:dyDescent="0.25">
      <c r="A183" s="58">
        <v>182</v>
      </c>
      <c r="B183" s="58" t="b">
        <f>IF(ISNUMBER(Data!D183),IF(AND($A183&lt;=Data!$H$3,$A185&gt;=Data!$H$2,Data!E184&lt;&gt;1),VLOOKUP($A183,Data!$A:$D,4,FALSE)))</f>
        <v>0</v>
      </c>
      <c r="C183" s="58" t="b">
        <f>IF(ISNUMBER(Data!D183),IF(AND($A183&lt;=Data!$H$3,$A185&gt;=Data!$H$2,Data!E184&lt;&gt;1),VLOOKUP($A183,Data!$A:$D,3,FALSE)))</f>
        <v>0</v>
      </c>
      <c r="D183" s="58" t="b">
        <f>IF(COUNT(B183:C183)=2,IF(C183&gt;Data!$H$5,5,IF(C183&gt;Data!$H$6,4,IF(C183&gt;Data!$H$7,3,2))))</f>
        <v>0</v>
      </c>
      <c r="E183" s="69" t="str">
        <f t="shared" si="37"/>
        <v/>
      </c>
      <c r="F183" t="str">
        <f t="shared" si="52"/>
        <v>0,</v>
      </c>
      <c r="G183" t="str">
        <f t="shared" si="52"/>
        <v>0,</v>
      </c>
      <c r="H183" t="str">
        <f t="shared" si="52"/>
        <v>0,</v>
      </c>
      <c r="I183" t="str">
        <f t="shared" si="52"/>
        <v>0,</v>
      </c>
      <c r="J183" t="str">
        <f t="shared" si="52"/>
        <v>0,</v>
      </c>
      <c r="K183" t="str">
        <f t="shared" si="52"/>
        <v>0,</v>
      </c>
      <c r="L183" t="str">
        <f t="shared" si="52"/>
        <v>0,</v>
      </c>
      <c r="M183" t="str">
        <f t="shared" si="52"/>
        <v>0,</v>
      </c>
      <c r="N183" t="str">
        <f t="shared" si="52"/>
        <v>0,</v>
      </c>
      <c r="O183" t="str">
        <f t="shared" si="52"/>
        <v>0,</v>
      </c>
      <c r="P183" t="str">
        <f t="shared" si="52"/>
        <v>0,</v>
      </c>
      <c r="Q183" t="str">
        <f t="shared" si="52"/>
        <v>0,</v>
      </c>
      <c r="R183" t="str">
        <f t="shared" si="52"/>
        <v>0,</v>
      </c>
      <c r="S183" t="str">
        <f t="shared" si="52"/>
        <v>0,</v>
      </c>
      <c r="T183" t="str">
        <f t="shared" si="52"/>
        <v>0,</v>
      </c>
      <c r="U183" t="str">
        <f t="shared" si="52"/>
        <v>0,</v>
      </c>
      <c r="V183" t="str">
        <f t="shared" si="53"/>
        <v>0,</v>
      </c>
      <c r="W183" t="str">
        <f t="shared" si="53"/>
        <v>0,</v>
      </c>
      <c r="X183" t="str">
        <f t="shared" si="53"/>
        <v>0,</v>
      </c>
      <c r="Y183" t="str">
        <f t="shared" si="53"/>
        <v>0,</v>
      </c>
      <c r="AP183" t="str">
        <f t="shared" si="38"/>
        <v>FALSE</v>
      </c>
      <c r="AQ183" t="str">
        <f t="shared" si="39"/>
        <v>FALSE</v>
      </c>
      <c r="AR183" t="str">
        <f t="shared" si="40"/>
        <v>FALSE</v>
      </c>
      <c r="AS183" t="str">
        <f t="shared" si="41"/>
        <v>FALSE</v>
      </c>
    </row>
    <row r="184" spans="1:45" x14ac:dyDescent="0.25">
      <c r="A184" s="58">
        <v>183</v>
      </c>
      <c r="B184" s="58" t="b">
        <f>IF(ISNUMBER(Data!D184),IF(AND($A184&lt;=Data!$H$3,$A186&gt;=Data!$H$2,Data!E185&lt;&gt;1),VLOOKUP($A184,Data!$A:$D,4,FALSE)))</f>
        <v>0</v>
      </c>
      <c r="C184" s="58" t="b">
        <f>IF(ISNUMBER(Data!D184),IF(AND($A184&lt;=Data!$H$3,$A186&gt;=Data!$H$2,Data!E185&lt;&gt;1),VLOOKUP($A184,Data!$A:$D,3,FALSE)))</f>
        <v>0</v>
      </c>
      <c r="D184" s="58" t="b">
        <f>IF(COUNT(B184:C184)=2,IF(C184&gt;Data!$H$5,5,IF(C184&gt;Data!$H$6,4,IF(C184&gt;Data!$H$7,3,2))))</f>
        <v>0</v>
      </c>
      <c r="E184" s="69" t="str">
        <f t="shared" si="37"/>
        <v/>
      </c>
      <c r="F184" t="str">
        <f t="shared" si="52"/>
        <v>0,</v>
      </c>
      <c r="G184" t="str">
        <f t="shared" si="52"/>
        <v>0,</v>
      </c>
      <c r="H184" t="str">
        <f t="shared" si="52"/>
        <v>0,</v>
      </c>
      <c r="I184" t="str">
        <f t="shared" si="52"/>
        <v>0,</v>
      </c>
      <c r="J184" t="str">
        <f t="shared" si="52"/>
        <v>0,</v>
      </c>
      <c r="K184" t="str">
        <f t="shared" si="52"/>
        <v>0,</v>
      </c>
      <c r="L184" t="str">
        <f t="shared" si="52"/>
        <v>0,</v>
      </c>
      <c r="M184" t="str">
        <f t="shared" si="52"/>
        <v>0,</v>
      </c>
      <c r="N184" t="str">
        <f t="shared" si="52"/>
        <v>0,</v>
      </c>
      <c r="O184" t="str">
        <f t="shared" si="52"/>
        <v>0,</v>
      </c>
      <c r="P184" t="str">
        <f t="shared" si="52"/>
        <v>0,</v>
      </c>
      <c r="Q184" t="str">
        <f t="shared" si="52"/>
        <v>0,</v>
      </c>
      <c r="R184" t="str">
        <f t="shared" si="52"/>
        <v>0,</v>
      </c>
      <c r="S184" t="str">
        <f t="shared" si="52"/>
        <v>0,</v>
      </c>
      <c r="T184" t="str">
        <f t="shared" si="52"/>
        <v>0,</v>
      </c>
      <c r="U184" t="str">
        <f t="shared" si="52"/>
        <v>0,</v>
      </c>
      <c r="V184" t="str">
        <f t="shared" si="53"/>
        <v>0,</v>
      </c>
      <c r="W184" t="str">
        <f t="shared" si="53"/>
        <v>0,</v>
      </c>
      <c r="X184" t="str">
        <f t="shared" si="53"/>
        <v>0,</v>
      </c>
      <c r="Y184" t="str">
        <f t="shared" si="53"/>
        <v>0,</v>
      </c>
      <c r="AP184" t="str">
        <f t="shared" si="38"/>
        <v>FALSE</v>
      </c>
      <c r="AQ184" t="str">
        <f t="shared" si="39"/>
        <v>FALSE</v>
      </c>
      <c r="AR184" t="str">
        <f t="shared" si="40"/>
        <v>FALSE</v>
      </c>
      <c r="AS184" t="str">
        <f t="shared" si="41"/>
        <v>FALSE</v>
      </c>
    </row>
    <row r="185" spans="1:45" x14ac:dyDescent="0.25">
      <c r="A185" s="58">
        <v>184</v>
      </c>
      <c r="B185" s="58" t="b">
        <f>IF(ISNUMBER(Data!D185),IF(AND($A185&lt;=Data!$H$3,$A187&gt;=Data!$H$2,Data!E186&lt;&gt;1),VLOOKUP($A185,Data!$A:$D,4,FALSE)))</f>
        <v>0</v>
      </c>
      <c r="C185" s="58" t="b">
        <f>IF(ISNUMBER(Data!D185),IF(AND($A185&lt;=Data!$H$3,$A187&gt;=Data!$H$2,Data!E186&lt;&gt;1),VLOOKUP($A185,Data!$A:$D,3,FALSE)))</f>
        <v>0</v>
      </c>
      <c r="D185" s="58" t="b">
        <f>IF(COUNT(B185:C185)=2,IF(C185&gt;Data!$H$5,5,IF(C185&gt;Data!$H$6,4,IF(C185&gt;Data!$H$7,3,2))))</f>
        <v>0</v>
      </c>
      <c r="E185" s="69" t="str">
        <f t="shared" si="37"/>
        <v/>
      </c>
      <c r="F185" t="str">
        <f t="shared" si="52"/>
        <v>0,</v>
      </c>
      <c r="G185" t="str">
        <f t="shared" si="52"/>
        <v>0,</v>
      </c>
      <c r="H185" t="str">
        <f t="shared" si="52"/>
        <v>0,</v>
      </c>
      <c r="I185" t="str">
        <f t="shared" si="52"/>
        <v>0,</v>
      </c>
      <c r="J185" t="str">
        <f t="shared" si="52"/>
        <v>0,</v>
      </c>
      <c r="K185" t="str">
        <f t="shared" si="52"/>
        <v>0,</v>
      </c>
      <c r="L185" t="str">
        <f t="shared" si="52"/>
        <v>0,</v>
      </c>
      <c r="M185" t="str">
        <f t="shared" si="52"/>
        <v>0,</v>
      </c>
      <c r="N185" t="str">
        <f t="shared" si="52"/>
        <v>0,</v>
      </c>
      <c r="O185" t="str">
        <f t="shared" si="52"/>
        <v>0,</v>
      </c>
      <c r="P185" t="str">
        <f t="shared" si="52"/>
        <v>0,</v>
      </c>
      <c r="Q185" t="str">
        <f t="shared" si="52"/>
        <v>0,</v>
      </c>
      <c r="R185" t="str">
        <f t="shared" si="52"/>
        <v>0,</v>
      </c>
      <c r="S185" t="str">
        <f t="shared" si="52"/>
        <v>0,</v>
      </c>
      <c r="T185" t="str">
        <f t="shared" si="52"/>
        <v>0,</v>
      </c>
      <c r="U185" t="str">
        <f t="shared" si="52"/>
        <v>0,</v>
      </c>
      <c r="V185" t="str">
        <f t="shared" si="53"/>
        <v>0,</v>
      </c>
      <c r="W185" t="str">
        <f t="shared" si="53"/>
        <v>0,</v>
      </c>
      <c r="X185" t="str">
        <f t="shared" si="53"/>
        <v>0,</v>
      </c>
      <c r="Y185" t="str">
        <f t="shared" si="53"/>
        <v>0,</v>
      </c>
      <c r="AP185" t="str">
        <f t="shared" si="38"/>
        <v>FALSE</v>
      </c>
      <c r="AQ185" t="str">
        <f t="shared" si="39"/>
        <v>FALSE</v>
      </c>
      <c r="AR185" t="str">
        <f t="shared" si="40"/>
        <v>FALSE</v>
      </c>
      <c r="AS185" t="str">
        <f t="shared" si="41"/>
        <v>FALSE</v>
      </c>
    </row>
    <row r="186" spans="1:45" x14ac:dyDescent="0.25">
      <c r="A186" s="58">
        <v>185</v>
      </c>
      <c r="B186" s="58" t="b">
        <f>IF(ISNUMBER(Data!D186),IF(AND($A186&lt;=Data!$H$3,$A188&gt;=Data!$H$2,Data!E187&lt;&gt;1),VLOOKUP($A186,Data!$A:$D,4,FALSE)))</f>
        <v>0</v>
      </c>
      <c r="C186" s="58" t="b">
        <f>IF(ISNUMBER(Data!D186),IF(AND($A186&lt;=Data!$H$3,$A188&gt;=Data!$H$2,Data!E187&lt;&gt;1),VLOOKUP($A186,Data!$A:$D,3,FALSE)))</f>
        <v>0</v>
      </c>
      <c r="D186" s="58" t="b">
        <f>IF(COUNT(B186:C186)=2,IF(C186&gt;Data!$H$5,5,IF(C186&gt;Data!$H$6,4,IF(C186&gt;Data!$H$7,3,2))))</f>
        <v>0</v>
      </c>
      <c r="E186" s="69" t="str">
        <f t="shared" si="37"/>
        <v/>
      </c>
      <c r="F186" t="str">
        <f t="shared" si="52"/>
        <v>0,</v>
      </c>
      <c r="G186" t="str">
        <f t="shared" si="52"/>
        <v>0,</v>
      </c>
      <c r="H186" t="str">
        <f t="shared" si="52"/>
        <v>0,</v>
      </c>
      <c r="I186" t="str">
        <f t="shared" si="52"/>
        <v>0,</v>
      </c>
      <c r="J186" t="str">
        <f t="shared" si="52"/>
        <v>0,</v>
      </c>
      <c r="K186" t="str">
        <f t="shared" si="52"/>
        <v>0,</v>
      </c>
      <c r="L186" t="str">
        <f t="shared" si="52"/>
        <v>0,</v>
      </c>
      <c r="M186" t="str">
        <f t="shared" si="52"/>
        <v>0,</v>
      </c>
      <c r="N186" t="str">
        <f t="shared" si="52"/>
        <v>0,</v>
      </c>
      <c r="O186" t="str">
        <f t="shared" si="52"/>
        <v>0,</v>
      </c>
      <c r="P186" t="str">
        <f t="shared" si="52"/>
        <v>0,</v>
      </c>
      <c r="Q186" t="str">
        <f t="shared" si="52"/>
        <v>0,</v>
      </c>
      <c r="R186" t="str">
        <f t="shared" si="52"/>
        <v>0,</v>
      </c>
      <c r="S186" t="str">
        <f t="shared" si="52"/>
        <v>0,</v>
      </c>
      <c r="T186" t="str">
        <f t="shared" si="52"/>
        <v>0,</v>
      </c>
      <c r="U186" t="str">
        <f t="shared" si="52"/>
        <v>0,</v>
      </c>
      <c r="V186" t="str">
        <f t="shared" si="53"/>
        <v>0,</v>
      </c>
      <c r="W186" t="str">
        <f t="shared" si="53"/>
        <v>0,</v>
      </c>
      <c r="X186" t="str">
        <f t="shared" si="53"/>
        <v>0,</v>
      </c>
      <c r="Y186" t="str">
        <f t="shared" si="53"/>
        <v>0,</v>
      </c>
      <c r="AP186" t="str">
        <f t="shared" si="38"/>
        <v>FALSE</v>
      </c>
      <c r="AQ186" t="str">
        <f t="shared" si="39"/>
        <v>FALSE</v>
      </c>
      <c r="AR186" t="str">
        <f t="shared" si="40"/>
        <v>FALSE</v>
      </c>
      <c r="AS186" t="str">
        <f t="shared" si="41"/>
        <v>FALSE</v>
      </c>
    </row>
    <row r="187" spans="1:45" x14ac:dyDescent="0.25">
      <c r="A187" s="58">
        <v>186</v>
      </c>
      <c r="B187" s="58" t="b">
        <f>IF(ISNUMBER(Data!D187),IF(AND($A187&lt;=Data!$H$3,$A189&gt;=Data!$H$2,Data!E188&lt;&gt;1),VLOOKUP($A187,Data!$A:$D,4,FALSE)))</f>
        <v>0</v>
      </c>
      <c r="C187" s="58" t="b">
        <f>IF(ISNUMBER(Data!D187),IF(AND($A187&lt;=Data!$H$3,$A189&gt;=Data!$H$2,Data!E188&lt;&gt;1),VLOOKUP($A187,Data!$A:$D,3,FALSE)))</f>
        <v>0</v>
      </c>
      <c r="D187" s="58" t="b">
        <f>IF(COUNT(B187:C187)=2,IF(C187&gt;Data!$H$5,5,IF(C187&gt;Data!$H$6,4,IF(C187&gt;Data!$H$7,3,2))))</f>
        <v>0</v>
      </c>
      <c r="E187" s="69" t="str">
        <f t="shared" si="37"/>
        <v/>
      </c>
      <c r="F187" t="str">
        <f t="shared" si="52"/>
        <v>0,</v>
      </c>
      <c r="G187" t="str">
        <f t="shared" si="52"/>
        <v>0,</v>
      </c>
      <c r="H187" t="str">
        <f t="shared" si="52"/>
        <v>0,</v>
      </c>
      <c r="I187" t="str">
        <f t="shared" si="52"/>
        <v>0,</v>
      </c>
      <c r="J187" t="str">
        <f t="shared" si="52"/>
        <v>0,</v>
      </c>
      <c r="K187" t="str">
        <f t="shared" si="52"/>
        <v>0,</v>
      </c>
      <c r="L187" t="str">
        <f t="shared" si="52"/>
        <v>0,</v>
      </c>
      <c r="M187" t="str">
        <f t="shared" si="52"/>
        <v>0,</v>
      </c>
      <c r="N187" t="str">
        <f t="shared" si="52"/>
        <v>0,</v>
      </c>
      <c r="O187" t="str">
        <f t="shared" si="52"/>
        <v>0,</v>
      </c>
      <c r="P187" t="str">
        <f t="shared" si="52"/>
        <v>0,</v>
      </c>
      <c r="Q187" t="str">
        <f t="shared" si="52"/>
        <v>0,</v>
      </c>
      <c r="R187" t="str">
        <f t="shared" si="52"/>
        <v>0,</v>
      </c>
      <c r="S187" t="str">
        <f t="shared" si="52"/>
        <v>0,</v>
      </c>
      <c r="T187" t="str">
        <f t="shared" si="52"/>
        <v>0,</v>
      </c>
      <c r="U187" t="str">
        <f t="shared" si="52"/>
        <v>0,</v>
      </c>
      <c r="V187" t="str">
        <f t="shared" si="53"/>
        <v>0,</v>
      </c>
      <c r="W187" t="str">
        <f t="shared" si="53"/>
        <v>0,</v>
      </c>
      <c r="X187" t="str">
        <f t="shared" si="53"/>
        <v>0,</v>
      </c>
      <c r="Y187" t="str">
        <f t="shared" si="53"/>
        <v>0,</v>
      </c>
      <c r="AP187" t="str">
        <f t="shared" si="38"/>
        <v>FALSE</v>
      </c>
      <c r="AQ187" t="str">
        <f t="shared" si="39"/>
        <v>FALSE</v>
      </c>
      <c r="AR187" t="str">
        <f t="shared" si="40"/>
        <v>FALSE</v>
      </c>
      <c r="AS187" t="str">
        <f t="shared" si="41"/>
        <v>FALSE</v>
      </c>
    </row>
    <row r="188" spans="1:45" x14ac:dyDescent="0.25">
      <c r="A188" s="58">
        <v>187</v>
      </c>
      <c r="B188" s="58" t="b">
        <f>IF(ISNUMBER(Data!D188),IF(AND($A188&lt;=Data!$H$3,$A190&gt;=Data!$H$2,Data!E189&lt;&gt;1),VLOOKUP($A188,Data!$A:$D,4,FALSE)))</f>
        <v>0</v>
      </c>
      <c r="C188" s="58" t="b">
        <f>IF(ISNUMBER(Data!D188),IF(AND($A188&lt;=Data!$H$3,$A190&gt;=Data!$H$2,Data!E189&lt;&gt;1),VLOOKUP($A188,Data!$A:$D,3,FALSE)))</f>
        <v>0</v>
      </c>
      <c r="D188" s="58" t="b">
        <f>IF(COUNT(B188:C188)=2,IF(C188&gt;Data!$H$5,5,IF(C188&gt;Data!$H$6,4,IF(C188&gt;Data!$H$7,3,2))))</f>
        <v>0</v>
      </c>
      <c r="E188" s="69" t="str">
        <f t="shared" si="37"/>
        <v/>
      </c>
      <c r="F188" t="str">
        <f t="shared" si="52"/>
        <v>0,</v>
      </c>
      <c r="G188" t="str">
        <f t="shared" si="52"/>
        <v>0,</v>
      </c>
      <c r="H188" t="str">
        <f t="shared" si="52"/>
        <v>0,</v>
      </c>
      <c r="I188" t="str">
        <f t="shared" si="52"/>
        <v>0,</v>
      </c>
      <c r="J188" t="str">
        <f t="shared" si="52"/>
        <v>0,</v>
      </c>
      <c r="K188" t="str">
        <f t="shared" si="52"/>
        <v>0,</v>
      </c>
      <c r="L188" t="str">
        <f t="shared" si="52"/>
        <v>0,</v>
      </c>
      <c r="M188" t="str">
        <f t="shared" si="52"/>
        <v>0,</v>
      </c>
      <c r="N188" t="str">
        <f t="shared" si="52"/>
        <v>0,</v>
      </c>
      <c r="O188" t="str">
        <f t="shared" si="52"/>
        <v>0,</v>
      </c>
      <c r="P188" t="str">
        <f t="shared" si="52"/>
        <v>0,</v>
      </c>
      <c r="Q188" t="str">
        <f t="shared" si="52"/>
        <v>0,</v>
      </c>
      <c r="R188" t="str">
        <f t="shared" si="52"/>
        <v>0,</v>
      </c>
      <c r="S188" t="str">
        <f t="shared" si="52"/>
        <v>0,</v>
      </c>
      <c r="T188" t="str">
        <f t="shared" si="52"/>
        <v>0,</v>
      </c>
      <c r="U188" t="str">
        <f t="shared" si="52"/>
        <v>0,</v>
      </c>
      <c r="V188" t="str">
        <f t="shared" si="53"/>
        <v>0,</v>
      </c>
      <c r="W188" t="str">
        <f t="shared" si="53"/>
        <v>0,</v>
      </c>
      <c r="X188" t="str">
        <f t="shared" si="53"/>
        <v>0,</v>
      </c>
      <c r="Y188" t="str">
        <f t="shared" si="53"/>
        <v>0,</v>
      </c>
      <c r="AP188" t="str">
        <f t="shared" si="38"/>
        <v>FALSE</v>
      </c>
      <c r="AQ188" t="str">
        <f t="shared" si="39"/>
        <v>FALSE</v>
      </c>
      <c r="AR188" t="str">
        <f t="shared" si="40"/>
        <v>FALSE</v>
      </c>
      <c r="AS188" t="str">
        <f t="shared" si="41"/>
        <v>FALSE</v>
      </c>
    </row>
    <row r="189" spans="1:45" x14ac:dyDescent="0.25">
      <c r="A189" s="58">
        <v>188</v>
      </c>
      <c r="B189" s="58" t="b">
        <f>IF(ISNUMBER(Data!D189),IF(AND($A189&lt;=Data!$H$3,$A191&gt;=Data!$H$2,Data!E190&lt;&gt;1),VLOOKUP($A189,Data!$A:$D,4,FALSE)))</f>
        <v>0</v>
      </c>
      <c r="C189" s="58" t="b">
        <f>IF(ISNUMBER(Data!D189),IF(AND($A189&lt;=Data!$H$3,$A191&gt;=Data!$H$2,Data!E190&lt;&gt;1),VLOOKUP($A189,Data!$A:$D,3,FALSE)))</f>
        <v>0</v>
      </c>
      <c r="D189" s="58" t="b">
        <f>IF(COUNT(B189:C189)=2,IF(C189&gt;Data!$H$5,5,IF(C189&gt;Data!$H$6,4,IF(C189&gt;Data!$H$7,3,2))))</f>
        <v>0</v>
      </c>
      <c r="E189" s="69" t="str">
        <f t="shared" si="37"/>
        <v/>
      </c>
      <c r="F189" t="str">
        <f t="shared" ref="F189:U198" si="54">IF($B189&lt;F$1,1,0) &amp;","&amp;$E189</f>
        <v>0,</v>
      </c>
      <c r="G189" t="str">
        <f t="shared" si="54"/>
        <v>0,</v>
      </c>
      <c r="H189" t="str">
        <f t="shared" si="54"/>
        <v>0,</v>
      </c>
      <c r="I189" t="str">
        <f t="shared" si="54"/>
        <v>0,</v>
      </c>
      <c r="J189" t="str">
        <f t="shared" si="54"/>
        <v>0,</v>
      </c>
      <c r="K189" t="str">
        <f t="shared" si="54"/>
        <v>0,</v>
      </c>
      <c r="L189" t="str">
        <f t="shared" si="54"/>
        <v>0,</v>
      </c>
      <c r="M189" t="str">
        <f t="shared" si="54"/>
        <v>0,</v>
      </c>
      <c r="N189" t="str">
        <f t="shared" si="54"/>
        <v>0,</v>
      </c>
      <c r="O189" t="str">
        <f t="shared" si="54"/>
        <v>0,</v>
      </c>
      <c r="P189" t="str">
        <f t="shared" si="54"/>
        <v>0,</v>
      </c>
      <c r="Q189" t="str">
        <f t="shared" si="54"/>
        <v>0,</v>
      </c>
      <c r="R189" t="str">
        <f t="shared" si="54"/>
        <v>0,</v>
      </c>
      <c r="S189" t="str">
        <f t="shared" si="54"/>
        <v>0,</v>
      </c>
      <c r="T189" t="str">
        <f t="shared" si="54"/>
        <v>0,</v>
      </c>
      <c r="U189" t="str">
        <f t="shared" si="54"/>
        <v>0,</v>
      </c>
      <c r="V189" t="str">
        <f t="shared" si="53"/>
        <v>0,</v>
      </c>
      <c r="W189" t="str">
        <f t="shared" si="53"/>
        <v>0,</v>
      </c>
      <c r="X189" t="str">
        <f t="shared" si="53"/>
        <v>0,</v>
      </c>
      <c r="Y189" t="str">
        <f t="shared" si="53"/>
        <v>0,</v>
      </c>
      <c r="AP189" t="str">
        <f t="shared" si="38"/>
        <v>FALSE</v>
      </c>
      <c r="AQ189" t="str">
        <f t="shared" si="39"/>
        <v>FALSE</v>
      </c>
      <c r="AR189" t="str">
        <f t="shared" si="40"/>
        <v>FALSE</v>
      </c>
      <c r="AS189" t="str">
        <f t="shared" si="41"/>
        <v>FALSE</v>
      </c>
    </row>
    <row r="190" spans="1:45" x14ac:dyDescent="0.25">
      <c r="A190" s="58">
        <v>189</v>
      </c>
      <c r="B190" s="58" t="b">
        <f>IF(ISNUMBER(Data!D190),IF(AND($A190&lt;=Data!$H$3,$A192&gt;=Data!$H$2,Data!E191&lt;&gt;1),VLOOKUP($A190,Data!$A:$D,4,FALSE)))</f>
        <v>0</v>
      </c>
      <c r="C190" s="58" t="b">
        <f>IF(ISNUMBER(Data!D190),IF(AND($A190&lt;=Data!$H$3,$A192&gt;=Data!$H$2,Data!E191&lt;&gt;1),VLOOKUP($A190,Data!$A:$D,3,FALSE)))</f>
        <v>0</v>
      </c>
      <c r="D190" s="58" t="b">
        <f>IF(COUNT(B190:C190)=2,IF(C190&gt;Data!$H$5,5,IF(C190&gt;Data!$H$6,4,IF(C190&gt;Data!$H$7,3,2))))</f>
        <v>0</v>
      </c>
      <c r="E190" s="69" t="str">
        <f t="shared" si="37"/>
        <v/>
      </c>
      <c r="F190" t="str">
        <f t="shared" si="54"/>
        <v>0,</v>
      </c>
      <c r="G190" t="str">
        <f t="shared" si="54"/>
        <v>0,</v>
      </c>
      <c r="H190" t="str">
        <f t="shared" si="54"/>
        <v>0,</v>
      </c>
      <c r="I190" t="str">
        <f t="shared" si="54"/>
        <v>0,</v>
      </c>
      <c r="J190" t="str">
        <f t="shared" si="54"/>
        <v>0,</v>
      </c>
      <c r="K190" t="str">
        <f t="shared" si="54"/>
        <v>0,</v>
      </c>
      <c r="L190" t="str">
        <f t="shared" si="54"/>
        <v>0,</v>
      </c>
      <c r="M190" t="str">
        <f t="shared" si="54"/>
        <v>0,</v>
      </c>
      <c r="N190" t="str">
        <f t="shared" si="54"/>
        <v>0,</v>
      </c>
      <c r="O190" t="str">
        <f t="shared" si="54"/>
        <v>0,</v>
      </c>
      <c r="P190" t="str">
        <f t="shared" si="54"/>
        <v>0,</v>
      </c>
      <c r="Q190" t="str">
        <f t="shared" si="54"/>
        <v>0,</v>
      </c>
      <c r="R190" t="str">
        <f t="shared" si="54"/>
        <v>0,</v>
      </c>
      <c r="S190" t="str">
        <f t="shared" si="54"/>
        <v>0,</v>
      </c>
      <c r="T190" t="str">
        <f t="shared" si="54"/>
        <v>0,</v>
      </c>
      <c r="U190" t="str">
        <f t="shared" si="54"/>
        <v>0,</v>
      </c>
      <c r="V190" t="str">
        <f t="shared" si="53"/>
        <v>0,</v>
      </c>
      <c r="W190" t="str">
        <f t="shared" si="53"/>
        <v>0,</v>
      </c>
      <c r="X190" t="str">
        <f t="shared" si="53"/>
        <v>0,</v>
      </c>
      <c r="Y190" t="str">
        <f t="shared" si="53"/>
        <v>0,</v>
      </c>
      <c r="AP190" t="str">
        <f t="shared" si="38"/>
        <v>FALSE</v>
      </c>
      <c r="AQ190" t="str">
        <f t="shared" si="39"/>
        <v>FALSE</v>
      </c>
      <c r="AR190" t="str">
        <f t="shared" si="40"/>
        <v>FALSE</v>
      </c>
      <c r="AS190" t="str">
        <f t="shared" si="41"/>
        <v>FALSE</v>
      </c>
    </row>
    <row r="191" spans="1:45" x14ac:dyDescent="0.25">
      <c r="A191" s="58">
        <v>190</v>
      </c>
      <c r="B191" s="58" t="b">
        <f>IF(ISNUMBER(Data!D191),IF(AND($A191&lt;=Data!$H$3,$A193&gt;=Data!$H$2,Data!E192&lt;&gt;1),VLOOKUP($A191,Data!$A:$D,4,FALSE)))</f>
        <v>0</v>
      </c>
      <c r="C191" s="58" t="b">
        <f>IF(ISNUMBER(Data!D191),IF(AND($A191&lt;=Data!$H$3,$A193&gt;=Data!$H$2,Data!E192&lt;&gt;1),VLOOKUP($A191,Data!$A:$D,3,FALSE)))</f>
        <v>0</v>
      </c>
      <c r="D191" s="58" t="b">
        <f>IF(COUNT(B191:C191)=2,IF(C191&gt;Data!$H$5,5,IF(C191&gt;Data!$H$6,4,IF(C191&gt;Data!$H$7,3,2))))</f>
        <v>0</v>
      </c>
      <c r="E191" s="69" t="str">
        <f t="shared" si="37"/>
        <v/>
      </c>
      <c r="F191" t="str">
        <f t="shared" si="54"/>
        <v>0,</v>
      </c>
      <c r="G191" t="str">
        <f t="shared" si="54"/>
        <v>0,</v>
      </c>
      <c r="H191" t="str">
        <f t="shared" si="54"/>
        <v>0,</v>
      </c>
      <c r="I191" t="str">
        <f t="shared" si="54"/>
        <v>0,</v>
      </c>
      <c r="J191" t="str">
        <f t="shared" si="54"/>
        <v>0,</v>
      </c>
      <c r="K191" t="str">
        <f t="shared" si="54"/>
        <v>0,</v>
      </c>
      <c r="L191" t="str">
        <f t="shared" si="54"/>
        <v>0,</v>
      </c>
      <c r="M191" t="str">
        <f t="shared" si="54"/>
        <v>0,</v>
      </c>
      <c r="N191" t="str">
        <f t="shared" si="54"/>
        <v>0,</v>
      </c>
      <c r="O191" t="str">
        <f t="shared" si="54"/>
        <v>0,</v>
      </c>
      <c r="P191" t="str">
        <f t="shared" si="54"/>
        <v>0,</v>
      </c>
      <c r="Q191" t="str">
        <f t="shared" si="54"/>
        <v>0,</v>
      </c>
      <c r="R191" t="str">
        <f t="shared" si="54"/>
        <v>0,</v>
      </c>
      <c r="S191" t="str">
        <f t="shared" si="54"/>
        <v>0,</v>
      </c>
      <c r="T191" t="str">
        <f t="shared" si="54"/>
        <v>0,</v>
      </c>
      <c r="U191" t="str">
        <f t="shared" si="54"/>
        <v>0,</v>
      </c>
      <c r="V191" t="str">
        <f t="shared" si="53"/>
        <v>0,</v>
      </c>
      <c r="W191" t="str">
        <f t="shared" si="53"/>
        <v>0,</v>
      </c>
      <c r="X191" t="str">
        <f t="shared" si="53"/>
        <v>0,</v>
      </c>
      <c r="Y191" t="str">
        <f t="shared" si="53"/>
        <v>0,</v>
      </c>
      <c r="AP191" t="str">
        <f t="shared" si="38"/>
        <v>FALSE</v>
      </c>
      <c r="AQ191" t="str">
        <f t="shared" si="39"/>
        <v>FALSE</v>
      </c>
      <c r="AR191" t="str">
        <f t="shared" si="40"/>
        <v>FALSE</v>
      </c>
      <c r="AS191" t="str">
        <f t="shared" si="41"/>
        <v>FALSE</v>
      </c>
    </row>
    <row r="192" spans="1:45" x14ac:dyDescent="0.25">
      <c r="A192" s="58">
        <v>191</v>
      </c>
      <c r="B192" s="58" t="b">
        <f>IF(ISNUMBER(Data!D192),IF(AND($A192&lt;=Data!$H$3,$A194&gt;=Data!$H$2,Data!E193&lt;&gt;1),VLOOKUP($A192,Data!$A:$D,4,FALSE)))</f>
        <v>0</v>
      </c>
      <c r="C192" s="58" t="b">
        <f>IF(ISNUMBER(Data!D192),IF(AND($A192&lt;=Data!$H$3,$A194&gt;=Data!$H$2,Data!E193&lt;&gt;1),VLOOKUP($A192,Data!$A:$D,3,FALSE)))</f>
        <v>0</v>
      </c>
      <c r="D192" s="58" t="b">
        <f>IF(COUNT(B192:C192)=2,IF(C192&gt;Data!$H$5,5,IF(C192&gt;Data!$H$6,4,IF(C192&gt;Data!$H$7,3,2))))</f>
        <v>0</v>
      </c>
      <c r="E192" s="69" t="str">
        <f t="shared" si="37"/>
        <v/>
      </c>
      <c r="F192" t="str">
        <f t="shared" si="54"/>
        <v>0,</v>
      </c>
      <c r="G192" t="str">
        <f t="shared" si="54"/>
        <v>0,</v>
      </c>
      <c r="H192" t="str">
        <f t="shared" si="54"/>
        <v>0,</v>
      </c>
      <c r="I192" t="str">
        <f t="shared" si="54"/>
        <v>0,</v>
      </c>
      <c r="J192" t="str">
        <f t="shared" si="54"/>
        <v>0,</v>
      </c>
      <c r="K192" t="str">
        <f t="shared" si="54"/>
        <v>0,</v>
      </c>
      <c r="L192" t="str">
        <f t="shared" si="54"/>
        <v>0,</v>
      </c>
      <c r="M192" t="str">
        <f t="shared" si="54"/>
        <v>0,</v>
      </c>
      <c r="N192" t="str">
        <f t="shared" si="54"/>
        <v>0,</v>
      </c>
      <c r="O192" t="str">
        <f t="shared" si="54"/>
        <v>0,</v>
      </c>
      <c r="P192" t="str">
        <f t="shared" si="54"/>
        <v>0,</v>
      </c>
      <c r="Q192" t="str">
        <f t="shared" si="54"/>
        <v>0,</v>
      </c>
      <c r="R192" t="str">
        <f t="shared" si="54"/>
        <v>0,</v>
      </c>
      <c r="S192" t="str">
        <f t="shared" si="54"/>
        <v>0,</v>
      </c>
      <c r="T192" t="str">
        <f t="shared" si="54"/>
        <v>0,</v>
      </c>
      <c r="U192" t="str">
        <f t="shared" si="54"/>
        <v>0,</v>
      </c>
      <c r="V192" t="str">
        <f t="shared" si="53"/>
        <v>0,</v>
      </c>
      <c r="W192" t="str">
        <f t="shared" si="53"/>
        <v>0,</v>
      </c>
      <c r="X192" t="str">
        <f t="shared" si="53"/>
        <v>0,</v>
      </c>
      <c r="Y192" t="str">
        <f t="shared" si="53"/>
        <v>0,</v>
      </c>
      <c r="AP192" t="str">
        <f t="shared" si="38"/>
        <v>FALSE</v>
      </c>
      <c r="AQ192" t="str">
        <f t="shared" si="39"/>
        <v>FALSE</v>
      </c>
      <c r="AR192" t="str">
        <f t="shared" si="40"/>
        <v>FALSE</v>
      </c>
      <c r="AS192" t="str">
        <f t="shared" si="41"/>
        <v>FALSE</v>
      </c>
    </row>
    <row r="193" spans="1:45" x14ac:dyDescent="0.25">
      <c r="A193" s="58">
        <v>192</v>
      </c>
      <c r="B193" s="58" t="b">
        <f>IF(ISNUMBER(Data!D193),IF(AND($A193&lt;=Data!$H$3,$A195&gt;=Data!$H$2,Data!E194&lt;&gt;1),VLOOKUP($A193,Data!$A:$D,4,FALSE)))</f>
        <v>0</v>
      </c>
      <c r="C193" s="58" t="b">
        <f>IF(ISNUMBER(Data!D193),IF(AND($A193&lt;=Data!$H$3,$A195&gt;=Data!$H$2,Data!E194&lt;&gt;1),VLOOKUP($A193,Data!$A:$D,3,FALSE)))</f>
        <v>0</v>
      </c>
      <c r="D193" s="58" t="b">
        <f>IF(COUNT(B193:C193)=2,IF(C193&gt;Data!$H$5,5,IF(C193&gt;Data!$H$6,4,IF(C193&gt;Data!$H$7,3,2))))</f>
        <v>0</v>
      </c>
      <c r="E193" s="69" t="str">
        <f t="shared" si="37"/>
        <v/>
      </c>
      <c r="F193" t="str">
        <f t="shared" si="54"/>
        <v>0,</v>
      </c>
      <c r="G193" t="str">
        <f t="shared" si="54"/>
        <v>0,</v>
      </c>
      <c r="H193" t="str">
        <f t="shared" si="54"/>
        <v>0,</v>
      </c>
      <c r="I193" t="str">
        <f t="shared" si="54"/>
        <v>0,</v>
      </c>
      <c r="J193" t="str">
        <f t="shared" si="54"/>
        <v>0,</v>
      </c>
      <c r="K193" t="str">
        <f t="shared" si="54"/>
        <v>0,</v>
      </c>
      <c r="L193" t="str">
        <f t="shared" si="54"/>
        <v>0,</v>
      </c>
      <c r="M193" t="str">
        <f t="shared" si="54"/>
        <v>0,</v>
      </c>
      <c r="N193" t="str">
        <f t="shared" si="54"/>
        <v>0,</v>
      </c>
      <c r="O193" t="str">
        <f t="shared" si="54"/>
        <v>0,</v>
      </c>
      <c r="P193" t="str">
        <f t="shared" si="54"/>
        <v>0,</v>
      </c>
      <c r="Q193" t="str">
        <f t="shared" si="54"/>
        <v>0,</v>
      </c>
      <c r="R193" t="str">
        <f t="shared" si="54"/>
        <v>0,</v>
      </c>
      <c r="S193" t="str">
        <f t="shared" si="54"/>
        <v>0,</v>
      </c>
      <c r="T193" t="str">
        <f t="shared" si="54"/>
        <v>0,</v>
      </c>
      <c r="U193" t="str">
        <f t="shared" si="54"/>
        <v>0,</v>
      </c>
      <c r="V193" t="str">
        <f t="shared" si="53"/>
        <v>0,</v>
      </c>
      <c r="W193" t="str">
        <f t="shared" si="53"/>
        <v>0,</v>
      </c>
      <c r="X193" t="str">
        <f t="shared" si="53"/>
        <v>0,</v>
      </c>
      <c r="Y193" t="str">
        <f t="shared" si="53"/>
        <v>0,</v>
      </c>
      <c r="AP193" t="str">
        <f t="shared" si="38"/>
        <v>FALSE</v>
      </c>
      <c r="AQ193" t="str">
        <f t="shared" si="39"/>
        <v>FALSE</v>
      </c>
      <c r="AR193" t="str">
        <f t="shared" si="40"/>
        <v>FALSE</v>
      </c>
      <c r="AS193" t="str">
        <f t="shared" si="41"/>
        <v>FALSE</v>
      </c>
    </row>
    <row r="194" spans="1:45" x14ac:dyDescent="0.25">
      <c r="A194" s="58">
        <v>193</v>
      </c>
      <c r="B194" s="58" t="b">
        <f>IF(ISNUMBER(Data!D194),IF(AND($A194&lt;=Data!$H$3,$A196&gt;=Data!$H$2,Data!E195&lt;&gt;1),VLOOKUP($A194,Data!$A:$D,4,FALSE)))</f>
        <v>0</v>
      </c>
      <c r="C194" s="58" t="b">
        <f>IF(ISNUMBER(Data!D194),IF(AND($A194&lt;=Data!$H$3,$A196&gt;=Data!$H$2,Data!E195&lt;&gt;1),VLOOKUP($A194,Data!$A:$D,3,FALSE)))</f>
        <v>0</v>
      </c>
      <c r="D194" s="58" t="b">
        <f>IF(COUNT(B194:C194)=2,IF(C194&gt;Data!$H$5,5,IF(C194&gt;Data!$H$6,4,IF(C194&gt;Data!$H$7,3,2))))</f>
        <v>0</v>
      </c>
      <c r="E194" s="69" t="str">
        <f t="shared" si="37"/>
        <v/>
      </c>
      <c r="F194" t="str">
        <f t="shared" si="54"/>
        <v>0,</v>
      </c>
      <c r="G194" t="str">
        <f t="shared" si="54"/>
        <v>0,</v>
      </c>
      <c r="H194" t="str">
        <f t="shared" si="54"/>
        <v>0,</v>
      </c>
      <c r="I194" t="str">
        <f t="shared" si="54"/>
        <v>0,</v>
      </c>
      <c r="J194" t="str">
        <f t="shared" si="54"/>
        <v>0,</v>
      </c>
      <c r="K194" t="str">
        <f t="shared" si="54"/>
        <v>0,</v>
      </c>
      <c r="L194" t="str">
        <f t="shared" si="54"/>
        <v>0,</v>
      </c>
      <c r="M194" t="str">
        <f t="shared" si="54"/>
        <v>0,</v>
      </c>
      <c r="N194" t="str">
        <f t="shared" si="54"/>
        <v>0,</v>
      </c>
      <c r="O194" t="str">
        <f t="shared" si="54"/>
        <v>0,</v>
      </c>
      <c r="P194" t="str">
        <f t="shared" si="54"/>
        <v>0,</v>
      </c>
      <c r="Q194" t="str">
        <f t="shared" si="54"/>
        <v>0,</v>
      </c>
      <c r="R194" t="str">
        <f t="shared" si="54"/>
        <v>0,</v>
      </c>
      <c r="S194" t="str">
        <f t="shared" si="54"/>
        <v>0,</v>
      </c>
      <c r="T194" t="str">
        <f t="shared" si="54"/>
        <v>0,</v>
      </c>
      <c r="U194" t="str">
        <f t="shared" si="54"/>
        <v>0,</v>
      </c>
      <c r="V194" t="str">
        <f t="shared" si="53"/>
        <v>0,</v>
      </c>
      <c r="W194" t="str">
        <f t="shared" si="53"/>
        <v>0,</v>
      </c>
      <c r="X194" t="str">
        <f t="shared" si="53"/>
        <v>0,</v>
      </c>
      <c r="Y194" t="str">
        <f t="shared" si="53"/>
        <v>0,</v>
      </c>
      <c r="AP194" t="str">
        <f t="shared" si="38"/>
        <v>FALSE</v>
      </c>
      <c r="AQ194" t="str">
        <f t="shared" si="39"/>
        <v>FALSE</v>
      </c>
      <c r="AR194" t="str">
        <f t="shared" si="40"/>
        <v>FALSE</v>
      </c>
      <c r="AS194" t="str">
        <f t="shared" si="41"/>
        <v>FALSE</v>
      </c>
    </row>
    <row r="195" spans="1:45" x14ac:dyDescent="0.25">
      <c r="A195" s="58">
        <v>194</v>
      </c>
      <c r="B195" s="58" t="b">
        <f>IF(ISNUMBER(Data!D195),IF(AND($A195&lt;=Data!$H$3,$A197&gt;=Data!$H$2,Data!E196&lt;&gt;1),VLOOKUP($A195,Data!$A:$D,4,FALSE)))</f>
        <v>0</v>
      </c>
      <c r="C195" s="58" t="b">
        <f>IF(ISNUMBER(Data!D195),IF(AND($A195&lt;=Data!$H$3,$A197&gt;=Data!$H$2,Data!E196&lt;&gt;1),VLOOKUP($A195,Data!$A:$D,3,FALSE)))</f>
        <v>0</v>
      </c>
      <c r="D195" s="58" t="b">
        <f>IF(COUNT(B195:C195)=2,IF(C195&gt;Data!$H$5,5,IF(C195&gt;Data!$H$6,4,IF(C195&gt;Data!$H$7,3,2))))</f>
        <v>0</v>
      </c>
      <c r="E195" s="69" t="str">
        <f t="shared" ref="E195:E258" si="55">IF(ISNUMBER(D195),IF(D195=5,1,0),"")</f>
        <v/>
      </c>
      <c r="F195" t="str">
        <f t="shared" si="54"/>
        <v>0,</v>
      </c>
      <c r="G195" t="str">
        <f t="shared" si="54"/>
        <v>0,</v>
      </c>
      <c r="H195" t="str">
        <f t="shared" si="54"/>
        <v>0,</v>
      </c>
      <c r="I195" t="str">
        <f t="shared" si="54"/>
        <v>0,</v>
      </c>
      <c r="J195" t="str">
        <f t="shared" si="54"/>
        <v>0,</v>
      </c>
      <c r="K195" t="str">
        <f t="shared" si="54"/>
        <v>0,</v>
      </c>
      <c r="L195" t="str">
        <f t="shared" si="54"/>
        <v>0,</v>
      </c>
      <c r="M195" t="str">
        <f t="shared" si="54"/>
        <v>0,</v>
      </c>
      <c r="N195" t="str">
        <f t="shared" si="54"/>
        <v>0,</v>
      </c>
      <c r="O195" t="str">
        <f t="shared" si="54"/>
        <v>0,</v>
      </c>
      <c r="P195" t="str">
        <f t="shared" si="54"/>
        <v>0,</v>
      </c>
      <c r="Q195" t="str">
        <f t="shared" si="54"/>
        <v>0,</v>
      </c>
      <c r="R195" t="str">
        <f t="shared" si="54"/>
        <v>0,</v>
      </c>
      <c r="S195" t="str">
        <f t="shared" si="54"/>
        <v>0,</v>
      </c>
      <c r="T195" t="str">
        <f t="shared" si="54"/>
        <v>0,</v>
      </c>
      <c r="U195" t="str">
        <f t="shared" si="54"/>
        <v>0,</v>
      </c>
      <c r="V195" t="str">
        <f t="shared" si="53"/>
        <v>0,</v>
      </c>
      <c r="W195" t="str">
        <f t="shared" si="53"/>
        <v>0,</v>
      </c>
      <c r="X195" t="str">
        <f t="shared" si="53"/>
        <v>0,</v>
      </c>
      <c r="Y195" t="str">
        <f t="shared" si="53"/>
        <v>0,</v>
      </c>
      <c r="AP195" t="str">
        <f t="shared" ref="AP195:AP258" si="56">IF($D195=5,LOG($B195),"FALSE")</f>
        <v>FALSE</v>
      </c>
      <c r="AQ195" t="str">
        <f t="shared" ref="AQ195:AQ258" si="57">IF($D195=4,LOG($B195),"FALSE")</f>
        <v>FALSE</v>
      </c>
      <c r="AR195" t="str">
        <f t="shared" ref="AR195:AR258" si="58">IF($D195=3,LOG($B195),"FALSE")</f>
        <v>FALSE</v>
      </c>
      <c r="AS195" t="str">
        <f t="shared" ref="AS195:AS258" si="59">IF($D195=2,LOG($B195),"FALSE")</f>
        <v>FALSE</v>
      </c>
    </row>
    <row r="196" spans="1:45" x14ac:dyDescent="0.25">
      <c r="A196" s="58">
        <v>195</v>
      </c>
      <c r="B196" s="58" t="b">
        <f>IF(ISNUMBER(Data!D196),IF(AND($A196&lt;=Data!$H$3,$A198&gt;=Data!$H$2,Data!E197&lt;&gt;1),VLOOKUP($A196,Data!$A:$D,4,FALSE)))</f>
        <v>0</v>
      </c>
      <c r="C196" s="58" t="b">
        <f>IF(ISNUMBER(Data!D196),IF(AND($A196&lt;=Data!$H$3,$A198&gt;=Data!$H$2,Data!E197&lt;&gt;1),VLOOKUP($A196,Data!$A:$D,3,FALSE)))</f>
        <v>0</v>
      </c>
      <c r="D196" s="58" t="b">
        <f>IF(COUNT(B196:C196)=2,IF(C196&gt;Data!$H$5,5,IF(C196&gt;Data!$H$6,4,IF(C196&gt;Data!$H$7,3,2))))</f>
        <v>0</v>
      </c>
      <c r="E196" s="69" t="str">
        <f t="shared" si="55"/>
        <v/>
      </c>
      <c r="F196" t="str">
        <f t="shared" si="54"/>
        <v>0,</v>
      </c>
      <c r="G196" t="str">
        <f t="shared" si="54"/>
        <v>0,</v>
      </c>
      <c r="H196" t="str">
        <f t="shared" si="54"/>
        <v>0,</v>
      </c>
      <c r="I196" t="str">
        <f t="shared" si="54"/>
        <v>0,</v>
      </c>
      <c r="J196" t="str">
        <f t="shared" si="54"/>
        <v>0,</v>
      </c>
      <c r="K196" t="str">
        <f t="shared" si="54"/>
        <v>0,</v>
      </c>
      <c r="L196" t="str">
        <f t="shared" si="54"/>
        <v>0,</v>
      </c>
      <c r="M196" t="str">
        <f t="shared" si="54"/>
        <v>0,</v>
      </c>
      <c r="N196" t="str">
        <f t="shared" si="54"/>
        <v>0,</v>
      </c>
      <c r="O196" t="str">
        <f t="shared" si="54"/>
        <v>0,</v>
      </c>
      <c r="P196" t="str">
        <f t="shared" si="54"/>
        <v>0,</v>
      </c>
      <c r="Q196" t="str">
        <f t="shared" si="54"/>
        <v>0,</v>
      </c>
      <c r="R196" t="str">
        <f t="shared" si="54"/>
        <v>0,</v>
      </c>
      <c r="S196" t="str">
        <f t="shared" si="54"/>
        <v>0,</v>
      </c>
      <c r="T196" t="str">
        <f t="shared" si="54"/>
        <v>0,</v>
      </c>
      <c r="U196" t="str">
        <f t="shared" si="54"/>
        <v>0,</v>
      </c>
      <c r="V196" t="str">
        <f t="shared" si="53"/>
        <v>0,</v>
      </c>
      <c r="W196" t="str">
        <f t="shared" si="53"/>
        <v>0,</v>
      </c>
      <c r="X196" t="str">
        <f t="shared" si="53"/>
        <v>0,</v>
      </c>
      <c r="Y196" t="str">
        <f t="shared" si="53"/>
        <v>0,</v>
      </c>
      <c r="AP196" t="str">
        <f t="shared" si="56"/>
        <v>FALSE</v>
      </c>
      <c r="AQ196" t="str">
        <f t="shared" si="57"/>
        <v>FALSE</v>
      </c>
      <c r="AR196" t="str">
        <f t="shared" si="58"/>
        <v>FALSE</v>
      </c>
      <c r="AS196" t="str">
        <f t="shared" si="59"/>
        <v>FALSE</v>
      </c>
    </row>
    <row r="197" spans="1:45" x14ac:dyDescent="0.25">
      <c r="A197" s="58">
        <v>196</v>
      </c>
      <c r="B197" s="58" t="b">
        <f>IF(ISNUMBER(Data!D197),IF(AND($A197&lt;=Data!$H$3,$A199&gt;=Data!$H$2,Data!E198&lt;&gt;1),VLOOKUP($A197,Data!$A:$D,4,FALSE)))</f>
        <v>0</v>
      </c>
      <c r="C197" s="58" t="b">
        <f>IF(ISNUMBER(Data!D197),IF(AND($A197&lt;=Data!$H$3,$A199&gt;=Data!$H$2,Data!E198&lt;&gt;1),VLOOKUP($A197,Data!$A:$D,3,FALSE)))</f>
        <v>0</v>
      </c>
      <c r="D197" s="58" t="b">
        <f>IF(COUNT(B197:C197)=2,IF(C197&gt;Data!$H$5,5,IF(C197&gt;Data!$H$6,4,IF(C197&gt;Data!$H$7,3,2))))</f>
        <v>0</v>
      </c>
      <c r="E197" s="69" t="str">
        <f t="shared" si="55"/>
        <v/>
      </c>
      <c r="F197" t="str">
        <f t="shared" si="54"/>
        <v>0,</v>
      </c>
      <c r="G197" t="str">
        <f t="shared" si="54"/>
        <v>0,</v>
      </c>
      <c r="H197" t="str">
        <f t="shared" si="54"/>
        <v>0,</v>
      </c>
      <c r="I197" t="str">
        <f t="shared" si="54"/>
        <v>0,</v>
      </c>
      <c r="J197" t="str">
        <f t="shared" si="54"/>
        <v>0,</v>
      </c>
      <c r="K197" t="str">
        <f t="shared" si="54"/>
        <v>0,</v>
      </c>
      <c r="L197" t="str">
        <f t="shared" si="54"/>
        <v>0,</v>
      </c>
      <c r="M197" t="str">
        <f t="shared" si="54"/>
        <v>0,</v>
      </c>
      <c r="N197" t="str">
        <f t="shared" si="54"/>
        <v>0,</v>
      </c>
      <c r="O197" t="str">
        <f t="shared" si="54"/>
        <v>0,</v>
      </c>
      <c r="P197" t="str">
        <f t="shared" si="54"/>
        <v>0,</v>
      </c>
      <c r="Q197" t="str">
        <f t="shared" si="54"/>
        <v>0,</v>
      </c>
      <c r="R197" t="str">
        <f t="shared" si="54"/>
        <v>0,</v>
      </c>
      <c r="S197" t="str">
        <f t="shared" si="54"/>
        <v>0,</v>
      </c>
      <c r="T197" t="str">
        <f t="shared" si="54"/>
        <v>0,</v>
      </c>
      <c r="U197" t="str">
        <f t="shared" si="54"/>
        <v>0,</v>
      </c>
      <c r="V197" t="str">
        <f t="shared" si="53"/>
        <v>0,</v>
      </c>
      <c r="W197" t="str">
        <f t="shared" si="53"/>
        <v>0,</v>
      </c>
      <c r="X197" t="str">
        <f t="shared" si="53"/>
        <v>0,</v>
      </c>
      <c r="Y197" t="str">
        <f t="shared" si="53"/>
        <v>0,</v>
      </c>
      <c r="AP197" t="str">
        <f t="shared" si="56"/>
        <v>FALSE</v>
      </c>
      <c r="AQ197" t="str">
        <f t="shared" si="57"/>
        <v>FALSE</v>
      </c>
      <c r="AR197" t="str">
        <f t="shared" si="58"/>
        <v>FALSE</v>
      </c>
      <c r="AS197" t="str">
        <f t="shared" si="59"/>
        <v>FALSE</v>
      </c>
    </row>
    <row r="198" spans="1:45" x14ac:dyDescent="0.25">
      <c r="A198" s="58">
        <v>197</v>
      </c>
      <c r="B198" s="58" t="b">
        <f>IF(ISNUMBER(Data!D198),IF(AND($A198&lt;=Data!$H$3,$A200&gt;=Data!$H$2,Data!E199&lt;&gt;1),VLOOKUP($A198,Data!$A:$D,4,FALSE)))</f>
        <v>0</v>
      </c>
      <c r="C198" s="58" t="b">
        <f>IF(ISNUMBER(Data!D198),IF(AND($A198&lt;=Data!$H$3,$A200&gt;=Data!$H$2,Data!E199&lt;&gt;1),VLOOKUP($A198,Data!$A:$D,3,FALSE)))</f>
        <v>0</v>
      </c>
      <c r="D198" s="58" t="b">
        <f>IF(COUNT(B198:C198)=2,IF(C198&gt;Data!$H$5,5,IF(C198&gt;Data!$H$6,4,IF(C198&gt;Data!$H$7,3,2))))</f>
        <v>0</v>
      </c>
      <c r="E198" s="69" t="str">
        <f t="shared" si="55"/>
        <v/>
      </c>
      <c r="F198" t="str">
        <f t="shared" si="54"/>
        <v>0,</v>
      </c>
      <c r="G198" t="str">
        <f t="shared" si="54"/>
        <v>0,</v>
      </c>
      <c r="H198" t="str">
        <f t="shared" si="54"/>
        <v>0,</v>
      </c>
      <c r="I198" t="str">
        <f t="shared" si="54"/>
        <v>0,</v>
      </c>
      <c r="J198" t="str">
        <f t="shared" si="54"/>
        <v>0,</v>
      </c>
      <c r="K198" t="str">
        <f t="shared" si="54"/>
        <v>0,</v>
      </c>
      <c r="L198" t="str">
        <f t="shared" si="54"/>
        <v>0,</v>
      </c>
      <c r="M198" t="str">
        <f t="shared" si="54"/>
        <v>0,</v>
      </c>
      <c r="N198" t="str">
        <f t="shared" si="54"/>
        <v>0,</v>
      </c>
      <c r="O198" t="str">
        <f t="shared" si="54"/>
        <v>0,</v>
      </c>
      <c r="P198" t="str">
        <f t="shared" si="54"/>
        <v>0,</v>
      </c>
      <c r="Q198" t="str">
        <f t="shared" si="54"/>
        <v>0,</v>
      </c>
      <c r="R198" t="str">
        <f t="shared" si="54"/>
        <v>0,</v>
      </c>
      <c r="S198" t="str">
        <f t="shared" si="54"/>
        <v>0,</v>
      </c>
      <c r="T198" t="str">
        <f t="shared" si="54"/>
        <v>0,</v>
      </c>
      <c r="U198" t="str">
        <f t="shared" si="54"/>
        <v>0,</v>
      </c>
      <c r="V198" t="str">
        <f t="shared" si="53"/>
        <v>0,</v>
      </c>
      <c r="W198" t="str">
        <f t="shared" si="53"/>
        <v>0,</v>
      </c>
      <c r="X198" t="str">
        <f t="shared" si="53"/>
        <v>0,</v>
      </c>
      <c r="Y198" t="str">
        <f t="shared" si="53"/>
        <v>0,</v>
      </c>
      <c r="AP198" t="str">
        <f t="shared" si="56"/>
        <v>FALSE</v>
      </c>
      <c r="AQ198" t="str">
        <f t="shared" si="57"/>
        <v>FALSE</v>
      </c>
      <c r="AR198" t="str">
        <f t="shared" si="58"/>
        <v>FALSE</v>
      </c>
      <c r="AS198" t="str">
        <f t="shared" si="59"/>
        <v>FALSE</v>
      </c>
    </row>
    <row r="199" spans="1:45" x14ac:dyDescent="0.25">
      <c r="A199" s="58">
        <v>198</v>
      </c>
      <c r="B199" s="58" t="b">
        <f>IF(ISNUMBER(Data!D199),IF(AND($A199&lt;=Data!$H$3,$A201&gt;=Data!$H$2,Data!E200&lt;&gt;1),VLOOKUP($A199,Data!$A:$D,4,FALSE)))</f>
        <v>0</v>
      </c>
      <c r="C199" s="58" t="b">
        <f>IF(ISNUMBER(Data!D199),IF(AND($A199&lt;=Data!$H$3,$A201&gt;=Data!$H$2,Data!E200&lt;&gt;1),VLOOKUP($A199,Data!$A:$D,3,FALSE)))</f>
        <v>0</v>
      </c>
      <c r="D199" s="58" t="b">
        <f>IF(COUNT(B199:C199)=2,IF(C199&gt;Data!$H$5,5,IF(C199&gt;Data!$H$6,4,IF(C199&gt;Data!$H$7,3,2))))</f>
        <v>0</v>
      </c>
      <c r="E199" s="69" t="str">
        <f t="shared" si="55"/>
        <v/>
      </c>
      <c r="F199" t="str">
        <f t="shared" ref="F199:U208" si="60">IF($B199&lt;F$1,1,0) &amp;","&amp;$E199</f>
        <v>0,</v>
      </c>
      <c r="G199" t="str">
        <f t="shared" si="60"/>
        <v>0,</v>
      </c>
      <c r="H199" t="str">
        <f t="shared" si="60"/>
        <v>0,</v>
      </c>
      <c r="I199" t="str">
        <f t="shared" si="60"/>
        <v>0,</v>
      </c>
      <c r="J199" t="str">
        <f t="shared" si="60"/>
        <v>0,</v>
      </c>
      <c r="K199" t="str">
        <f t="shared" si="60"/>
        <v>0,</v>
      </c>
      <c r="L199" t="str">
        <f t="shared" si="60"/>
        <v>0,</v>
      </c>
      <c r="M199" t="str">
        <f t="shared" si="60"/>
        <v>0,</v>
      </c>
      <c r="N199" t="str">
        <f t="shared" si="60"/>
        <v>0,</v>
      </c>
      <c r="O199" t="str">
        <f t="shared" si="60"/>
        <v>0,</v>
      </c>
      <c r="P199" t="str">
        <f t="shared" si="60"/>
        <v>0,</v>
      </c>
      <c r="Q199" t="str">
        <f t="shared" si="60"/>
        <v>0,</v>
      </c>
      <c r="R199" t="str">
        <f t="shared" si="60"/>
        <v>0,</v>
      </c>
      <c r="S199" t="str">
        <f t="shared" si="60"/>
        <v>0,</v>
      </c>
      <c r="T199" t="str">
        <f t="shared" si="60"/>
        <v>0,</v>
      </c>
      <c r="U199" t="str">
        <f t="shared" si="60"/>
        <v>0,</v>
      </c>
      <c r="V199" t="str">
        <f t="shared" si="53"/>
        <v>0,</v>
      </c>
      <c r="W199" t="str">
        <f t="shared" si="53"/>
        <v>0,</v>
      </c>
      <c r="X199" t="str">
        <f t="shared" si="53"/>
        <v>0,</v>
      </c>
      <c r="Y199" t="str">
        <f t="shared" si="53"/>
        <v>0,</v>
      </c>
      <c r="AP199" t="str">
        <f t="shared" si="56"/>
        <v>FALSE</v>
      </c>
      <c r="AQ199" t="str">
        <f t="shared" si="57"/>
        <v>FALSE</v>
      </c>
      <c r="AR199" t="str">
        <f t="shared" si="58"/>
        <v>FALSE</v>
      </c>
      <c r="AS199" t="str">
        <f t="shared" si="59"/>
        <v>FALSE</v>
      </c>
    </row>
    <row r="200" spans="1:45" x14ac:dyDescent="0.25">
      <c r="A200" s="58">
        <v>199</v>
      </c>
      <c r="B200" s="58" t="b">
        <f>IF(ISNUMBER(Data!D200),IF(AND($A200&lt;=Data!$H$3,$A202&gt;=Data!$H$2,Data!E201&lt;&gt;1),VLOOKUP($A200,Data!$A:$D,4,FALSE)))</f>
        <v>0</v>
      </c>
      <c r="C200" s="58" t="b">
        <f>IF(ISNUMBER(Data!D200),IF(AND($A200&lt;=Data!$H$3,$A202&gt;=Data!$H$2,Data!E201&lt;&gt;1),VLOOKUP($A200,Data!$A:$D,3,FALSE)))</f>
        <v>0</v>
      </c>
      <c r="D200" s="58" t="b">
        <f>IF(COUNT(B200:C200)=2,IF(C200&gt;Data!$H$5,5,IF(C200&gt;Data!$H$6,4,IF(C200&gt;Data!$H$7,3,2))))</f>
        <v>0</v>
      </c>
      <c r="E200" s="69" t="str">
        <f t="shared" si="55"/>
        <v/>
      </c>
      <c r="F200" t="str">
        <f t="shared" si="60"/>
        <v>0,</v>
      </c>
      <c r="G200" t="str">
        <f t="shared" si="60"/>
        <v>0,</v>
      </c>
      <c r="H200" t="str">
        <f t="shared" si="60"/>
        <v>0,</v>
      </c>
      <c r="I200" t="str">
        <f t="shared" si="60"/>
        <v>0,</v>
      </c>
      <c r="J200" t="str">
        <f t="shared" si="60"/>
        <v>0,</v>
      </c>
      <c r="K200" t="str">
        <f t="shared" si="60"/>
        <v>0,</v>
      </c>
      <c r="L200" t="str">
        <f t="shared" si="60"/>
        <v>0,</v>
      </c>
      <c r="M200" t="str">
        <f t="shared" si="60"/>
        <v>0,</v>
      </c>
      <c r="N200" t="str">
        <f t="shared" si="60"/>
        <v>0,</v>
      </c>
      <c r="O200" t="str">
        <f t="shared" si="60"/>
        <v>0,</v>
      </c>
      <c r="P200" t="str">
        <f t="shared" si="60"/>
        <v>0,</v>
      </c>
      <c r="Q200" t="str">
        <f t="shared" si="60"/>
        <v>0,</v>
      </c>
      <c r="R200" t="str">
        <f t="shared" si="60"/>
        <v>0,</v>
      </c>
      <c r="S200" t="str">
        <f t="shared" si="60"/>
        <v>0,</v>
      </c>
      <c r="T200" t="str">
        <f t="shared" si="60"/>
        <v>0,</v>
      </c>
      <c r="U200" t="str">
        <f t="shared" si="60"/>
        <v>0,</v>
      </c>
      <c r="V200" t="str">
        <f t="shared" si="53"/>
        <v>0,</v>
      </c>
      <c r="W200" t="str">
        <f t="shared" si="53"/>
        <v>0,</v>
      </c>
      <c r="X200" t="str">
        <f t="shared" si="53"/>
        <v>0,</v>
      </c>
      <c r="Y200" t="str">
        <f t="shared" si="53"/>
        <v>0,</v>
      </c>
      <c r="AP200" t="str">
        <f t="shared" si="56"/>
        <v>FALSE</v>
      </c>
      <c r="AQ200" t="str">
        <f t="shared" si="57"/>
        <v>FALSE</v>
      </c>
      <c r="AR200" t="str">
        <f t="shared" si="58"/>
        <v>FALSE</v>
      </c>
      <c r="AS200" t="str">
        <f t="shared" si="59"/>
        <v>FALSE</v>
      </c>
    </row>
    <row r="201" spans="1:45" x14ac:dyDescent="0.25">
      <c r="A201" s="58">
        <v>200</v>
      </c>
      <c r="B201" s="58" t="b">
        <f>IF(ISNUMBER(Data!D201),IF(AND($A201&lt;=Data!$H$3,$A203&gt;=Data!$H$2,Data!E202&lt;&gt;1),VLOOKUP($A201,Data!$A:$D,4,FALSE)))</f>
        <v>0</v>
      </c>
      <c r="C201" s="58" t="b">
        <f>IF(ISNUMBER(Data!D201),IF(AND($A201&lt;=Data!$H$3,$A203&gt;=Data!$H$2,Data!E202&lt;&gt;1),VLOOKUP($A201,Data!$A:$D,3,FALSE)))</f>
        <v>0</v>
      </c>
      <c r="D201" s="58" t="b">
        <f>IF(COUNT(B201:C201)=2,IF(C201&gt;Data!$H$5,5,IF(C201&gt;Data!$H$6,4,IF(C201&gt;Data!$H$7,3,2))))</f>
        <v>0</v>
      </c>
      <c r="E201" s="69" t="str">
        <f t="shared" si="55"/>
        <v/>
      </c>
      <c r="F201" t="str">
        <f t="shared" si="60"/>
        <v>0,</v>
      </c>
      <c r="G201" t="str">
        <f t="shared" si="60"/>
        <v>0,</v>
      </c>
      <c r="H201" t="str">
        <f t="shared" si="60"/>
        <v>0,</v>
      </c>
      <c r="I201" t="str">
        <f t="shared" si="60"/>
        <v>0,</v>
      </c>
      <c r="J201" t="str">
        <f t="shared" si="60"/>
        <v>0,</v>
      </c>
      <c r="K201" t="str">
        <f t="shared" si="60"/>
        <v>0,</v>
      </c>
      <c r="L201" t="str">
        <f t="shared" si="60"/>
        <v>0,</v>
      </c>
      <c r="M201" t="str">
        <f t="shared" si="60"/>
        <v>0,</v>
      </c>
      <c r="N201" t="str">
        <f t="shared" si="60"/>
        <v>0,</v>
      </c>
      <c r="O201" t="str">
        <f t="shared" si="60"/>
        <v>0,</v>
      </c>
      <c r="P201" t="str">
        <f t="shared" si="60"/>
        <v>0,</v>
      </c>
      <c r="Q201" t="str">
        <f t="shared" si="60"/>
        <v>0,</v>
      </c>
      <c r="R201" t="str">
        <f t="shared" si="60"/>
        <v>0,</v>
      </c>
      <c r="S201" t="str">
        <f t="shared" si="60"/>
        <v>0,</v>
      </c>
      <c r="T201" t="str">
        <f t="shared" si="60"/>
        <v>0,</v>
      </c>
      <c r="U201" t="str">
        <f t="shared" si="60"/>
        <v>0,</v>
      </c>
      <c r="V201" t="str">
        <f t="shared" si="53"/>
        <v>0,</v>
      </c>
      <c r="W201" t="str">
        <f t="shared" si="53"/>
        <v>0,</v>
      </c>
      <c r="X201" t="str">
        <f t="shared" si="53"/>
        <v>0,</v>
      </c>
      <c r="Y201" t="str">
        <f t="shared" si="53"/>
        <v>0,</v>
      </c>
      <c r="AP201" t="str">
        <f t="shared" si="56"/>
        <v>FALSE</v>
      </c>
      <c r="AQ201" t="str">
        <f t="shared" si="57"/>
        <v>FALSE</v>
      </c>
      <c r="AR201" t="str">
        <f t="shared" si="58"/>
        <v>FALSE</v>
      </c>
      <c r="AS201" t="str">
        <f t="shared" si="59"/>
        <v>FALSE</v>
      </c>
    </row>
    <row r="202" spans="1:45" x14ac:dyDescent="0.25">
      <c r="A202" s="58">
        <v>201</v>
      </c>
      <c r="B202" s="58" t="b">
        <f>IF(ISNUMBER(Data!D202),IF(AND($A202&lt;=Data!$H$3,$A204&gt;=Data!$H$2,Data!E203&lt;&gt;1),VLOOKUP($A202,Data!$A:$D,4,FALSE)))</f>
        <v>0</v>
      </c>
      <c r="C202" s="58" t="b">
        <f>IF(ISNUMBER(Data!D202),IF(AND($A202&lt;=Data!$H$3,$A204&gt;=Data!$H$2,Data!E203&lt;&gt;1),VLOOKUP($A202,Data!$A:$D,3,FALSE)))</f>
        <v>0</v>
      </c>
      <c r="D202" s="58" t="b">
        <f>IF(COUNT(B202:C202)=2,IF(C202&gt;Data!$H$5,5,IF(C202&gt;Data!$H$6,4,IF(C202&gt;Data!$H$7,3,2))))</f>
        <v>0</v>
      </c>
      <c r="E202" s="69" t="str">
        <f t="shared" si="55"/>
        <v/>
      </c>
      <c r="F202" t="str">
        <f t="shared" si="60"/>
        <v>0,</v>
      </c>
      <c r="G202" t="str">
        <f t="shared" si="60"/>
        <v>0,</v>
      </c>
      <c r="H202" t="str">
        <f t="shared" si="60"/>
        <v>0,</v>
      </c>
      <c r="I202" t="str">
        <f t="shared" si="60"/>
        <v>0,</v>
      </c>
      <c r="J202" t="str">
        <f t="shared" si="60"/>
        <v>0,</v>
      </c>
      <c r="K202" t="str">
        <f t="shared" si="60"/>
        <v>0,</v>
      </c>
      <c r="L202" t="str">
        <f t="shared" si="60"/>
        <v>0,</v>
      </c>
      <c r="M202" t="str">
        <f t="shared" si="60"/>
        <v>0,</v>
      </c>
      <c r="N202" t="str">
        <f t="shared" si="60"/>
        <v>0,</v>
      </c>
      <c r="O202" t="str">
        <f t="shared" si="60"/>
        <v>0,</v>
      </c>
      <c r="P202" t="str">
        <f t="shared" si="60"/>
        <v>0,</v>
      </c>
      <c r="Q202" t="str">
        <f t="shared" si="60"/>
        <v>0,</v>
      </c>
      <c r="R202" t="str">
        <f t="shared" si="60"/>
        <v>0,</v>
      </c>
      <c r="S202" t="str">
        <f t="shared" si="60"/>
        <v>0,</v>
      </c>
      <c r="T202" t="str">
        <f t="shared" si="60"/>
        <v>0,</v>
      </c>
      <c r="U202" t="str">
        <f t="shared" si="60"/>
        <v>0,</v>
      </c>
      <c r="V202" t="str">
        <f t="shared" si="53"/>
        <v>0,</v>
      </c>
      <c r="W202" t="str">
        <f t="shared" si="53"/>
        <v>0,</v>
      </c>
      <c r="X202" t="str">
        <f t="shared" si="53"/>
        <v>0,</v>
      </c>
      <c r="Y202" t="str">
        <f t="shared" si="53"/>
        <v>0,</v>
      </c>
      <c r="AP202" t="str">
        <f t="shared" si="56"/>
        <v>FALSE</v>
      </c>
      <c r="AQ202" t="str">
        <f t="shared" si="57"/>
        <v>FALSE</v>
      </c>
      <c r="AR202" t="str">
        <f t="shared" si="58"/>
        <v>FALSE</v>
      </c>
      <c r="AS202" t="str">
        <f t="shared" si="59"/>
        <v>FALSE</v>
      </c>
    </row>
    <row r="203" spans="1:45" x14ac:dyDescent="0.25">
      <c r="A203" s="58">
        <v>202</v>
      </c>
      <c r="B203" s="58" t="b">
        <f>IF(ISNUMBER(Data!D203),IF(AND($A203&lt;=Data!$H$3,$A205&gt;=Data!$H$2,Data!E204&lt;&gt;1),VLOOKUP($A203,Data!$A:$D,4,FALSE)))</f>
        <v>0</v>
      </c>
      <c r="C203" s="58" t="b">
        <f>IF(ISNUMBER(Data!D203),IF(AND($A203&lt;=Data!$H$3,$A205&gt;=Data!$H$2,Data!E204&lt;&gt;1),VLOOKUP($A203,Data!$A:$D,3,FALSE)))</f>
        <v>0</v>
      </c>
      <c r="D203" s="58" t="b">
        <f>IF(COUNT(B203:C203)=2,IF(C203&gt;Data!$H$5,5,IF(C203&gt;Data!$H$6,4,IF(C203&gt;Data!$H$7,3,2))))</f>
        <v>0</v>
      </c>
      <c r="E203" s="69" t="str">
        <f t="shared" si="55"/>
        <v/>
      </c>
      <c r="F203" t="str">
        <f t="shared" si="60"/>
        <v>0,</v>
      </c>
      <c r="G203" t="str">
        <f t="shared" si="60"/>
        <v>0,</v>
      </c>
      <c r="H203" t="str">
        <f t="shared" si="60"/>
        <v>0,</v>
      </c>
      <c r="I203" t="str">
        <f t="shared" si="60"/>
        <v>0,</v>
      </c>
      <c r="J203" t="str">
        <f t="shared" si="60"/>
        <v>0,</v>
      </c>
      <c r="K203" t="str">
        <f t="shared" si="60"/>
        <v>0,</v>
      </c>
      <c r="L203" t="str">
        <f t="shared" si="60"/>
        <v>0,</v>
      </c>
      <c r="M203" t="str">
        <f t="shared" si="60"/>
        <v>0,</v>
      </c>
      <c r="N203" t="str">
        <f t="shared" si="60"/>
        <v>0,</v>
      </c>
      <c r="O203" t="str">
        <f t="shared" si="60"/>
        <v>0,</v>
      </c>
      <c r="P203" t="str">
        <f t="shared" si="60"/>
        <v>0,</v>
      </c>
      <c r="Q203" t="str">
        <f t="shared" si="60"/>
        <v>0,</v>
      </c>
      <c r="R203" t="str">
        <f t="shared" si="60"/>
        <v>0,</v>
      </c>
      <c r="S203" t="str">
        <f t="shared" si="60"/>
        <v>0,</v>
      </c>
      <c r="T203" t="str">
        <f t="shared" si="60"/>
        <v>0,</v>
      </c>
      <c r="U203" t="str">
        <f t="shared" si="60"/>
        <v>0,</v>
      </c>
      <c r="V203" t="str">
        <f t="shared" si="53"/>
        <v>0,</v>
      </c>
      <c r="W203" t="str">
        <f t="shared" si="53"/>
        <v>0,</v>
      </c>
      <c r="X203" t="str">
        <f t="shared" si="53"/>
        <v>0,</v>
      </c>
      <c r="Y203" t="str">
        <f t="shared" si="53"/>
        <v>0,</v>
      </c>
      <c r="AP203" t="str">
        <f t="shared" si="56"/>
        <v>FALSE</v>
      </c>
      <c r="AQ203" t="str">
        <f t="shared" si="57"/>
        <v>FALSE</v>
      </c>
      <c r="AR203" t="str">
        <f t="shared" si="58"/>
        <v>FALSE</v>
      </c>
      <c r="AS203" t="str">
        <f t="shared" si="59"/>
        <v>FALSE</v>
      </c>
    </row>
    <row r="204" spans="1:45" x14ac:dyDescent="0.25">
      <c r="A204" s="58">
        <v>203</v>
      </c>
      <c r="B204" s="58" t="b">
        <f>IF(ISNUMBER(Data!D204),IF(AND($A204&lt;=Data!$H$3,$A206&gt;=Data!$H$2,Data!E205&lt;&gt;1),VLOOKUP($A204,Data!$A:$D,4,FALSE)))</f>
        <v>0</v>
      </c>
      <c r="C204" s="58" t="b">
        <f>IF(ISNUMBER(Data!D204),IF(AND($A204&lt;=Data!$H$3,$A206&gt;=Data!$H$2,Data!E205&lt;&gt;1),VLOOKUP($A204,Data!$A:$D,3,FALSE)))</f>
        <v>0</v>
      </c>
      <c r="D204" s="58" t="b">
        <f>IF(COUNT(B204:C204)=2,IF(C204&gt;Data!$H$5,5,IF(C204&gt;Data!$H$6,4,IF(C204&gt;Data!$H$7,3,2))))</f>
        <v>0</v>
      </c>
      <c r="E204" s="69" t="str">
        <f t="shared" si="55"/>
        <v/>
      </c>
      <c r="F204" t="str">
        <f t="shared" si="60"/>
        <v>0,</v>
      </c>
      <c r="G204" t="str">
        <f t="shared" si="60"/>
        <v>0,</v>
      </c>
      <c r="H204" t="str">
        <f t="shared" si="60"/>
        <v>0,</v>
      </c>
      <c r="I204" t="str">
        <f t="shared" si="60"/>
        <v>0,</v>
      </c>
      <c r="J204" t="str">
        <f t="shared" si="60"/>
        <v>0,</v>
      </c>
      <c r="K204" t="str">
        <f t="shared" si="60"/>
        <v>0,</v>
      </c>
      <c r="L204" t="str">
        <f t="shared" si="60"/>
        <v>0,</v>
      </c>
      <c r="M204" t="str">
        <f t="shared" si="60"/>
        <v>0,</v>
      </c>
      <c r="N204" t="str">
        <f t="shared" si="60"/>
        <v>0,</v>
      </c>
      <c r="O204" t="str">
        <f t="shared" si="60"/>
        <v>0,</v>
      </c>
      <c r="P204" t="str">
        <f t="shared" si="60"/>
        <v>0,</v>
      </c>
      <c r="Q204" t="str">
        <f t="shared" si="60"/>
        <v>0,</v>
      </c>
      <c r="R204" t="str">
        <f t="shared" si="60"/>
        <v>0,</v>
      </c>
      <c r="S204" t="str">
        <f t="shared" si="60"/>
        <v>0,</v>
      </c>
      <c r="T204" t="str">
        <f t="shared" si="60"/>
        <v>0,</v>
      </c>
      <c r="U204" t="str">
        <f t="shared" si="60"/>
        <v>0,</v>
      </c>
      <c r="V204" t="str">
        <f t="shared" si="53"/>
        <v>0,</v>
      </c>
      <c r="W204" t="str">
        <f t="shared" si="53"/>
        <v>0,</v>
      </c>
      <c r="X204" t="str">
        <f t="shared" si="53"/>
        <v>0,</v>
      </c>
      <c r="Y204" t="str">
        <f t="shared" si="53"/>
        <v>0,</v>
      </c>
      <c r="AP204" t="str">
        <f t="shared" si="56"/>
        <v>FALSE</v>
      </c>
      <c r="AQ204" t="str">
        <f t="shared" si="57"/>
        <v>FALSE</v>
      </c>
      <c r="AR204" t="str">
        <f t="shared" si="58"/>
        <v>FALSE</v>
      </c>
      <c r="AS204" t="str">
        <f t="shared" si="59"/>
        <v>FALSE</v>
      </c>
    </row>
    <row r="205" spans="1:45" x14ac:dyDescent="0.25">
      <c r="A205" s="58">
        <v>204</v>
      </c>
      <c r="B205" s="58" t="b">
        <f>IF(ISNUMBER(Data!D205),IF(AND($A205&lt;=Data!$H$3,$A207&gt;=Data!$H$2,Data!E206&lt;&gt;1),VLOOKUP($A205,Data!$A:$D,4,FALSE)))</f>
        <v>0</v>
      </c>
      <c r="C205" s="58" t="b">
        <f>IF(ISNUMBER(Data!D205),IF(AND($A205&lt;=Data!$H$3,$A207&gt;=Data!$H$2,Data!E206&lt;&gt;1),VLOOKUP($A205,Data!$A:$D,3,FALSE)))</f>
        <v>0</v>
      </c>
      <c r="D205" s="58" t="b">
        <f>IF(COUNT(B205:C205)=2,IF(C205&gt;Data!$H$5,5,IF(C205&gt;Data!$H$6,4,IF(C205&gt;Data!$H$7,3,2))))</f>
        <v>0</v>
      </c>
      <c r="E205" s="69" t="str">
        <f t="shared" si="55"/>
        <v/>
      </c>
      <c r="F205" t="str">
        <f t="shared" si="60"/>
        <v>0,</v>
      </c>
      <c r="G205" t="str">
        <f t="shared" si="60"/>
        <v>0,</v>
      </c>
      <c r="H205" t="str">
        <f t="shared" si="60"/>
        <v>0,</v>
      </c>
      <c r="I205" t="str">
        <f t="shared" si="60"/>
        <v>0,</v>
      </c>
      <c r="J205" t="str">
        <f t="shared" si="60"/>
        <v>0,</v>
      </c>
      <c r="K205" t="str">
        <f t="shared" si="60"/>
        <v>0,</v>
      </c>
      <c r="L205" t="str">
        <f t="shared" si="60"/>
        <v>0,</v>
      </c>
      <c r="M205" t="str">
        <f t="shared" si="60"/>
        <v>0,</v>
      </c>
      <c r="N205" t="str">
        <f t="shared" si="60"/>
        <v>0,</v>
      </c>
      <c r="O205" t="str">
        <f t="shared" si="60"/>
        <v>0,</v>
      </c>
      <c r="P205" t="str">
        <f t="shared" si="60"/>
        <v>0,</v>
      </c>
      <c r="Q205" t="str">
        <f t="shared" si="60"/>
        <v>0,</v>
      </c>
      <c r="R205" t="str">
        <f t="shared" si="60"/>
        <v>0,</v>
      </c>
      <c r="S205" t="str">
        <f t="shared" si="60"/>
        <v>0,</v>
      </c>
      <c r="T205" t="str">
        <f t="shared" si="60"/>
        <v>0,</v>
      </c>
      <c r="U205" t="str">
        <f t="shared" si="60"/>
        <v>0,</v>
      </c>
      <c r="V205" t="str">
        <f t="shared" si="53"/>
        <v>0,</v>
      </c>
      <c r="W205" t="str">
        <f t="shared" si="53"/>
        <v>0,</v>
      </c>
      <c r="X205" t="str">
        <f t="shared" si="53"/>
        <v>0,</v>
      </c>
      <c r="Y205" t="str">
        <f t="shared" si="53"/>
        <v>0,</v>
      </c>
      <c r="AP205" t="str">
        <f t="shared" si="56"/>
        <v>FALSE</v>
      </c>
      <c r="AQ205" t="str">
        <f t="shared" si="57"/>
        <v>FALSE</v>
      </c>
      <c r="AR205" t="str">
        <f t="shared" si="58"/>
        <v>FALSE</v>
      </c>
      <c r="AS205" t="str">
        <f t="shared" si="59"/>
        <v>FALSE</v>
      </c>
    </row>
    <row r="206" spans="1:45" x14ac:dyDescent="0.25">
      <c r="A206" s="58">
        <v>205</v>
      </c>
      <c r="B206" s="58" t="b">
        <f>IF(ISNUMBER(Data!D206),IF(AND($A206&lt;=Data!$H$3,$A208&gt;=Data!$H$2,Data!E207&lt;&gt;1),VLOOKUP($A206,Data!$A:$D,4,FALSE)))</f>
        <v>0</v>
      </c>
      <c r="C206" s="58" t="b">
        <f>IF(ISNUMBER(Data!D206),IF(AND($A206&lt;=Data!$H$3,$A208&gt;=Data!$H$2,Data!E207&lt;&gt;1),VLOOKUP($A206,Data!$A:$D,3,FALSE)))</f>
        <v>0</v>
      </c>
      <c r="D206" s="58" t="b">
        <f>IF(COUNT(B206:C206)=2,IF(C206&gt;Data!$H$5,5,IF(C206&gt;Data!$H$6,4,IF(C206&gt;Data!$H$7,3,2))))</f>
        <v>0</v>
      </c>
      <c r="E206" s="69" t="str">
        <f t="shared" si="55"/>
        <v/>
      </c>
      <c r="F206" t="str">
        <f t="shared" si="60"/>
        <v>0,</v>
      </c>
      <c r="G206" t="str">
        <f t="shared" si="60"/>
        <v>0,</v>
      </c>
      <c r="H206" t="str">
        <f t="shared" si="60"/>
        <v>0,</v>
      </c>
      <c r="I206" t="str">
        <f t="shared" si="60"/>
        <v>0,</v>
      </c>
      <c r="J206" t="str">
        <f t="shared" si="60"/>
        <v>0,</v>
      </c>
      <c r="K206" t="str">
        <f t="shared" si="60"/>
        <v>0,</v>
      </c>
      <c r="L206" t="str">
        <f t="shared" si="60"/>
        <v>0,</v>
      </c>
      <c r="M206" t="str">
        <f t="shared" si="60"/>
        <v>0,</v>
      </c>
      <c r="N206" t="str">
        <f t="shared" si="60"/>
        <v>0,</v>
      </c>
      <c r="O206" t="str">
        <f t="shared" si="60"/>
        <v>0,</v>
      </c>
      <c r="P206" t="str">
        <f t="shared" si="60"/>
        <v>0,</v>
      </c>
      <c r="Q206" t="str">
        <f t="shared" si="60"/>
        <v>0,</v>
      </c>
      <c r="R206" t="str">
        <f t="shared" si="60"/>
        <v>0,</v>
      </c>
      <c r="S206" t="str">
        <f t="shared" si="60"/>
        <v>0,</v>
      </c>
      <c r="T206" t="str">
        <f t="shared" si="60"/>
        <v>0,</v>
      </c>
      <c r="U206" t="str">
        <f t="shared" si="60"/>
        <v>0,</v>
      </c>
      <c r="V206" t="str">
        <f t="shared" si="53"/>
        <v>0,</v>
      </c>
      <c r="W206" t="str">
        <f t="shared" si="53"/>
        <v>0,</v>
      </c>
      <c r="X206" t="str">
        <f t="shared" si="53"/>
        <v>0,</v>
      </c>
      <c r="Y206" t="str">
        <f t="shared" si="53"/>
        <v>0,</v>
      </c>
      <c r="AP206" t="str">
        <f t="shared" si="56"/>
        <v>FALSE</v>
      </c>
      <c r="AQ206" t="str">
        <f t="shared" si="57"/>
        <v>FALSE</v>
      </c>
      <c r="AR206" t="str">
        <f t="shared" si="58"/>
        <v>FALSE</v>
      </c>
      <c r="AS206" t="str">
        <f t="shared" si="59"/>
        <v>FALSE</v>
      </c>
    </row>
    <row r="207" spans="1:45" x14ac:dyDescent="0.25">
      <c r="A207" s="58">
        <v>206</v>
      </c>
      <c r="B207" s="58" t="b">
        <f>IF(ISNUMBER(Data!D207),IF(AND($A207&lt;=Data!$H$3,$A209&gt;=Data!$H$2,Data!E208&lt;&gt;1),VLOOKUP($A207,Data!$A:$D,4,FALSE)))</f>
        <v>0</v>
      </c>
      <c r="C207" s="58" t="b">
        <f>IF(ISNUMBER(Data!D207),IF(AND($A207&lt;=Data!$H$3,$A209&gt;=Data!$H$2,Data!E208&lt;&gt;1),VLOOKUP($A207,Data!$A:$D,3,FALSE)))</f>
        <v>0</v>
      </c>
      <c r="D207" s="58" t="b">
        <f>IF(COUNT(B207:C207)=2,IF(C207&gt;Data!$H$5,5,IF(C207&gt;Data!$H$6,4,IF(C207&gt;Data!$H$7,3,2))))</f>
        <v>0</v>
      </c>
      <c r="E207" s="69" t="str">
        <f t="shared" si="55"/>
        <v/>
      </c>
      <c r="F207" t="str">
        <f t="shared" si="60"/>
        <v>0,</v>
      </c>
      <c r="G207" t="str">
        <f t="shared" si="60"/>
        <v>0,</v>
      </c>
      <c r="H207" t="str">
        <f t="shared" si="60"/>
        <v>0,</v>
      </c>
      <c r="I207" t="str">
        <f t="shared" si="60"/>
        <v>0,</v>
      </c>
      <c r="J207" t="str">
        <f t="shared" si="60"/>
        <v>0,</v>
      </c>
      <c r="K207" t="str">
        <f t="shared" si="60"/>
        <v>0,</v>
      </c>
      <c r="L207" t="str">
        <f t="shared" si="60"/>
        <v>0,</v>
      </c>
      <c r="M207" t="str">
        <f t="shared" si="60"/>
        <v>0,</v>
      </c>
      <c r="N207" t="str">
        <f t="shared" si="60"/>
        <v>0,</v>
      </c>
      <c r="O207" t="str">
        <f t="shared" si="60"/>
        <v>0,</v>
      </c>
      <c r="P207" t="str">
        <f t="shared" si="60"/>
        <v>0,</v>
      </c>
      <c r="Q207" t="str">
        <f t="shared" si="60"/>
        <v>0,</v>
      </c>
      <c r="R207" t="str">
        <f t="shared" si="60"/>
        <v>0,</v>
      </c>
      <c r="S207" t="str">
        <f t="shared" si="60"/>
        <v>0,</v>
      </c>
      <c r="T207" t="str">
        <f t="shared" si="60"/>
        <v>0,</v>
      </c>
      <c r="U207" t="str">
        <f t="shared" si="60"/>
        <v>0,</v>
      </c>
      <c r="V207" t="str">
        <f t="shared" si="53"/>
        <v>0,</v>
      </c>
      <c r="W207" t="str">
        <f t="shared" si="53"/>
        <v>0,</v>
      </c>
      <c r="X207" t="str">
        <f t="shared" si="53"/>
        <v>0,</v>
      </c>
      <c r="Y207" t="str">
        <f t="shared" si="53"/>
        <v>0,</v>
      </c>
      <c r="AP207" t="str">
        <f t="shared" si="56"/>
        <v>FALSE</v>
      </c>
      <c r="AQ207" t="str">
        <f t="shared" si="57"/>
        <v>FALSE</v>
      </c>
      <c r="AR207" t="str">
        <f t="shared" si="58"/>
        <v>FALSE</v>
      </c>
      <c r="AS207" t="str">
        <f t="shared" si="59"/>
        <v>FALSE</v>
      </c>
    </row>
    <row r="208" spans="1:45" x14ac:dyDescent="0.25">
      <c r="A208" s="58">
        <v>207</v>
      </c>
      <c r="B208" s="58" t="b">
        <f>IF(ISNUMBER(Data!D208),IF(AND($A208&lt;=Data!$H$3,$A210&gt;=Data!$H$2,Data!E209&lt;&gt;1),VLOOKUP($A208,Data!$A:$D,4,FALSE)))</f>
        <v>0</v>
      </c>
      <c r="C208" s="58" t="b">
        <f>IF(ISNUMBER(Data!D208),IF(AND($A208&lt;=Data!$H$3,$A210&gt;=Data!$H$2,Data!E209&lt;&gt;1),VLOOKUP($A208,Data!$A:$D,3,FALSE)))</f>
        <v>0</v>
      </c>
      <c r="D208" s="58" t="b">
        <f>IF(COUNT(B208:C208)=2,IF(C208&gt;Data!$H$5,5,IF(C208&gt;Data!$H$6,4,IF(C208&gt;Data!$H$7,3,2))))</f>
        <v>0</v>
      </c>
      <c r="E208" s="69" t="str">
        <f t="shared" si="55"/>
        <v/>
      </c>
      <c r="F208" t="str">
        <f t="shared" si="60"/>
        <v>0,</v>
      </c>
      <c r="G208" t="str">
        <f t="shared" si="60"/>
        <v>0,</v>
      </c>
      <c r="H208" t="str">
        <f t="shared" si="60"/>
        <v>0,</v>
      </c>
      <c r="I208" t="str">
        <f t="shared" si="60"/>
        <v>0,</v>
      </c>
      <c r="J208" t="str">
        <f t="shared" si="60"/>
        <v>0,</v>
      </c>
      <c r="K208" t="str">
        <f t="shared" si="60"/>
        <v>0,</v>
      </c>
      <c r="L208" t="str">
        <f t="shared" si="60"/>
        <v>0,</v>
      </c>
      <c r="M208" t="str">
        <f t="shared" si="60"/>
        <v>0,</v>
      </c>
      <c r="N208" t="str">
        <f t="shared" si="60"/>
        <v>0,</v>
      </c>
      <c r="O208" t="str">
        <f t="shared" si="60"/>
        <v>0,</v>
      </c>
      <c r="P208" t="str">
        <f t="shared" si="60"/>
        <v>0,</v>
      </c>
      <c r="Q208" t="str">
        <f t="shared" si="60"/>
        <v>0,</v>
      </c>
      <c r="R208" t="str">
        <f t="shared" si="60"/>
        <v>0,</v>
      </c>
      <c r="S208" t="str">
        <f t="shared" si="60"/>
        <v>0,</v>
      </c>
      <c r="T208" t="str">
        <f t="shared" si="60"/>
        <v>0,</v>
      </c>
      <c r="U208" t="str">
        <f t="shared" si="60"/>
        <v>0,</v>
      </c>
      <c r="V208" t="str">
        <f t="shared" si="53"/>
        <v>0,</v>
      </c>
      <c r="W208" t="str">
        <f t="shared" si="53"/>
        <v>0,</v>
      </c>
      <c r="X208" t="str">
        <f t="shared" si="53"/>
        <v>0,</v>
      </c>
      <c r="Y208" t="str">
        <f t="shared" si="53"/>
        <v>0,</v>
      </c>
      <c r="AP208" t="str">
        <f t="shared" si="56"/>
        <v>FALSE</v>
      </c>
      <c r="AQ208" t="str">
        <f t="shared" si="57"/>
        <v>FALSE</v>
      </c>
      <c r="AR208" t="str">
        <f t="shared" si="58"/>
        <v>FALSE</v>
      </c>
      <c r="AS208" t="str">
        <f t="shared" si="59"/>
        <v>FALSE</v>
      </c>
    </row>
    <row r="209" spans="1:45" x14ac:dyDescent="0.25">
      <c r="A209" s="58">
        <v>208</v>
      </c>
      <c r="B209" s="58" t="b">
        <f>IF(ISNUMBER(Data!D209),IF(AND($A209&lt;=Data!$H$3,$A211&gt;=Data!$H$2,Data!E210&lt;&gt;1),VLOOKUP($A209,Data!$A:$D,4,FALSE)))</f>
        <v>0</v>
      </c>
      <c r="C209" s="58" t="b">
        <f>IF(ISNUMBER(Data!D209),IF(AND($A209&lt;=Data!$H$3,$A211&gt;=Data!$H$2,Data!E210&lt;&gt;1),VLOOKUP($A209,Data!$A:$D,3,FALSE)))</f>
        <v>0</v>
      </c>
      <c r="D209" s="58" t="b">
        <f>IF(COUNT(B209:C209)=2,IF(C209&gt;Data!$H$5,5,IF(C209&gt;Data!$H$6,4,IF(C209&gt;Data!$H$7,3,2))))</f>
        <v>0</v>
      </c>
      <c r="E209" s="69" t="str">
        <f t="shared" si="55"/>
        <v/>
      </c>
      <c r="F209" t="str">
        <f t="shared" ref="F209:U218" si="61">IF($B209&lt;F$1,1,0) &amp;","&amp;$E209</f>
        <v>0,</v>
      </c>
      <c r="G209" t="str">
        <f t="shared" si="61"/>
        <v>0,</v>
      </c>
      <c r="H209" t="str">
        <f t="shared" si="61"/>
        <v>0,</v>
      </c>
      <c r="I209" t="str">
        <f t="shared" si="61"/>
        <v>0,</v>
      </c>
      <c r="J209" t="str">
        <f t="shared" si="61"/>
        <v>0,</v>
      </c>
      <c r="K209" t="str">
        <f t="shared" si="61"/>
        <v>0,</v>
      </c>
      <c r="L209" t="str">
        <f t="shared" si="61"/>
        <v>0,</v>
      </c>
      <c r="M209" t="str">
        <f t="shared" si="61"/>
        <v>0,</v>
      </c>
      <c r="N209" t="str">
        <f t="shared" si="61"/>
        <v>0,</v>
      </c>
      <c r="O209" t="str">
        <f t="shared" si="61"/>
        <v>0,</v>
      </c>
      <c r="P209" t="str">
        <f t="shared" si="61"/>
        <v>0,</v>
      </c>
      <c r="Q209" t="str">
        <f t="shared" si="61"/>
        <v>0,</v>
      </c>
      <c r="R209" t="str">
        <f t="shared" si="61"/>
        <v>0,</v>
      </c>
      <c r="S209" t="str">
        <f t="shared" si="61"/>
        <v>0,</v>
      </c>
      <c r="T209" t="str">
        <f t="shared" si="61"/>
        <v>0,</v>
      </c>
      <c r="U209" t="str">
        <f t="shared" si="61"/>
        <v>0,</v>
      </c>
      <c r="V209" t="str">
        <f t="shared" si="53"/>
        <v>0,</v>
      </c>
      <c r="W209" t="str">
        <f t="shared" si="53"/>
        <v>0,</v>
      </c>
      <c r="X209" t="str">
        <f t="shared" si="53"/>
        <v>0,</v>
      </c>
      <c r="Y209" t="str">
        <f t="shared" si="53"/>
        <v>0,</v>
      </c>
      <c r="AP209" t="str">
        <f t="shared" si="56"/>
        <v>FALSE</v>
      </c>
      <c r="AQ209" t="str">
        <f t="shared" si="57"/>
        <v>FALSE</v>
      </c>
      <c r="AR209" t="str">
        <f t="shared" si="58"/>
        <v>FALSE</v>
      </c>
      <c r="AS209" t="str">
        <f t="shared" si="59"/>
        <v>FALSE</v>
      </c>
    </row>
    <row r="210" spans="1:45" x14ac:dyDescent="0.25">
      <c r="A210" s="58">
        <v>209</v>
      </c>
      <c r="B210" s="58" t="b">
        <f>IF(ISNUMBER(Data!D210),IF(AND($A210&lt;=Data!$H$3,$A212&gt;=Data!$H$2,Data!E211&lt;&gt;1),VLOOKUP($A210,Data!$A:$D,4,FALSE)))</f>
        <v>0</v>
      </c>
      <c r="C210" s="58" t="b">
        <f>IF(ISNUMBER(Data!D210),IF(AND($A210&lt;=Data!$H$3,$A212&gt;=Data!$H$2,Data!E211&lt;&gt;1),VLOOKUP($A210,Data!$A:$D,3,FALSE)))</f>
        <v>0</v>
      </c>
      <c r="D210" s="58" t="b">
        <f>IF(COUNT(B210:C210)=2,IF(C210&gt;Data!$H$5,5,IF(C210&gt;Data!$H$6,4,IF(C210&gt;Data!$H$7,3,2))))</f>
        <v>0</v>
      </c>
      <c r="E210" s="69" t="str">
        <f t="shared" si="55"/>
        <v/>
      </c>
      <c r="F210" t="str">
        <f t="shared" si="61"/>
        <v>0,</v>
      </c>
      <c r="G210" t="str">
        <f t="shared" si="61"/>
        <v>0,</v>
      </c>
      <c r="H210" t="str">
        <f t="shared" si="61"/>
        <v>0,</v>
      </c>
      <c r="I210" t="str">
        <f t="shared" si="61"/>
        <v>0,</v>
      </c>
      <c r="J210" t="str">
        <f t="shared" si="61"/>
        <v>0,</v>
      </c>
      <c r="K210" t="str">
        <f t="shared" si="61"/>
        <v>0,</v>
      </c>
      <c r="L210" t="str">
        <f t="shared" si="61"/>
        <v>0,</v>
      </c>
      <c r="M210" t="str">
        <f t="shared" si="61"/>
        <v>0,</v>
      </c>
      <c r="N210" t="str">
        <f t="shared" si="61"/>
        <v>0,</v>
      </c>
      <c r="O210" t="str">
        <f t="shared" si="61"/>
        <v>0,</v>
      </c>
      <c r="P210" t="str">
        <f t="shared" si="61"/>
        <v>0,</v>
      </c>
      <c r="Q210" t="str">
        <f t="shared" si="61"/>
        <v>0,</v>
      </c>
      <c r="R210" t="str">
        <f t="shared" si="61"/>
        <v>0,</v>
      </c>
      <c r="S210" t="str">
        <f t="shared" si="61"/>
        <v>0,</v>
      </c>
      <c r="T210" t="str">
        <f t="shared" si="61"/>
        <v>0,</v>
      </c>
      <c r="U210" t="str">
        <f t="shared" si="61"/>
        <v>0,</v>
      </c>
      <c r="V210" t="str">
        <f t="shared" si="53"/>
        <v>0,</v>
      </c>
      <c r="W210" t="str">
        <f t="shared" si="53"/>
        <v>0,</v>
      </c>
      <c r="X210" t="str">
        <f t="shared" si="53"/>
        <v>0,</v>
      </c>
      <c r="Y210" t="str">
        <f t="shared" si="53"/>
        <v>0,</v>
      </c>
      <c r="AP210" t="str">
        <f t="shared" si="56"/>
        <v>FALSE</v>
      </c>
      <c r="AQ210" t="str">
        <f t="shared" si="57"/>
        <v>FALSE</v>
      </c>
      <c r="AR210" t="str">
        <f t="shared" si="58"/>
        <v>FALSE</v>
      </c>
      <c r="AS210" t="str">
        <f t="shared" si="59"/>
        <v>FALSE</v>
      </c>
    </row>
    <row r="211" spans="1:45" x14ac:dyDescent="0.25">
      <c r="A211" s="58">
        <v>210</v>
      </c>
      <c r="B211" s="58" t="b">
        <f>IF(ISNUMBER(Data!D211),IF(AND($A211&lt;=Data!$H$3,$A213&gt;=Data!$H$2,Data!E212&lt;&gt;1),VLOOKUP($A211,Data!$A:$D,4,FALSE)))</f>
        <v>0</v>
      </c>
      <c r="C211" s="58" t="b">
        <f>IF(ISNUMBER(Data!D211),IF(AND($A211&lt;=Data!$H$3,$A213&gt;=Data!$H$2,Data!E212&lt;&gt;1),VLOOKUP($A211,Data!$A:$D,3,FALSE)))</f>
        <v>0</v>
      </c>
      <c r="D211" s="58" t="b">
        <f>IF(COUNT(B211:C211)=2,IF(C211&gt;Data!$H$5,5,IF(C211&gt;Data!$H$6,4,IF(C211&gt;Data!$H$7,3,2))))</f>
        <v>0</v>
      </c>
      <c r="E211" s="69" t="str">
        <f t="shared" si="55"/>
        <v/>
      </c>
      <c r="F211" t="str">
        <f t="shared" si="61"/>
        <v>0,</v>
      </c>
      <c r="G211" t="str">
        <f t="shared" si="61"/>
        <v>0,</v>
      </c>
      <c r="H211" t="str">
        <f t="shared" si="61"/>
        <v>0,</v>
      </c>
      <c r="I211" t="str">
        <f t="shared" si="61"/>
        <v>0,</v>
      </c>
      <c r="J211" t="str">
        <f t="shared" si="61"/>
        <v>0,</v>
      </c>
      <c r="K211" t="str">
        <f t="shared" si="61"/>
        <v>0,</v>
      </c>
      <c r="L211" t="str">
        <f t="shared" si="61"/>
        <v>0,</v>
      </c>
      <c r="M211" t="str">
        <f t="shared" si="61"/>
        <v>0,</v>
      </c>
      <c r="N211" t="str">
        <f t="shared" si="61"/>
        <v>0,</v>
      </c>
      <c r="O211" t="str">
        <f t="shared" si="61"/>
        <v>0,</v>
      </c>
      <c r="P211" t="str">
        <f t="shared" si="61"/>
        <v>0,</v>
      </c>
      <c r="Q211" t="str">
        <f t="shared" si="61"/>
        <v>0,</v>
      </c>
      <c r="R211" t="str">
        <f t="shared" si="61"/>
        <v>0,</v>
      </c>
      <c r="S211" t="str">
        <f t="shared" si="61"/>
        <v>0,</v>
      </c>
      <c r="T211" t="str">
        <f t="shared" si="61"/>
        <v>0,</v>
      </c>
      <c r="U211" t="str">
        <f t="shared" si="61"/>
        <v>0,</v>
      </c>
      <c r="V211" t="str">
        <f t="shared" si="53"/>
        <v>0,</v>
      </c>
      <c r="W211" t="str">
        <f t="shared" si="53"/>
        <v>0,</v>
      </c>
      <c r="X211" t="str">
        <f t="shared" si="53"/>
        <v>0,</v>
      </c>
      <c r="Y211" t="str">
        <f t="shared" si="53"/>
        <v>0,</v>
      </c>
      <c r="AP211" t="str">
        <f t="shared" si="56"/>
        <v>FALSE</v>
      </c>
      <c r="AQ211" t="str">
        <f t="shared" si="57"/>
        <v>FALSE</v>
      </c>
      <c r="AR211" t="str">
        <f t="shared" si="58"/>
        <v>FALSE</v>
      </c>
      <c r="AS211" t="str">
        <f t="shared" si="59"/>
        <v>FALSE</v>
      </c>
    </row>
    <row r="212" spans="1:45" x14ac:dyDescent="0.25">
      <c r="A212" s="58">
        <v>211</v>
      </c>
      <c r="B212" s="58" t="b">
        <f>IF(ISNUMBER(Data!D212),IF(AND($A212&lt;=Data!$H$3,$A214&gt;=Data!$H$2,Data!E213&lt;&gt;1),VLOOKUP($A212,Data!$A:$D,4,FALSE)))</f>
        <v>0</v>
      </c>
      <c r="C212" s="58" t="b">
        <f>IF(ISNUMBER(Data!D212),IF(AND($A212&lt;=Data!$H$3,$A214&gt;=Data!$H$2,Data!E213&lt;&gt;1),VLOOKUP($A212,Data!$A:$D,3,FALSE)))</f>
        <v>0</v>
      </c>
      <c r="D212" s="58" t="b">
        <f>IF(COUNT(B212:C212)=2,IF(C212&gt;Data!$H$5,5,IF(C212&gt;Data!$H$6,4,IF(C212&gt;Data!$H$7,3,2))))</f>
        <v>0</v>
      </c>
      <c r="E212" s="69" t="str">
        <f t="shared" si="55"/>
        <v/>
      </c>
      <c r="F212" t="str">
        <f t="shared" si="61"/>
        <v>0,</v>
      </c>
      <c r="G212" t="str">
        <f t="shared" si="61"/>
        <v>0,</v>
      </c>
      <c r="H212" t="str">
        <f t="shared" si="61"/>
        <v>0,</v>
      </c>
      <c r="I212" t="str">
        <f t="shared" si="61"/>
        <v>0,</v>
      </c>
      <c r="J212" t="str">
        <f t="shared" si="61"/>
        <v>0,</v>
      </c>
      <c r="K212" t="str">
        <f t="shared" si="61"/>
        <v>0,</v>
      </c>
      <c r="L212" t="str">
        <f t="shared" si="61"/>
        <v>0,</v>
      </c>
      <c r="M212" t="str">
        <f t="shared" si="61"/>
        <v>0,</v>
      </c>
      <c r="N212" t="str">
        <f t="shared" si="61"/>
        <v>0,</v>
      </c>
      <c r="O212" t="str">
        <f t="shared" si="61"/>
        <v>0,</v>
      </c>
      <c r="P212" t="str">
        <f t="shared" si="61"/>
        <v>0,</v>
      </c>
      <c r="Q212" t="str">
        <f t="shared" si="61"/>
        <v>0,</v>
      </c>
      <c r="R212" t="str">
        <f t="shared" si="61"/>
        <v>0,</v>
      </c>
      <c r="S212" t="str">
        <f t="shared" si="61"/>
        <v>0,</v>
      </c>
      <c r="T212" t="str">
        <f t="shared" si="61"/>
        <v>0,</v>
      </c>
      <c r="U212" t="str">
        <f t="shared" si="61"/>
        <v>0,</v>
      </c>
      <c r="V212" t="str">
        <f t="shared" si="53"/>
        <v>0,</v>
      </c>
      <c r="W212" t="str">
        <f t="shared" si="53"/>
        <v>0,</v>
      </c>
      <c r="X212" t="str">
        <f t="shared" si="53"/>
        <v>0,</v>
      </c>
      <c r="Y212" t="str">
        <f t="shared" si="53"/>
        <v>0,</v>
      </c>
      <c r="AP212" t="str">
        <f t="shared" si="56"/>
        <v>FALSE</v>
      </c>
      <c r="AQ212" t="str">
        <f t="shared" si="57"/>
        <v>FALSE</v>
      </c>
      <c r="AR212" t="str">
        <f t="shared" si="58"/>
        <v>FALSE</v>
      </c>
      <c r="AS212" t="str">
        <f t="shared" si="59"/>
        <v>FALSE</v>
      </c>
    </row>
    <row r="213" spans="1:45" x14ac:dyDescent="0.25">
      <c r="A213" s="58">
        <v>212</v>
      </c>
      <c r="B213" s="58" t="b">
        <f>IF(ISNUMBER(Data!D213),IF(AND($A213&lt;=Data!$H$3,$A215&gt;=Data!$H$2,Data!E214&lt;&gt;1),VLOOKUP($A213,Data!$A:$D,4,FALSE)))</f>
        <v>0</v>
      </c>
      <c r="C213" s="58" t="b">
        <f>IF(ISNUMBER(Data!D213),IF(AND($A213&lt;=Data!$H$3,$A215&gt;=Data!$H$2,Data!E214&lt;&gt;1),VLOOKUP($A213,Data!$A:$D,3,FALSE)))</f>
        <v>0</v>
      </c>
      <c r="D213" s="58" t="b">
        <f>IF(COUNT(B213:C213)=2,IF(C213&gt;Data!$H$5,5,IF(C213&gt;Data!$H$6,4,IF(C213&gt;Data!$H$7,3,2))))</f>
        <v>0</v>
      </c>
      <c r="E213" s="69" t="str">
        <f t="shared" si="55"/>
        <v/>
      </c>
      <c r="F213" t="str">
        <f t="shared" si="61"/>
        <v>0,</v>
      </c>
      <c r="G213" t="str">
        <f t="shared" si="61"/>
        <v>0,</v>
      </c>
      <c r="H213" t="str">
        <f t="shared" si="61"/>
        <v>0,</v>
      </c>
      <c r="I213" t="str">
        <f t="shared" si="61"/>
        <v>0,</v>
      </c>
      <c r="J213" t="str">
        <f t="shared" si="61"/>
        <v>0,</v>
      </c>
      <c r="K213" t="str">
        <f t="shared" si="61"/>
        <v>0,</v>
      </c>
      <c r="L213" t="str">
        <f t="shared" si="61"/>
        <v>0,</v>
      </c>
      <c r="M213" t="str">
        <f t="shared" si="61"/>
        <v>0,</v>
      </c>
      <c r="N213" t="str">
        <f t="shared" si="61"/>
        <v>0,</v>
      </c>
      <c r="O213" t="str">
        <f t="shared" si="61"/>
        <v>0,</v>
      </c>
      <c r="P213" t="str">
        <f t="shared" si="61"/>
        <v>0,</v>
      </c>
      <c r="Q213" t="str">
        <f t="shared" si="61"/>
        <v>0,</v>
      </c>
      <c r="R213" t="str">
        <f t="shared" si="61"/>
        <v>0,</v>
      </c>
      <c r="S213" t="str">
        <f t="shared" si="61"/>
        <v>0,</v>
      </c>
      <c r="T213" t="str">
        <f t="shared" si="61"/>
        <v>0,</v>
      </c>
      <c r="U213" t="str">
        <f t="shared" si="61"/>
        <v>0,</v>
      </c>
      <c r="V213" t="str">
        <f t="shared" si="53"/>
        <v>0,</v>
      </c>
      <c r="W213" t="str">
        <f t="shared" si="53"/>
        <v>0,</v>
      </c>
      <c r="X213" t="str">
        <f t="shared" si="53"/>
        <v>0,</v>
      </c>
      <c r="Y213" t="str">
        <f t="shared" si="53"/>
        <v>0,</v>
      </c>
      <c r="AP213" t="str">
        <f t="shared" si="56"/>
        <v>FALSE</v>
      </c>
      <c r="AQ213" t="str">
        <f t="shared" si="57"/>
        <v>FALSE</v>
      </c>
      <c r="AR213" t="str">
        <f t="shared" si="58"/>
        <v>FALSE</v>
      </c>
      <c r="AS213" t="str">
        <f t="shared" si="59"/>
        <v>FALSE</v>
      </c>
    </row>
    <row r="214" spans="1:45" x14ac:dyDescent="0.25">
      <c r="A214" s="58">
        <v>213</v>
      </c>
      <c r="B214" s="58" t="b">
        <f>IF(ISNUMBER(Data!D214),IF(AND($A214&lt;=Data!$H$3,$A216&gt;=Data!$H$2,Data!E215&lt;&gt;1),VLOOKUP($A214,Data!$A:$D,4,FALSE)))</f>
        <v>0</v>
      </c>
      <c r="C214" s="58" t="b">
        <f>IF(ISNUMBER(Data!D214),IF(AND($A214&lt;=Data!$H$3,$A216&gt;=Data!$H$2,Data!E215&lt;&gt;1),VLOOKUP($A214,Data!$A:$D,3,FALSE)))</f>
        <v>0</v>
      </c>
      <c r="D214" s="58" t="b">
        <f>IF(COUNT(B214:C214)=2,IF(C214&gt;Data!$H$5,5,IF(C214&gt;Data!$H$6,4,IF(C214&gt;Data!$H$7,3,2))))</f>
        <v>0</v>
      </c>
      <c r="E214" s="69" t="str">
        <f t="shared" si="55"/>
        <v/>
      </c>
      <c r="F214" t="str">
        <f t="shared" si="61"/>
        <v>0,</v>
      </c>
      <c r="G214" t="str">
        <f t="shared" si="61"/>
        <v>0,</v>
      </c>
      <c r="H214" t="str">
        <f t="shared" si="61"/>
        <v>0,</v>
      </c>
      <c r="I214" t="str">
        <f t="shared" si="61"/>
        <v>0,</v>
      </c>
      <c r="J214" t="str">
        <f t="shared" si="61"/>
        <v>0,</v>
      </c>
      <c r="K214" t="str">
        <f t="shared" si="61"/>
        <v>0,</v>
      </c>
      <c r="L214" t="str">
        <f t="shared" si="61"/>
        <v>0,</v>
      </c>
      <c r="M214" t="str">
        <f t="shared" si="61"/>
        <v>0,</v>
      </c>
      <c r="N214" t="str">
        <f t="shared" si="61"/>
        <v>0,</v>
      </c>
      <c r="O214" t="str">
        <f t="shared" si="61"/>
        <v>0,</v>
      </c>
      <c r="P214" t="str">
        <f t="shared" si="61"/>
        <v>0,</v>
      </c>
      <c r="Q214" t="str">
        <f t="shared" si="61"/>
        <v>0,</v>
      </c>
      <c r="R214" t="str">
        <f t="shared" si="61"/>
        <v>0,</v>
      </c>
      <c r="S214" t="str">
        <f t="shared" si="61"/>
        <v>0,</v>
      </c>
      <c r="T214" t="str">
        <f t="shared" si="61"/>
        <v>0,</v>
      </c>
      <c r="U214" t="str">
        <f t="shared" si="61"/>
        <v>0,</v>
      </c>
      <c r="V214" t="str">
        <f t="shared" si="53"/>
        <v>0,</v>
      </c>
      <c r="W214" t="str">
        <f t="shared" si="53"/>
        <v>0,</v>
      </c>
      <c r="X214" t="str">
        <f t="shared" si="53"/>
        <v>0,</v>
      </c>
      <c r="Y214" t="str">
        <f t="shared" si="53"/>
        <v>0,</v>
      </c>
      <c r="AP214" t="str">
        <f t="shared" si="56"/>
        <v>FALSE</v>
      </c>
      <c r="AQ214" t="str">
        <f t="shared" si="57"/>
        <v>FALSE</v>
      </c>
      <c r="AR214" t="str">
        <f t="shared" si="58"/>
        <v>FALSE</v>
      </c>
      <c r="AS214" t="str">
        <f t="shared" si="59"/>
        <v>FALSE</v>
      </c>
    </row>
    <row r="215" spans="1:45" x14ac:dyDescent="0.25">
      <c r="A215" s="58">
        <v>214</v>
      </c>
      <c r="B215" s="58" t="b">
        <f>IF(ISNUMBER(Data!D215),IF(AND($A215&lt;=Data!$H$3,$A217&gt;=Data!$H$2,Data!E216&lt;&gt;1),VLOOKUP($A215,Data!$A:$D,4,FALSE)))</f>
        <v>0</v>
      </c>
      <c r="C215" s="58" t="b">
        <f>IF(ISNUMBER(Data!D215),IF(AND($A215&lt;=Data!$H$3,$A217&gt;=Data!$H$2,Data!E216&lt;&gt;1),VLOOKUP($A215,Data!$A:$D,3,FALSE)))</f>
        <v>0</v>
      </c>
      <c r="D215" s="58" t="b">
        <f>IF(COUNT(B215:C215)=2,IF(C215&gt;Data!$H$5,5,IF(C215&gt;Data!$H$6,4,IF(C215&gt;Data!$H$7,3,2))))</f>
        <v>0</v>
      </c>
      <c r="E215" s="69" t="str">
        <f t="shared" si="55"/>
        <v/>
      </c>
      <c r="F215" t="str">
        <f t="shared" si="61"/>
        <v>0,</v>
      </c>
      <c r="G215" t="str">
        <f t="shared" si="61"/>
        <v>0,</v>
      </c>
      <c r="H215" t="str">
        <f t="shared" si="61"/>
        <v>0,</v>
      </c>
      <c r="I215" t="str">
        <f t="shared" si="61"/>
        <v>0,</v>
      </c>
      <c r="J215" t="str">
        <f t="shared" si="61"/>
        <v>0,</v>
      </c>
      <c r="K215" t="str">
        <f t="shared" si="61"/>
        <v>0,</v>
      </c>
      <c r="L215" t="str">
        <f t="shared" si="61"/>
        <v>0,</v>
      </c>
      <c r="M215" t="str">
        <f t="shared" si="61"/>
        <v>0,</v>
      </c>
      <c r="N215" t="str">
        <f t="shared" si="61"/>
        <v>0,</v>
      </c>
      <c r="O215" t="str">
        <f t="shared" si="61"/>
        <v>0,</v>
      </c>
      <c r="P215" t="str">
        <f t="shared" si="61"/>
        <v>0,</v>
      </c>
      <c r="Q215" t="str">
        <f t="shared" si="61"/>
        <v>0,</v>
      </c>
      <c r="R215" t="str">
        <f t="shared" si="61"/>
        <v>0,</v>
      </c>
      <c r="S215" t="str">
        <f t="shared" si="61"/>
        <v>0,</v>
      </c>
      <c r="T215" t="str">
        <f t="shared" si="61"/>
        <v>0,</v>
      </c>
      <c r="U215" t="str">
        <f t="shared" si="61"/>
        <v>0,</v>
      </c>
      <c r="V215" t="str">
        <f t="shared" si="53"/>
        <v>0,</v>
      </c>
      <c r="W215" t="str">
        <f t="shared" si="53"/>
        <v>0,</v>
      </c>
      <c r="X215" t="str">
        <f t="shared" si="53"/>
        <v>0,</v>
      </c>
      <c r="Y215" t="str">
        <f t="shared" si="53"/>
        <v>0,</v>
      </c>
      <c r="AP215" t="str">
        <f t="shared" si="56"/>
        <v>FALSE</v>
      </c>
      <c r="AQ215" t="str">
        <f t="shared" si="57"/>
        <v>FALSE</v>
      </c>
      <c r="AR215" t="str">
        <f t="shared" si="58"/>
        <v>FALSE</v>
      </c>
      <c r="AS215" t="str">
        <f t="shared" si="59"/>
        <v>FALSE</v>
      </c>
    </row>
    <row r="216" spans="1:45" x14ac:dyDescent="0.25">
      <c r="A216" s="58">
        <v>215</v>
      </c>
      <c r="B216" s="58" t="b">
        <f>IF(ISNUMBER(Data!D216),IF(AND($A216&lt;=Data!$H$3,$A218&gt;=Data!$H$2,Data!E217&lt;&gt;1),VLOOKUP($A216,Data!$A:$D,4,FALSE)))</f>
        <v>0</v>
      </c>
      <c r="C216" s="58" t="b">
        <f>IF(ISNUMBER(Data!D216),IF(AND($A216&lt;=Data!$H$3,$A218&gt;=Data!$H$2,Data!E217&lt;&gt;1),VLOOKUP($A216,Data!$A:$D,3,FALSE)))</f>
        <v>0</v>
      </c>
      <c r="D216" s="58" t="b">
        <f>IF(COUNT(B216:C216)=2,IF(C216&gt;Data!$H$5,5,IF(C216&gt;Data!$H$6,4,IF(C216&gt;Data!$H$7,3,2))))</f>
        <v>0</v>
      </c>
      <c r="E216" s="69" t="str">
        <f t="shared" si="55"/>
        <v/>
      </c>
      <c r="F216" t="str">
        <f t="shared" si="61"/>
        <v>0,</v>
      </c>
      <c r="G216" t="str">
        <f t="shared" si="61"/>
        <v>0,</v>
      </c>
      <c r="H216" t="str">
        <f t="shared" si="61"/>
        <v>0,</v>
      </c>
      <c r="I216" t="str">
        <f t="shared" si="61"/>
        <v>0,</v>
      </c>
      <c r="J216" t="str">
        <f t="shared" si="61"/>
        <v>0,</v>
      </c>
      <c r="K216" t="str">
        <f t="shared" si="61"/>
        <v>0,</v>
      </c>
      <c r="L216" t="str">
        <f t="shared" si="61"/>
        <v>0,</v>
      </c>
      <c r="M216" t="str">
        <f t="shared" si="61"/>
        <v>0,</v>
      </c>
      <c r="N216" t="str">
        <f t="shared" si="61"/>
        <v>0,</v>
      </c>
      <c r="O216" t="str">
        <f t="shared" si="61"/>
        <v>0,</v>
      </c>
      <c r="P216" t="str">
        <f t="shared" si="61"/>
        <v>0,</v>
      </c>
      <c r="Q216" t="str">
        <f t="shared" si="61"/>
        <v>0,</v>
      </c>
      <c r="R216" t="str">
        <f t="shared" si="61"/>
        <v>0,</v>
      </c>
      <c r="S216" t="str">
        <f t="shared" si="61"/>
        <v>0,</v>
      </c>
      <c r="T216" t="str">
        <f t="shared" si="61"/>
        <v>0,</v>
      </c>
      <c r="U216" t="str">
        <f t="shared" si="61"/>
        <v>0,</v>
      </c>
      <c r="V216" t="str">
        <f t="shared" si="53"/>
        <v>0,</v>
      </c>
      <c r="W216" t="str">
        <f t="shared" si="53"/>
        <v>0,</v>
      </c>
      <c r="X216" t="str">
        <f t="shared" si="53"/>
        <v>0,</v>
      </c>
      <c r="Y216" t="str">
        <f t="shared" si="53"/>
        <v>0,</v>
      </c>
      <c r="AP216" t="str">
        <f t="shared" si="56"/>
        <v>FALSE</v>
      </c>
      <c r="AQ216" t="str">
        <f t="shared" si="57"/>
        <v>FALSE</v>
      </c>
      <c r="AR216" t="str">
        <f t="shared" si="58"/>
        <v>FALSE</v>
      </c>
      <c r="AS216" t="str">
        <f t="shared" si="59"/>
        <v>FALSE</v>
      </c>
    </row>
    <row r="217" spans="1:45" x14ac:dyDescent="0.25">
      <c r="A217" s="58">
        <v>216</v>
      </c>
      <c r="B217" s="58" t="b">
        <f>IF(ISNUMBER(Data!D217),IF(AND($A217&lt;=Data!$H$3,$A219&gt;=Data!$H$2,Data!E218&lt;&gt;1),VLOOKUP($A217,Data!$A:$D,4,FALSE)))</f>
        <v>0</v>
      </c>
      <c r="C217" s="58" t="b">
        <f>IF(ISNUMBER(Data!D217),IF(AND($A217&lt;=Data!$H$3,$A219&gt;=Data!$H$2,Data!E218&lt;&gt;1),VLOOKUP($A217,Data!$A:$D,3,FALSE)))</f>
        <v>0</v>
      </c>
      <c r="D217" s="58" t="b">
        <f>IF(COUNT(B217:C217)=2,IF(C217&gt;Data!$H$5,5,IF(C217&gt;Data!$H$6,4,IF(C217&gt;Data!$H$7,3,2))))</f>
        <v>0</v>
      </c>
      <c r="E217" s="69" t="str">
        <f t="shared" si="55"/>
        <v/>
      </c>
      <c r="F217" t="str">
        <f t="shared" si="61"/>
        <v>0,</v>
      </c>
      <c r="G217" t="str">
        <f t="shared" si="61"/>
        <v>0,</v>
      </c>
      <c r="H217" t="str">
        <f t="shared" si="61"/>
        <v>0,</v>
      </c>
      <c r="I217" t="str">
        <f t="shared" si="61"/>
        <v>0,</v>
      </c>
      <c r="J217" t="str">
        <f t="shared" si="61"/>
        <v>0,</v>
      </c>
      <c r="K217" t="str">
        <f t="shared" si="61"/>
        <v>0,</v>
      </c>
      <c r="L217" t="str">
        <f t="shared" si="61"/>
        <v>0,</v>
      </c>
      <c r="M217" t="str">
        <f t="shared" si="61"/>
        <v>0,</v>
      </c>
      <c r="N217" t="str">
        <f t="shared" si="61"/>
        <v>0,</v>
      </c>
      <c r="O217" t="str">
        <f t="shared" si="61"/>
        <v>0,</v>
      </c>
      <c r="P217" t="str">
        <f t="shared" si="61"/>
        <v>0,</v>
      </c>
      <c r="Q217" t="str">
        <f t="shared" si="61"/>
        <v>0,</v>
      </c>
      <c r="R217" t="str">
        <f t="shared" si="61"/>
        <v>0,</v>
      </c>
      <c r="S217" t="str">
        <f t="shared" si="61"/>
        <v>0,</v>
      </c>
      <c r="T217" t="str">
        <f t="shared" si="61"/>
        <v>0,</v>
      </c>
      <c r="U217" t="str">
        <f t="shared" si="61"/>
        <v>0,</v>
      </c>
      <c r="V217" t="str">
        <f t="shared" si="53"/>
        <v>0,</v>
      </c>
      <c r="W217" t="str">
        <f t="shared" si="53"/>
        <v>0,</v>
      </c>
      <c r="X217" t="str">
        <f t="shared" si="53"/>
        <v>0,</v>
      </c>
      <c r="Y217" t="str">
        <f t="shared" si="53"/>
        <v>0,</v>
      </c>
      <c r="AP217" t="str">
        <f t="shared" si="56"/>
        <v>FALSE</v>
      </c>
      <c r="AQ217" t="str">
        <f t="shared" si="57"/>
        <v>FALSE</v>
      </c>
      <c r="AR217" t="str">
        <f t="shared" si="58"/>
        <v>FALSE</v>
      </c>
      <c r="AS217" t="str">
        <f t="shared" si="59"/>
        <v>FALSE</v>
      </c>
    </row>
    <row r="218" spans="1:45" x14ac:dyDescent="0.25">
      <c r="A218" s="58">
        <v>217</v>
      </c>
      <c r="B218" s="58" t="b">
        <f>IF(ISNUMBER(Data!D218),IF(AND($A218&lt;=Data!$H$3,$A220&gt;=Data!$H$2,Data!E219&lt;&gt;1),VLOOKUP($A218,Data!$A:$D,4,FALSE)))</f>
        <v>0</v>
      </c>
      <c r="C218" s="58" t="b">
        <f>IF(ISNUMBER(Data!D218),IF(AND($A218&lt;=Data!$H$3,$A220&gt;=Data!$H$2,Data!E219&lt;&gt;1),VLOOKUP($A218,Data!$A:$D,3,FALSE)))</f>
        <v>0</v>
      </c>
      <c r="D218" s="58" t="b">
        <f>IF(COUNT(B218:C218)=2,IF(C218&gt;Data!$H$5,5,IF(C218&gt;Data!$H$6,4,IF(C218&gt;Data!$H$7,3,2))))</f>
        <v>0</v>
      </c>
      <c r="E218" s="69" t="str">
        <f t="shared" si="55"/>
        <v/>
      </c>
      <c r="F218" t="str">
        <f t="shared" si="61"/>
        <v>0,</v>
      </c>
      <c r="G218" t="str">
        <f t="shared" si="61"/>
        <v>0,</v>
      </c>
      <c r="H218" t="str">
        <f t="shared" si="61"/>
        <v>0,</v>
      </c>
      <c r="I218" t="str">
        <f t="shared" si="61"/>
        <v>0,</v>
      </c>
      <c r="J218" t="str">
        <f t="shared" si="61"/>
        <v>0,</v>
      </c>
      <c r="K218" t="str">
        <f t="shared" si="61"/>
        <v>0,</v>
      </c>
      <c r="L218" t="str">
        <f t="shared" si="61"/>
        <v>0,</v>
      </c>
      <c r="M218" t="str">
        <f t="shared" si="61"/>
        <v>0,</v>
      </c>
      <c r="N218" t="str">
        <f t="shared" si="61"/>
        <v>0,</v>
      </c>
      <c r="O218" t="str">
        <f t="shared" si="61"/>
        <v>0,</v>
      </c>
      <c r="P218" t="str">
        <f t="shared" si="61"/>
        <v>0,</v>
      </c>
      <c r="Q218" t="str">
        <f t="shared" si="61"/>
        <v>0,</v>
      </c>
      <c r="R218" t="str">
        <f t="shared" si="61"/>
        <v>0,</v>
      </c>
      <c r="S218" t="str">
        <f t="shared" si="61"/>
        <v>0,</v>
      </c>
      <c r="T218" t="str">
        <f t="shared" si="61"/>
        <v>0,</v>
      </c>
      <c r="U218" t="str">
        <f t="shared" si="61"/>
        <v>0,</v>
      </c>
      <c r="V218" t="str">
        <f t="shared" si="53"/>
        <v>0,</v>
      </c>
      <c r="W218" t="str">
        <f t="shared" si="53"/>
        <v>0,</v>
      </c>
      <c r="X218" t="str">
        <f t="shared" si="53"/>
        <v>0,</v>
      </c>
      <c r="Y218" t="str">
        <f t="shared" si="53"/>
        <v>0,</v>
      </c>
      <c r="AP218" t="str">
        <f t="shared" si="56"/>
        <v>FALSE</v>
      </c>
      <c r="AQ218" t="str">
        <f t="shared" si="57"/>
        <v>FALSE</v>
      </c>
      <c r="AR218" t="str">
        <f t="shared" si="58"/>
        <v>FALSE</v>
      </c>
      <c r="AS218" t="str">
        <f t="shared" si="59"/>
        <v>FALSE</v>
      </c>
    </row>
    <row r="219" spans="1:45" x14ac:dyDescent="0.25">
      <c r="A219" s="58">
        <v>218</v>
      </c>
      <c r="B219" s="58" t="b">
        <f>IF(ISNUMBER(Data!D219),IF(AND($A219&lt;=Data!$H$3,$A221&gt;=Data!$H$2,Data!E220&lt;&gt;1),VLOOKUP($A219,Data!$A:$D,4,FALSE)))</f>
        <v>0</v>
      </c>
      <c r="C219" s="58" t="b">
        <f>IF(ISNUMBER(Data!D219),IF(AND($A219&lt;=Data!$H$3,$A221&gt;=Data!$H$2,Data!E220&lt;&gt;1),VLOOKUP($A219,Data!$A:$D,3,FALSE)))</f>
        <v>0</v>
      </c>
      <c r="D219" s="58" t="b">
        <f>IF(COUNT(B219:C219)=2,IF(C219&gt;Data!$H$5,5,IF(C219&gt;Data!$H$6,4,IF(C219&gt;Data!$H$7,3,2))))</f>
        <v>0</v>
      </c>
      <c r="E219" s="69" t="str">
        <f t="shared" si="55"/>
        <v/>
      </c>
      <c r="F219" t="str">
        <f t="shared" ref="F219:U228" si="62">IF($B219&lt;F$1,1,0) &amp;","&amp;$E219</f>
        <v>0,</v>
      </c>
      <c r="G219" t="str">
        <f t="shared" si="62"/>
        <v>0,</v>
      </c>
      <c r="H219" t="str">
        <f t="shared" si="62"/>
        <v>0,</v>
      </c>
      <c r="I219" t="str">
        <f t="shared" si="62"/>
        <v>0,</v>
      </c>
      <c r="J219" t="str">
        <f t="shared" si="62"/>
        <v>0,</v>
      </c>
      <c r="K219" t="str">
        <f t="shared" si="62"/>
        <v>0,</v>
      </c>
      <c r="L219" t="str">
        <f t="shared" si="62"/>
        <v>0,</v>
      </c>
      <c r="M219" t="str">
        <f t="shared" si="62"/>
        <v>0,</v>
      </c>
      <c r="N219" t="str">
        <f t="shared" si="62"/>
        <v>0,</v>
      </c>
      <c r="O219" t="str">
        <f t="shared" si="62"/>
        <v>0,</v>
      </c>
      <c r="P219" t="str">
        <f t="shared" si="62"/>
        <v>0,</v>
      </c>
      <c r="Q219" t="str">
        <f t="shared" si="62"/>
        <v>0,</v>
      </c>
      <c r="R219" t="str">
        <f t="shared" si="62"/>
        <v>0,</v>
      </c>
      <c r="S219" t="str">
        <f t="shared" si="62"/>
        <v>0,</v>
      </c>
      <c r="T219" t="str">
        <f t="shared" si="62"/>
        <v>0,</v>
      </c>
      <c r="U219" t="str">
        <f t="shared" si="62"/>
        <v>0,</v>
      </c>
      <c r="V219" t="str">
        <f t="shared" si="53"/>
        <v>0,</v>
      </c>
      <c r="W219" t="str">
        <f t="shared" si="53"/>
        <v>0,</v>
      </c>
      <c r="X219" t="str">
        <f t="shared" si="53"/>
        <v>0,</v>
      </c>
      <c r="Y219" t="str">
        <f t="shared" si="53"/>
        <v>0,</v>
      </c>
      <c r="AP219" t="str">
        <f t="shared" si="56"/>
        <v>FALSE</v>
      </c>
      <c r="AQ219" t="str">
        <f t="shared" si="57"/>
        <v>FALSE</v>
      </c>
      <c r="AR219" t="str">
        <f t="shared" si="58"/>
        <v>FALSE</v>
      </c>
      <c r="AS219" t="str">
        <f t="shared" si="59"/>
        <v>FALSE</v>
      </c>
    </row>
    <row r="220" spans="1:45" x14ac:dyDescent="0.25">
      <c r="A220" s="58">
        <v>219</v>
      </c>
      <c r="B220" s="58" t="b">
        <f>IF(ISNUMBER(Data!D220),IF(AND($A220&lt;=Data!$H$3,$A222&gt;=Data!$H$2,Data!E221&lt;&gt;1),VLOOKUP($A220,Data!$A:$D,4,FALSE)))</f>
        <v>0</v>
      </c>
      <c r="C220" s="58" t="b">
        <f>IF(ISNUMBER(Data!D220),IF(AND($A220&lt;=Data!$H$3,$A222&gt;=Data!$H$2,Data!E221&lt;&gt;1),VLOOKUP($A220,Data!$A:$D,3,FALSE)))</f>
        <v>0</v>
      </c>
      <c r="D220" s="58" t="b">
        <f>IF(COUNT(B220:C220)=2,IF(C220&gt;Data!$H$5,5,IF(C220&gt;Data!$H$6,4,IF(C220&gt;Data!$H$7,3,2))))</f>
        <v>0</v>
      </c>
      <c r="E220" s="69" t="str">
        <f t="shared" si="55"/>
        <v/>
      </c>
      <c r="F220" t="str">
        <f t="shared" si="62"/>
        <v>0,</v>
      </c>
      <c r="G220" t="str">
        <f t="shared" si="62"/>
        <v>0,</v>
      </c>
      <c r="H220" t="str">
        <f t="shared" si="62"/>
        <v>0,</v>
      </c>
      <c r="I220" t="str">
        <f t="shared" si="62"/>
        <v>0,</v>
      </c>
      <c r="J220" t="str">
        <f t="shared" si="62"/>
        <v>0,</v>
      </c>
      <c r="K220" t="str">
        <f t="shared" si="62"/>
        <v>0,</v>
      </c>
      <c r="L220" t="str">
        <f t="shared" si="62"/>
        <v>0,</v>
      </c>
      <c r="M220" t="str">
        <f t="shared" si="62"/>
        <v>0,</v>
      </c>
      <c r="N220" t="str">
        <f t="shared" si="62"/>
        <v>0,</v>
      </c>
      <c r="O220" t="str">
        <f t="shared" si="62"/>
        <v>0,</v>
      </c>
      <c r="P220" t="str">
        <f t="shared" si="62"/>
        <v>0,</v>
      </c>
      <c r="Q220" t="str">
        <f t="shared" si="62"/>
        <v>0,</v>
      </c>
      <c r="R220" t="str">
        <f t="shared" si="62"/>
        <v>0,</v>
      </c>
      <c r="S220" t="str">
        <f t="shared" si="62"/>
        <v>0,</v>
      </c>
      <c r="T220" t="str">
        <f t="shared" si="62"/>
        <v>0,</v>
      </c>
      <c r="U220" t="str">
        <f t="shared" si="62"/>
        <v>0,</v>
      </c>
      <c r="V220" t="str">
        <f t="shared" si="53"/>
        <v>0,</v>
      </c>
      <c r="W220" t="str">
        <f t="shared" si="53"/>
        <v>0,</v>
      </c>
      <c r="X220" t="str">
        <f t="shared" si="53"/>
        <v>0,</v>
      </c>
      <c r="Y220" t="str">
        <f t="shared" si="53"/>
        <v>0,</v>
      </c>
      <c r="AP220" t="str">
        <f t="shared" si="56"/>
        <v>FALSE</v>
      </c>
      <c r="AQ220" t="str">
        <f t="shared" si="57"/>
        <v>FALSE</v>
      </c>
      <c r="AR220" t="str">
        <f t="shared" si="58"/>
        <v>FALSE</v>
      </c>
      <c r="AS220" t="str">
        <f t="shared" si="59"/>
        <v>FALSE</v>
      </c>
    </row>
    <row r="221" spans="1:45" x14ac:dyDescent="0.25">
      <c r="A221" s="58">
        <v>220</v>
      </c>
      <c r="B221" s="58" t="b">
        <f>IF(ISNUMBER(Data!D221),IF(AND($A221&lt;=Data!$H$3,$A223&gt;=Data!$H$2,Data!E222&lt;&gt;1),VLOOKUP($A221,Data!$A:$D,4,FALSE)))</f>
        <v>0</v>
      </c>
      <c r="C221" s="58" t="b">
        <f>IF(ISNUMBER(Data!D221),IF(AND($A221&lt;=Data!$H$3,$A223&gt;=Data!$H$2,Data!E222&lt;&gt;1),VLOOKUP($A221,Data!$A:$D,3,FALSE)))</f>
        <v>0</v>
      </c>
      <c r="D221" s="58" t="b">
        <f>IF(COUNT(B221:C221)=2,IF(C221&gt;Data!$H$5,5,IF(C221&gt;Data!$H$6,4,IF(C221&gt;Data!$H$7,3,2))))</f>
        <v>0</v>
      </c>
      <c r="E221" s="69" t="str">
        <f t="shared" si="55"/>
        <v/>
      </c>
      <c r="F221" t="str">
        <f t="shared" si="62"/>
        <v>0,</v>
      </c>
      <c r="G221" t="str">
        <f t="shared" si="62"/>
        <v>0,</v>
      </c>
      <c r="H221" t="str">
        <f t="shared" si="62"/>
        <v>0,</v>
      </c>
      <c r="I221" t="str">
        <f t="shared" si="62"/>
        <v>0,</v>
      </c>
      <c r="J221" t="str">
        <f t="shared" si="62"/>
        <v>0,</v>
      </c>
      <c r="K221" t="str">
        <f t="shared" si="62"/>
        <v>0,</v>
      </c>
      <c r="L221" t="str">
        <f t="shared" si="62"/>
        <v>0,</v>
      </c>
      <c r="M221" t="str">
        <f t="shared" si="62"/>
        <v>0,</v>
      </c>
      <c r="N221" t="str">
        <f t="shared" si="62"/>
        <v>0,</v>
      </c>
      <c r="O221" t="str">
        <f t="shared" si="62"/>
        <v>0,</v>
      </c>
      <c r="P221" t="str">
        <f t="shared" si="62"/>
        <v>0,</v>
      </c>
      <c r="Q221" t="str">
        <f t="shared" si="62"/>
        <v>0,</v>
      </c>
      <c r="R221" t="str">
        <f t="shared" si="62"/>
        <v>0,</v>
      </c>
      <c r="S221" t="str">
        <f t="shared" si="62"/>
        <v>0,</v>
      </c>
      <c r="T221" t="str">
        <f t="shared" si="62"/>
        <v>0,</v>
      </c>
      <c r="U221" t="str">
        <f t="shared" si="62"/>
        <v>0,</v>
      </c>
      <c r="V221" t="str">
        <f t="shared" si="53"/>
        <v>0,</v>
      </c>
      <c r="W221" t="str">
        <f t="shared" si="53"/>
        <v>0,</v>
      </c>
      <c r="X221" t="str">
        <f t="shared" si="53"/>
        <v>0,</v>
      </c>
      <c r="Y221" t="str">
        <f t="shared" si="53"/>
        <v>0,</v>
      </c>
      <c r="AP221" t="str">
        <f t="shared" si="56"/>
        <v>FALSE</v>
      </c>
      <c r="AQ221" t="str">
        <f t="shared" si="57"/>
        <v>FALSE</v>
      </c>
      <c r="AR221" t="str">
        <f t="shared" si="58"/>
        <v>FALSE</v>
      </c>
      <c r="AS221" t="str">
        <f t="shared" si="59"/>
        <v>FALSE</v>
      </c>
    </row>
    <row r="222" spans="1:45" x14ac:dyDescent="0.25">
      <c r="A222" s="58">
        <v>221</v>
      </c>
      <c r="B222" s="58" t="b">
        <f>IF(ISNUMBER(Data!D222),IF(AND($A222&lt;=Data!$H$3,$A224&gt;=Data!$H$2,Data!E223&lt;&gt;1),VLOOKUP($A222,Data!$A:$D,4,FALSE)))</f>
        <v>0</v>
      </c>
      <c r="C222" s="58" t="b">
        <f>IF(ISNUMBER(Data!D222),IF(AND($A222&lt;=Data!$H$3,$A224&gt;=Data!$H$2,Data!E223&lt;&gt;1),VLOOKUP($A222,Data!$A:$D,3,FALSE)))</f>
        <v>0</v>
      </c>
      <c r="D222" s="58" t="b">
        <f>IF(COUNT(B222:C222)=2,IF(C222&gt;Data!$H$5,5,IF(C222&gt;Data!$H$6,4,IF(C222&gt;Data!$H$7,3,2))))</f>
        <v>0</v>
      </c>
      <c r="E222" s="69" t="str">
        <f t="shared" si="55"/>
        <v/>
      </c>
      <c r="F222" t="str">
        <f t="shared" si="62"/>
        <v>0,</v>
      </c>
      <c r="G222" t="str">
        <f t="shared" si="62"/>
        <v>0,</v>
      </c>
      <c r="H222" t="str">
        <f t="shared" si="62"/>
        <v>0,</v>
      </c>
      <c r="I222" t="str">
        <f t="shared" si="62"/>
        <v>0,</v>
      </c>
      <c r="J222" t="str">
        <f t="shared" si="62"/>
        <v>0,</v>
      </c>
      <c r="K222" t="str">
        <f t="shared" si="62"/>
        <v>0,</v>
      </c>
      <c r="L222" t="str">
        <f t="shared" si="62"/>
        <v>0,</v>
      </c>
      <c r="M222" t="str">
        <f t="shared" si="62"/>
        <v>0,</v>
      </c>
      <c r="N222" t="str">
        <f t="shared" si="62"/>
        <v>0,</v>
      </c>
      <c r="O222" t="str">
        <f t="shared" si="62"/>
        <v>0,</v>
      </c>
      <c r="P222" t="str">
        <f t="shared" si="62"/>
        <v>0,</v>
      </c>
      <c r="Q222" t="str">
        <f t="shared" si="62"/>
        <v>0,</v>
      </c>
      <c r="R222" t="str">
        <f t="shared" si="62"/>
        <v>0,</v>
      </c>
      <c r="S222" t="str">
        <f t="shared" si="62"/>
        <v>0,</v>
      </c>
      <c r="T222" t="str">
        <f t="shared" si="62"/>
        <v>0,</v>
      </c>
      <c r="U222" t="str">
        <f t="shared" si="62"/>
        <v>0,</v>
      </c>
      <c r="V222" t="str">
        <f t="shared" si="53"/>
        <v>0,</v>
      </c>
      <c r="W222" t="str">
        <f t="shared" si="53"/>
        <v>0,</v>
      </c>
      <c r="X222" t="str">
        <f t="shared" si="53"/>
        <v>0,</v>
      </c>
      <c r="Y222" t="str">
        <f t="shared" si="53"/>
        <v>0,</v>
      </c>
      <c r="AP222" t="str">
        <f t="shared" si="56"/>
        <v>FALSE</v>
      </c>
      <c r="AQ222" t="str">
        <f t="shared" si="57"/>
        <v>FALSE</v>
      </c>
      <c r="AR222" t="str">
        <f t="shared" si="58"/>
        <v>FALSE</v>
      </c>
      <c r="AS222" t="str">
        <f t="shared" si="59"/>
        <v>FALSE</v>
      </c>
    </row>
    <row r="223" spans="1:45" x14ac:dyDescent="0.25">
      <c r="A223" s="58">
        <v>222</v>
      </c>
      <c r="B223" s="58" t="b">
        <f>IF(ISNUMBER(Data!D223),IF(AND($A223&lt;=Data!$H$3,$A225&gt;=Data!$H$2,Data!E224&lt;&gt;1),VLOOKUP($A223,Data!$A:$D,4,FALSE)))</f>
        <v>0</v>
      </c>
      <c r="C223" s="58" t="b">
        <f>IF(ISNUMBER(Data!D223),IF(AND($A223&lt;=Data!$H$3,$A225&gt;=Data!$H$2,Data!E224&lt;&gt;1),VLOOKUP($A223,Data!$A:$D,3,FALSE)))</f>
        <v>0</v>
      </c>
      <c r="D223" s="58" t="b">
        <f>IF(COUNT(B223:C223)=2,IF(C223&gt;Data!$H$5,5,IF(C223&gt;Data!$H$6,4,IF(C223&gt;Data!$H$7,3,2))))</f>
        <v>0</v>
      </c>
      <c r="E223" s="69" t="str">
        <f t="shared" si="55"/>
        <v/>
      </c>
      <c r="F223" t="str">
        <f t="shared" si="62"/>
        <v>0,</v>
      </c>
      <c r="G223" t="str">
        <f t="shared" si="62"/>
        <v>0,</v>
      </c>
      <c r="H223" t="str">
        <f t="shared" si="62"/>
        <v>0,</v>
      </c>
      <c r="I223" t="str">
        <f t="shared" si="62"/>
        <v>0,</v>
      </c>
      <c r="J223" t="str">
        <f t="shared" si="62"/>
        <v>0,</v>
      </c>
      <c r="K223" t="str">
        <f t="shared" si="62"/>
        <v>0,</v>
      </c>
      <c r="L223" t="str">
        <f t="shared" si="62"/>
        <v>0,</v>
      </c>
      <c r="M223" t="str">
        <f t="shared" si="62"/>
        <v>0,</v>
      </c>
      <c r="N223" t="str">
        <f t="shared" si="62"/>
        <v>0,</v>
      </c>
      <c r="O223" t="str">
        <f t="shared" si="62"/>
        <v>0,</v>
      </c>
      <c r="P223" t="str">
        <f t="shared" si="62"/>
        <v>0,</v>
      </c>
      <c r="Q223" t="str">
        <f t="shared" si="62"/>
        <v>0,</v>
      </c>
      <c r="R223" t="str">
        <f t="shared" si="62"/>
        <v>0,</v>
      </c>
      <c r="S223" t="str">
        <f t="shared" si="62"/>
        <v>0,</v>
      </c>
      <c r="T223" t="str">
        <f t="shared" si="62"/>
        <v>0,</v>
      </c>
      <c r="U223" t="str">
        <f t="shared" si="62"/>
        <v>0,</v>
      </c>
      <c r="V223" t="str">
        <f t="shared" si="53"/>
        <v>0,</v>
      </c>
      <c r="W223" t="str">
        <f t="shared" si="53"/>
        <v>0,</v>
      </c>
      <c r="X223" t="str">
        <f t="shared" si="53"/>
        <v>0,</v>
      </c>
      <c r="Y223" t="str">
        <f t="shared" si="53"/>
        <v>0,</v>
      </c>
      <c r="AP223" t="str">
        <f t="shared" si="56"/>
        <v>FALSE</v>
      </c>
      <c r="AQ223" t="str">
        <f t="shared" si="57"/>
        <v>FALSE</v>
      </c>
      <c r="AR223" t="str">
        <f t="shared" si="58"/>
        <v>FALSE</v>
      </c>
      <c r="AS223" t="str">
        <f t="shared" si="59"/>
        <v>FALSE</v>
      </c>
    </row>
    <row r="224" spans="1:45" x14ac:dyDescent="0.25">
      <c r="A224" s="58">
        <v>223</v>
      </c>
      <c r="B224" s="58" t="b">
        <f>IF(ISNUMBER(Data!D224),IF(AND($A224&lt;=Data!$H$3,$A226&gt;=Data!$H$2,Data!E225&lt;&gt;1),VLOOKUP($A224,Data!$A:$D,4,FALSE)))</f>
        <v>0</v>
      </c>
      <c r="C224" s="58" t="b">
        <f>IF(ISNUMBER(Data!D224),IF(AND($A224&lt;=Data!$H$3,$A226&gt;=Data!$H$2,Data!E225&lt;&gt;1),VLOOKUP($A224,Data!$A:$D,3,FALSE)))</f>
        <v>0</v>
      </c>
      <c r="D224" s="58" t="b">
        <f>IF(COUNT(B224:C224)=2,IF(C224&gt;Data!$H$5,5,IF(C224&gt;Data!$H$6,4,IF(C224&gt;Data!$H$7,3,2))))</f>
        <v>0</v>
      </c>
      <c r="E224" s="69" t="str">
        <f t="shared" si="55"/>
        <v/>
      </c>
      <c r="F224" t="str">
        <f t="shared" si="62"/>
        <v>0,</v>
      </c>
      <c r="G224" t="str">
        <f t="shared" si="62"/>
        <v>0,</v>
      </c>
      <c r="H224" t="str">
        <f t="shared" si="62"/>
        <v>0,</v>
      </c>
      <c r="I224" t="str">
        <f t="shared" si="62"/>
        <v>0,</v>
      </c>
      <c r="J224" t="str">
        <f t="shared" si="62"/>
        <v>0,</v>
      </c>
      <c r="K224" t="str">
        <f t="shared" si="62"/>
        <v>0,</v>
      </c>
      <c r="L224" t="str">
        <f t="shared" si="62"/>
        <v>0,</v>
      </c>
      <c r="M224" t="str">
        <f t="shared" si="62"/>
        <v>0,</v>
      </c>
      <c r="N224" t="str">
        <f t="shared" si="62"/>
        <v>0,</v>
      </c>
      <c r="O224" t="str">
        <f t="shared" si="62"/>
        <v>0,</v>
      </c>
      <c r="P224" t="str">
        <f t="shared" si="62"/>
        <v>0,</v>
      </c>
      <c r="Q224" t="str">
        <f t="shared" si="62"/>
        <v>0,</v>
      </c>
      <c r="R224" t="str">
        <f t="shared" si="62"/>
        <v>0,</v>
      </c>
      <c r="S224" t="str">
        <f t="shared" si="62"/>
        <v>0,</v>
      </c>
      <c r="T224" t="str">
        <f t="shared" si="62"/>
        <v>0,</v>
      </c>
      <c r="U224" t="str">
        <f t="shared" si="62"/>
        <v>0,</v>
      </c>
      <c r="V224" t="str">
        <f t="shared" si="53"/>
        <v>0,</v>
      </c>
      <c r="W224" t="str">
        <f t="shared" si="53"/>
        <v>0,</v>
      </c>
      <c r="X224" t="str">
        <f t="shared" si="53"/>
        <v>0,</v>
      </c>
      <c r="Y224" t="str">
        <f t="shared" si="53"/>
        <v>0,</v>
      </c>
      <c r="AP224" t="str">
        <f t="shared" si="56"/>
        <v>FALSE</v>
      </c>
      <c r="AQ224" t="str">
        <f t="shared" si="57"/>
        <v>FALSE</v>
      </c>
      <c r="AR224" t="str">
        <f t="shared" si="58"/>
        <v>FALSE</v>
      </c>
      <c r="AS224" t="str">
        <f t="shared" si="59"/>
        <v>FALSE</v>
      </c>
    </row>
    <row r="225" spans="1:45" x14ac:dyDescent="0.25">
      <c r="A225" s="58">
        <v>224</v>
      </c>
      <c r="B225" s="58" t="b">
        <f>IF(ISNUMBER(Data!D225),IF(AND($A225&lt;=Data!$H$3,$A227&gt;=Data!$H$2,Data!E226&lt;&gt;1),VLOOKUP($A225,Data!$A:$D,4,FALSE)))</f>
        <v>0</v>
      </c>
      <c r="C225" s="58" t="b">
        <f>IF(ISNUMBER(Data!D225),IF(AND($A225&lt;=Data!$H$3,$A227&gt;=Data!$H$2,Data!E226&lt;&gt;1),VLOOKUP($A225,Data!$A:$D,3,FALSE)))</f>
        <v>0</v>
      </c>
      <c r="D225" s="58" t="b">
        <f>IF(COUNT(B225:C225)=2,IF(C225&gt;Data!$H$5,5,IF(C225&gt;Data!$H$6,4,IF(C225&gt;Data!$H$7,3,2))))</f>
        <v>0</v>
      </c>
      <c r="E225" s="69" t="str">
        <f t="shared" si="55"/>
        <v/>
      </c>
      <c r="F225" t="str">
        <f t="shared" si="62"/>
        <v>0,</v>
      </c>
      <c r="G225" t="str">
        <f t="shared" si="62"/>
        <v>0,</v>
      </c>
      <c r="H225" t="str">
        <f t="shared" si="62"/>
        <v>0,</v>
      </c>
      <c r="I225" t="str">
        <f t="shared" si="62"/>
        <v>0,</v>
      </c>
      <c r="J225" t="str">
        <f t="shared" si="62"/>
        <v>0,</v>
      </c>
      <c r="K225" t="str">
        <f t="shared" si="62"/>
        <v>0,</v>
      </c>
      <c r="L225" t="str">
        <f t="shared" si="62"/>
        <v>0,</v>
      </c>
      <c r="M225" t="str">
        <f t="shared" si="62"/>
        <v>0,</v>
      </c>
      <c r="N225" t="str">
        <f t="shared" si="62"/>
        <v>0,</v>
      </c>
      <c r="O225" t="str">
        <f t="shared" si="62"/>
        <v>0,</v>
      </c>
      <c r="P225" t="str">
        <f t="shared" si="62"/>
        <v>0,</v>
      </c>
      <c r="Q225" t="str">
        <f t="shared" si="62"/>
        <v>0,</v>
      </c>
      <c r="R225" t="str">
        <f t="shared" si="62"/>
        <v>0,</v>
      </c>
      <c r="S225" t="str">
        <f t="shared" si="62"/>
        <v>0,</v>
      </c>
      <c r="T225" t="str">
        <f t="shared" si="62"/>
        <v>0,</v>
      </c>
      <c r="U225" t="str">
        <f t="shared" si="62"/>
        <v>0,</v>
      </c>
      <c r="V225" t="str">
        <f t="shared" si="53"/>
        <v>0,</v>
      </c>
      <c r="W225" t="str">
        <f t="shared" si="53"/>
        <v>0,</v>
      </c>
      <c r="X225" t="str">
        <f t="shared" si="53"/>
        <v>0,</v>
      </c>
      <c r="Y225" t="str">
        <f t="shared" si="53"/>
        <v>0,</v>
      </c>
      <c r="AP225" t="str">
        <f t="shared" si="56"/>
        <v>FALSE</v>
      </c>
      <c r="AQ225" t="str">
        <f t="shared" si="57"/>
        <v>FALSE</v>
      </c>
      <c r="AR225" t="str">
        <f t="shared" si="58"/>
        <v>FALSE</v>
      </c>
      <c r="AS225" t="str">
        <f t="shared" si="59"/>
        <v>FALSE</v>
      </c>
    </row>
    <row r="226" spans="1:45" x14ac:dyDescent="0.25">
      <c r="A226" s="58">
        <v>225</v>
      </c>
      <c r="B226" s="58" t="b">
        <f>IF(ISNUMBER(Data!D226),IF(AND($A226&lt;=Data!$H$3,$A228&gt;=Data!$H$2,Data!E227&lt;&gt;1),VLOOKUP($A226,Data!$A:$D,4,FALSE)))</f>
        <v>0</v>
      </c>
      <c r="C226" s="58" t="b">
        <f>IF(ISNUMBER(Data!D226),IF(AND($A226&lt;=Data!$H$3,$A228&gt;=Data!$H$2,Data!E227&lt;&gt;1),VLOOKUP($A226,Data!$A:$D,3,FALSE)))</f>
        <v>0</v>
      </c>
      <c r="D226" s="58" t="b">
        <f>IF(COUNT(B226:C226)=2,IF(C226&gt;Data!$H$5,5,IF(C226&gt;Data!$H$6,4,IF(C226&gt;Data!$H$7,3,2))))</f>
        <v>0</v>
      </c>
      <c r="E226" s="69" t="str">
        <f t="shared" si="55"/>
        <v/>
      </c>
      <c r="F226" t="str">
        <f t="shared" si="62"/>
        <v>0,</v>
      </c>
      <c r="G226" t="str">
        <f t="shared" si="62"/>
        <v>0,</v>
      </c>
      <c r="H226" t="str">
        <f t="shared" si="62"/>
        <v>0,</v>
      </c>
      <c r="I226" t="str">
        <f t="shared" si="62"/>
        <v>0,</v>
      </c>
      <c r="J226" t="str">
        <f t="shared" si="62"/>
        <v>0,</v>
      </c>
      <c r="K226" t="str">
        <f t="shared" si="62"/>
        <v>0,</v>
      </c>
      <c r="L226" t="str">
        <f t="shared" si="62"/>
        <v>0,</v>
      </c>
      <c r="M226" t="str">
        <f t="shared" si="62"/>
        <v>0,</v>
      </c>
      <c r="N226" t="str">
        <f t="shared" si="62"/>
        <v>0,</v>
      </c>
      <c r="O226" t="str">
        <f t="shared" si="62"/>
        <v>0,</v>
      </c>
      <c r="P226" t="str">
        <f t="shared" si="62"/>
        <v>0,</v>
      </c>
      <c r="Q226" t="str">
        <f t="shared" si="62"/>
        <v>0,</v>
      </c>
      <c r="R226" t="str">
        <f t="shared" si="62"/>
        <v>0,</v>
      </c>
      <c r="S226" t="str">
        <f t="shared" si="62"/>
        <v>0,</v>
      </c>
      <c r="T226" t="str">
        <f t="shared" si="62"/>
        <v>0,</v>
      </c>
      <c r="U226" t="str">
        <f t="shared" si="62"/>
        <v>0,</v>
      </c>
      <c r="V226" t="str">
        <f t="shared" si="53"/>
        <v>0,</v>
      </c>
      <c r="W226" t="str">
        <f t="shared" si="53"/>
        <v>0,</v>
      </c>
      <c r="X226" t="str">
        <f t="shared" si="53"/>
        <v>0,</v>
      </c>
      <c r="Y226" t="str">
        <f t="shared" si="53"/>
        <v>0,</v>
      </c>
      <c r="AP226" t="str">
        <f t="shared" si="56"/>
        <v>FALSE</v>
      </c>
      <c r="AQ226" t="str">
        <f t="shared" si="57"/>
        <v>FALSE</v>
      </c>
      <c r="AR226" t="str">
        <f t="shared" si="58"/>
        <v>FALSE</v>
      </c>
      <c r="AS226" t="str">
        <f t="shared" si="59"/>
        <v>FALSE</v>
      </c>
    </row>
    <row r="227" spans="1:45" x14ac:dyDescent="0.25">
      <c r="A227" s="58">
        <v>226</v>
      </c>
      <c r="B227" s="58" t="b">
        <f>IF(ISNUMBER(Data!D227),IF(AND($A227&lt;=Data!$H$3,$A229&gt;=Data!$H$2,Data!E228&lt;&gt;1),VLOOKUP($A227,Data!$A:$D,4,FALSE)))</f>
        <v>0</v>
      </c>
      <c r="C227" s="58" t="b">
        <f>IF(ISNUMBER(Data!D227),IF(AND($A227&lt;=Data!$H$3,$A229&gt;=Data!$H$2,Data!E228&lt;&gt;1),VLOOKUP($A227,Data!$A:$D,3,FALSE)))</f>
        <v>0</v>
      </c>
      <c r="D227" s="58" t="b">
        <f>IF(COUNT(B227:C227)=2,IF(C227&gt;Data!$H$5,5,IF(C227&gt;Data!$H$6,4,IF(C227&gt;Data!$H$7,3,2))))</f>
        <v>0</v>
      </c>
      <c r="E227" s="69" t="str">
        <f t="shared" si="55"/>
        <v/>
      </c>
      <c r="F227" t="str">
        <f t="shared" si="62"/>
        <v>0,</v>
      </c>
      <c r="G227" t="str">
        <f t="shared" si="62"/>
        <v>0,</v>
      </c>
      <c r="H227" t="str">
        <f t="shared" si="62"/>
        <v>0,</v>
      </c>
      <c r="I227" t="str">
        <f t="shared" si="62"/>
        <v>0,</v>
      </c>
      <c r="J227" t="str">
        <f t="shared" si="62"/>
        <v>0,</v>
      </c>
      <c r="K227" t="str">
        <f t="shared" si="62"/>
        <v>0,</v>
      </c>
      <c r="L227" t="str">
        <f t="shared" si="62"/>
        <v>0,</v>
      </c>
      <c r="M227" t="str">
        <f t="shared" si="62"/>
        <v>0,</v>
      </c>
      <c r="N227" t="str">
        <f t="shared" si="62"/>
        <v>0,</v>
      </c>
      <c r="O227" t="str">
        <f t="shared" si="62"/>
        <v>0,</v>
      </c>
      <c r="P227" t="str">
        <f t="shared" si="62"/>
        <v>0,</v>
      </c>
      <c r="Q227" t="str">
        <f t="shared" si="62"/>
        <v>0,</v>
      </c>
      <c r="R227" t="str">
        <f t="shared" si="62"/>
        <v>0,</v>
      </c>
      <c r="S227" t="str">
        <f t="shared" si="62"/>
        <v>0,</v>
      </c>
      <c r="T227" t="str">
        <f t="shared" si="62"/>
        <v>0,</v>
      </c>
      <c r="U227" t="str">
        <f t="shared" si="62"/>
        <v>0,</v>
      </c>
      <c r="V227" t="str">
        <f t="shared" si="53"/>
        <v>0,</v>
      </c>
      <c r="W227" t="str">
        <f t="shared" si="53"/>
        <v>0,</v>
      </c>
      <c r="X227" t="str">
        <f t="shared" si="53"/>
        <v>0,</v>
      </c>
      <c r="Y227" t="str">
        <f t="shared" si="53"/>
        <v>0,</v>
      </c>
      <c r="AP227" t="str">
        <f t="shared" si="56"/>
        <v>FALSE</v>
      </c>
      <c r="AQ227" t="str">
        <f t="shared" si="57"/>
        <v>FALSE</v>
      </c>
      <c r="AR227" t="str">
        <f t="shared" si="58"/>
        <v>FALSE</v>
      </c>
      <c r="AS227" t="str">
        <f t="shared" si="59"/>
        <v>FALSE</v>
      </c>
    </row>
    <row r="228" spans="1:45" x14ac:dyDescent="0.25">
      <c r="A228" s="58">
        <v>227</v>
      </c>
      <c r="B228" s="58" t="b">
        <f>IF(ISNUMBER(Data!D228),IF(AND($A228&lt;=Data!$H$3,$A230&gt;=Data!$H$2,Data!E229&lt;&gt;1),VLOOKUP($A228,Data!$A:$D,4,FALSE)))</f>
        <v>0</v>
      </c>
      <c r="C228" s="58" t="b">
        <f>IF(ISNUMBER(Data!D228),IF(AND($A228&lt;=Data!$H$3,$A230&gt;=Data!$H$2,Data!E229&lt;&gt;1),VLOOKUP($A228,Data!$A:$D,3,FALSE)))</f>
        <v>0</v>
      </c>
      <c r="D228" s="58" t="b">
        <f>IF(COUNT(B228:C228)=2,IF(C228&gt;Data!$H$5,5,IF(C228&gt;Data!$H$6,4,IF(C228&gt;Data!$H$7,3,2))))</f>
        <v>0</v>
      </c>
      <c r="E228" s="69" t="str">
        <f t="shared" si="55"/>
        <v/>
      </c>
      <c r="F228" t="str">
        <f t="shared" si="62"/>
        <v>0,</v>
      </c>
      <c r="G228" t="str">
        <f t="shared" si="62"/>
        <v>0,</v>
      </c>
      <c r="H228" t="str">
        <f t="shared" si="62"/>
        <v>0,</v>
      </c>
      <c r="I228" t="str">
        <f t="shared" si="62"/>
        <v>0,</v>
      </c>
      <c r="J228" t="str">
        <f t="shared" si="62"/>
        <v>0,</v>
      </c>
      <c r="K228" t="str">
        <f t="shared" si="62"/>
        <v>0,</v>
      </c>
      <c r="L228" t="str">
        <f t="shared" si="62"/>
        <v>0,</v>
      </c>
      <c r="M228" t="str">
        <f t="shared" si="62"/>
        <v>0,</v>
      </c>
      <c r="N228" t="str">
        <f t="shared" si="62"/>
        <v>0,</v>
      </c>
      <c r="O228" t="str">
        <f t="shared" si="62"/>
        <v>0,</v>
      </c>
      <c r="P228" t="str">
        <f t="shared" si="62"/>
        <v>0,</v>
      </c>
      <c r="Q228" t="str">
        <f t="shared" si="62"/>
        <v>0,</v>
      </c>
      <c r="R228" t="str">
        <f t="shared" si="62"/>
        <v>0,</v>
      </c>
      <c r="S228" t="str">
        <f t="shared" si="62"/>
        <v>0,</v>
      </c>
      <c r="T228" t="str">
        <f t="shared" si="62"/>
        <v>0,</v>
      </c>
      <c r="U228" t="str">
        <f t="shared" si="62"/>
        <v>0,</v>
      </c>
      <c r="V228" t="str">
        <f t="shared" si="53"/>
        <v>0,</v>
      </c>
      <c r="W228" t="str">
        <f t="shared" si="53"/>
        <v>0,</v>
      </c>
      <c r="X228" t="str">
        <f t="shared" si="53"/>
        <v>0,</v>
      </c>
      <c r="Y228" t="str">
        <f t="shared" si="53"/>
        <v>0,</v>
      </c>
      <c r="AP228" t="str">
        <f t="shared" si="56"/>
        <v>FALSE</v>
      </c>
      <c r="AQ228" t="str">
        <f t="shared" si="57"/>
        <v>FALSE</v>
      </c>
      <c r="AR228" t="str">
        <f t="shared" si="58"/>
        <v>FALSE</v>
      </c>
      <c r="AS228" t="str">
        <f t="shared" si="59"/>
        <v>FALSE</v>
      </c>
    </row>
    <row r="229" spans="1:45" x14ac:dyDescent="0.25">
      <c r="A229" s="58">
        <v>228</v>
      </c>
      <c r="B229" s="58" t="b">
        <f>IF(ISNUMBER(Data!D229),IF(AND($A229&lt;=Data!$H$3,$A231&gt;=Data!$H$2,Data!E230&lt;&gt;1),VLOOKUP($A229,Data!$A:$D,4,FALSE)))</f>
        <v>0</v>
      </c>
      <c r="C229" s="58" t="b">
        <f>IF(ISNUMBER(Data!D229),IF(AND($A229&lt;=Data!$H$3,$A231&gt;=Data!$H$2,Data!E230&lt;&gt;1),VLOOKUP($A229,Data!$A:$D,3,FALSE)))</f>
        <v>0</v>
      </c>
      <c r="D229" s="58" t="b">
        <f>IF(COUNT(B229:C229)=2,IF(C229&gt;Data!$H$5,5,IF(C229&gt;Data!$H$6,4,IF(C229&gt;Data!$H$7,3,2))))</f>
        <v>0</v>
      </c>
      <c r="E229" s="69" t="str">
        <f t="shared" si="55"/>
        <v/>
      </c>
      <c r="F229" t="str">
        <f t="shared" ref="F229:U238" si="63">IF($B229&lt;F$1,1,0) &amp;","&amp;$E229</f>
        <v>0,</v>
      </c>
      <c r="G229" t="str">
        <f t="shared" si="63"/>
        <v>0,</v>
      </c>
      <c r="H229" t="str">
        <f t="shared" si="63"/>
        <v>0,</v>
      </c>
      <c r="I229" t="str">
        <f t="shared" si="63"/>
        <v>0,</v>
      </c>
      <c r="J229" t="str">
        <f t="shared" si="63"/>
        <v>0,</v>
      </c>
      <c r="K229" t="str">
        <f t="shared" si="63"/>
        <v>0,</v>
      </c>
      <c r="L229" t="str">
        <f t="shared" si="63"/>
        <v>0,</v>
      </c>
      <c r="M229" t="str">
        <f t="shared" si="63"/>
        <v>0,</v>
      </c>
      <c r="N229" t="str">
        <f t="shared" si="63"/>
        <v>0,</v>
      </c>
      <c r="O229" t="str">
        <f t="shared" si="63"/>
        <v>0,</v>
      </c>
      <c r="P229" t="str">
        <f t="shared" si="63"/>
        <v>0,</v>
      </c>
      <c r="Q229" t="str">
        <f t="shared" si="63"/>
        <v>0,</v>
      </c>
      <c r="R229" t="str">
        <f t="shared" si="63"/>
        <v>0,</v>
      </c>
      <c r="S229" t="str">
        <f t="shared" si="63"/>
        <v>0,</v>
      </c>
      <c r="T229" t="str">
        <f t="shared" si="63"/>
        <v>0,</v>
      </c>
      <c r="U229" t="str">
        <f t="shared" si="63"/>
        <v>0,</v>
      </c>
      <c r="V229" t="str">
        <f t="shared" si="53"/>
        <v>0,</v>
      </c>
      <c r="W229" t="str">
        <f t="shared" si="53"/>
        <v>0,</v>
      </c>
      <c r="X229" t="str">
        <f t="shared" si="53"/>
        <v>0,</v>
      </c>
      <c r="Y229" t="str">
        <f t="shared" si="53"/>
        <v>0,</v>
      </c>
      <c r="AP229" t="str">
        <f t="shared" si="56"/>
        <v>FALSE</v>
      </c>
      <c r="AQ229" t="str">
        <f t="shared" si="57"/>
        <v>FALSE</v>
      </c>
      <c r="AR229" t="str">
        <f t="shared" si="58"/>
        <v>FALSE</v>
      </c>
      <c r="AS229" t="str">
        <f t="shared" si="59"/>
        <v>FALSE</v>
      </c>
    </row>
    <row r="230" spans="1:45" x14ac:dyDescent="0.25">
      <c r="A230" s="58">
        <v>229</v>
      </c>
      <c r="B230" s="58" t="b">
        <f>IF(ISNUMBER(Data!D230),IF(AND($A230&lt;=Data!$H$3,$A232&gt;=Data!$H$2,Data!E231&lt;&gt;1),VLOOKUP($A230,Data!$A:$D,4,FALSE)))</f>
        <v>0</v>
      </c>
      <c r="C230" s="58" t="b">
        <f>IF(ISNUMBER(Data!D230),IF(AND($A230&lt;=Data!$H$3,$A232&gt;=Data!$H$2,Data!E231&lt;&gt;1),VLOOKUP($A230,Data!$A:$D,3,FALSE)))</f>
        <v>0</v>
      </c>
      <c r="D230" s="58" t="b">
        <f>IF(COUNT(B230:C230)=2,IF(C230&gt;Data!$H$5,5,IF(C230&gt;Data!$H$6,4,IF(C230&gt;Data!$H$7,3,2))))</f>
        <v>0</v>
      </c>
      <c r="E230" s="69" t="str">
        <f t="shared" si="55"/>
        <v/>
      </c>
      <c r="F230" t="str">
        <f t="shared" si="63"/>
        <v>0,</v>
      </c>
      <c r="G230" t="str">
        <f t="shared" si="63"/>
        <v>0,</v>
      </c>
      <c r="H230" t="str">
        <f t="shared" si="63"/>
        <v>0,</v>
      </c>
      <c r="I230" t="str">
        <f t="shared" si="63"/>
        <v>0,</v>
      </c>
      <c r="J230" t="str">
        <f t="shared" si="63"/>
        <v>0,</v>
      </c>
      <c r="K230" t="str">
        <f t="shared" si="63"/>
        <v>0,</v>
      </c>
      <c r="L230" t="str">
        <f t="shared" si="63"/>
        <v>0,</v>
      </c>
      <c r="M230" t="str">
        <f t="shared" si="63"/>
        <v>0,</v>
      </c>
      <c r="N230" t="str">
        <f t="shared" si="63"/>
        <v>0,</v>
      </c>
      <c r="O230" t="str">
        <f t="shared" si="63"/>
        <v>0,</v>
      </c>
      <c r="P230" t="str">
        <f t="shared" si="63"/>
        <v>0,</v>
      </c>
      <c r="Q230" t="str">
        <f t="shared" si="63"/>
        <v>0,</v>
      </c>
      <c r="R230" t="str">
        <f t="shared" si="63"/>
        <v>0,</v>
      </c>
      <c r="S230" t="str">
        <f t="shared" si="63"/>
        <v>0,</v>
      </c>
      <c r="T230" t="str">
        <f t="shared" si="63"/>
        <v>0,</v>
      </c>
      <c r="U230" t="str">
        <f t="shared" si="63"/>
        <v>0,</v>
      </c>
      <c r="V230" t="str">
        <f t="shared" si="53"/>
        <v>0,</v>
      </c>
      <c r="W230" t="str">
        <f t="shared" si="53"/>
        <v>0,</v>
      </c>
      <c r="X230" t="str">
        <f t="shared" si="53"/>
        <v>0,</v>
      </c>
      <c r="Y230" t="str">
        <f t="shared" si="53"/>
        <v>0,</v>
      </c>
      <c r="AP230" t="str">
        <f t="shared" si="56"/>
        <v>FALSE</v>
      </c>
      <c r="AQ230" t="str">
        <f t="shared" si="57"/>
        <v>FALSE</v>
      </c>
      <c r="AR230" t="str">
        <f t="shared" si="58"/>
        <v>FALSE</v>
      </c>
      <c r="AS230" t="str">
        <f t="shared" si="59"/>
        <v>FALSE</v>
      </c>
    </row>
    <row r="231" spans="1:45" x14ac:dyDescent="0.25">
      <c r="A231" s="58">
        <v>230</v>
      </c>
      <c r="B231" s="58" t="b">
        <f>IF(ISNUMBER(Data!D231),IF(AND($A231&lt;=Data!$H$3,$A233&gt;=Data!$H$2,Data!E232&lt;&gt;1),VLOOKUP($A231,Data!$A:$D,4,FALSE)))</f>
        <v>0</v>
      </c>
      <c r="C231" s="58" t="b">
        <f>IF(ISNUMBER(Data!D231),IF(AND($A231&lt;=Data!$H$3,$A233&gt;=Data!$H$2,Data!E232&lt;&gt;1),VLOOKUP($A231,Data!$A:$D,3,FALSE)))</f>
        <v>0</v>
      </c>
      <c r="D231" s="58" t="b">
        <f>IF(COUNT(B231:C231)=2,IF(C231&gt;Data!$H$5,5,IF(C231&gt;Data!$H$6,4,IF(C231&gt;Data!$H$7,3,2))))</f>
        <v>0</v>
      </c>
      <c r="E231" s="69" t="str">
        <f t="shared" si="55"/>
        <v/>
      </c>
      <c r="F231" t="str">
        <f t="shared" si="63"/>
        <v>0,</v>
      </c>
      <c r="G231" t="str">
        <f t="shared" si="63"/>
        <v>0,</v>
      </c>
      <c r="H231" t="str">
        <f t="shared" si="63"/>
        <v>0,</v>
      </c>
      <c r="I231" t="str">
        <f t="shared" si="63"/>
        <v>0,</v>
      </c>
      <c r="J231" t="str">
        <f t="shared" si="63"/>
        <v>0,</v>
      </c>
      <c r="K231" t="str">
        <f t="shared" si="63"/>
        <v>0,</v>
      </c>
      <c r="L231" t="str">
        <f t="shared" si="63"/>
        <v>0,</v>
      </c>
      <c r="M231" t="str">
        <f t="shared" si="63"/>
        <v>0,</v>
      </c>
      <c r="N231" t="str">
        <f t="shared" si="63"/>
        <v>0,</v>
      </c>
      <c r="O231" t="str">
        <f t="shared" si="63"/>
        <v>0,</v>
      </c>
      <c r="P231" t="str">
        <f t="shared" si="63"/>
        <v>0,</v>
      </c>
      <c r="Q231" t="str">
        <f t="shared" si="63"/>
        <v>0,</v>
      </c>
      <c r="R231" t="str">
        <f t="shared" si="63"/>
        <v>0,</v>
      </c>
      <c r="S231" t="str">
        <f t="shared" si="63"/>
        <v>0,</v>
      </c>
      <c r="T231" t="str">
        <f t="shared" si="63"/>
        <v>0,</v>
      </c>
      <c r="U231" t="str">
        <f t="shared" si="63"/>
        <v>0,</v>
      </c>
      <c r="V231" t="str">
        <f t="shared" si="53"/>
        <v>0,</v>
      </c>
      <c r="W231" t="str">
        <f t="shared" si="53"/>
        <v>0,</v>
      </c>
      <c r="X231" t="str">
        <f t="shared" si="53"/>
        <v>0,</v>
      </c>
      <c r="Y231" t="str">
        <f t="shared" si="53"/>
        <v>0,</v>
      </c>
      <c r="AP231" t="str">
        <f t="shared" si="56"/>
        <v>FALSE</v>
      </c>
      <c r="AQ231" t="str">
        <f t="shared" si="57"/>
        <v>FALSE</v>
      </c>
      <c r="AR231" t="str">
        <f t="shared" si="58"/>
        <v>FALSE</v>
      </c>
      <c r="AS231" t="str">
        <f t="shared" si="59"/>
        <v>FALSE</v>
      </c>
    </row>
    <row r="232" spans="1:45" x14ac:dyDescent="0.25">
      <c r="A232" s="58">
        <v>231</v>
      </c>
      <c r="B232" s="58" t="b">
        <f>IF(ISNUMBER(Data!D232),IF(AND($A232&lt;=Data!$H$3,$A234&gt;=Data!$H$2,Data!E233&lt;&gt;1),VLOOKUP($A232,Data!$A:$D,4,FALSE)))</f>
        <v>0</v>
      </c>
      <c r="C232" s="58" t="b">
        <f>IF(ISNUMBER(Data!D232),IF(AND($A232&lt;=Data!$H$3,$A234&gt;=Data!$H$2,Data!E233&lt;&gt;1),VLOOKUP($A232,Data!$A:$D,3,FALSE)))</f>
        <v>0</v>
      </c>
      <c r="D232" s="58" t="b">
        <f>IF(COUNT(B232:C232)=2,IF(C232&gt;Data!$H$5,5,IF(C232&gt;Data!$H$6,4,IF(C232&gt;Data!$H$7,3,2))))</f>
        <v>0</v>
      </c>
      <c r="E232" s="69" t="str">
        <f t="shared" si="55"/>
        <v/>
      </c>
      <c r="F232" t="str">
        <f t="shared" si="63"/>
        <v>0,</v>
      </c>
      <c r="G232" t="str">
        <f t="shared" si="63"/>
        <v>0,</v>
      </c>
      <c r="H232" t="str">
        <f t="shared" si="63"/>
        <v>0,</v>
      </c>
      <c r="I232" t="str">
        <f t="shared" si="63"/>
        <v>0,</v>
      </c>
      <c r="J232" t="str">
        <f t="shared" si="63"/>
        <v>0,</v>
      </c>
      <c r="K232" t="str">
        <f t="shared" si="63"/>
        <v>0,</v>
      </c>
      <c r="L232" t="str">
        <f t="shared" si="63"/>
        <v>0,</v>
      </c>
      <c r="M232" t="str">
        <f t="shared" si="63"/>
        <v>0,</v>
      </c>
      <c r="N232" t="str">
        <f t="shared" si="63"/>
        <v>0,</v>
      </c>
      <c r="O232" t="str">
        <f t="shared" si="63"/>
        <v>0,</v>
      </c>
      <c r="P232" t="str">
        <f t="shared" si="63"/>
        <v>0,</v>
      </c>
      <c r="Q232" t="str">
        <f t="shared" si="63"/>
        <v>0,</v>
      </c>
      <c r="R232" t="str">
        <f t="shared" si="63"/>
        <v>0,</v>
      </c>
      <c r="S232" t="str">
        <f t="shared" si="63"/>
        <v>0,</v>
      </c>
      <c r="T232" t="str">
        <f t="shared" si="63"/>
        <v>0,</v>
      </c>
      <c r="U232" t="str">
        <f t="shared" si="63"/>
        <v>0,</v>
      </c>
      <c r="V232" t="str">
        <f t="shared" si="53"/>
        <v>0,</v>
      </c>
      <c r="W232" t="str">
        <f t="shared" si="53"/>
        <v>0,</v>
      </c>
      <c r="X232" t="str">
        <f t="shared" si="53"/>
        <v>0,</v>
      </c>
      <c r="Y232" t="str">
        <f t="shared" si="53"/>
        <v>0,</v>
      </c>
      <c r="AP232" t="str">
        <f t="shared" si="56"/>
        <v>FALSE</v>
      </c>
      <c r="AQ232" t="str">
        <f t="shared" si="57"/>
        <v>FALSE</v>
      </c>
      <c r="AR232" t="str">
        <f t="shared" si="58"/>
        <v>FALSE</v>
      </c>
      <c r="AS232" t="str">
        <f t="shared" si="59"/>
        <v>FALSE</v>
      </c>
    </row>
    <row r="233" spans="1:45" x14ac:dyDescent="0.25">
      <c r="A233" s="58">
        <v>232</v>
      </c>
      <c r="B233" s="58" t="b">
        <f>IF(ISNUMBER(Data!D233),IF(AND($A233&lt;=Data!$H$3,$A235&gt;=Data!$H$2,Data!E234&lt;&gt;1),VLOOKUP($A233,Data!$A:$D,4,FALSE)))</f>
        <v>0</v>
      </c>
      <c r="C233" s="58" t="b">
        <f>IF(ISNUMBER(Data!D233),IF(AND($A233&lt;=Data!$H$3,$A235&gt;=Data!$H$2,Data!E234&lt;&gt;1),VLOOKUP($A233,Data!$A:$D,3,FALSE)))</f>
        <v>0</v>
      </c>
      <c r="D233" s="58" t="b">
        <f>IF(COUNT(B233:C233)=2,IF(C233&gt;Data!$H$5,5,IF(C233&gt;Data!$H$6,4,IF(C233&gt;Data!$H$7,3,2))))</f>
        <v>0</v>
      </c>
      <c r="E233" s="69" t="str">
        <f t="shared" si="55"/>
        <v/>
      </c>
      <c r="F233" t="str">
        <f t="shared" si="63"/>
        <v>0,</v>
      </c>
      <c r="G233" t="str">
        <f t="shared" si="63"/>
        <v>0,</v>
      </c>
      <c r="H233" t="str">
        <f t="shared" si="63"/>
        <v>0,</v>
      </c>
      <c r="I233" t="str">
        <f t="shared" si="63"/>
        <v>0,</v>
      </c>
      <c r="J233" t="str">
        <f t="shared" si="63"/>
        <v>0,</v>
      </c>
      <c r="K233" t="str">
        <f t="shared" si="63"/>
        <v>0,</v>
      </c>
      <c r="L233" t="str">
        <f t="shared" si="63"/>
        <v>0,</v>
      </c>
      <c r="M233" t="str">
        <f t="shared" si="63"/>
        <v>0,</v>
      </c>
      <c r="N233" t="str">
        <f t="shared" si="63"/>
        <v>0,</v>
      </c>
      <c r="O233" t="str">
        <f t="shared" si="63"/>
        <v>0,</v>
      </c>
      <c r="P233" t="str">
        <f t="shared" si="63"/>
        <v>0,</v>
      </c>
      <c r="Q233" t="str">
        <f t="shared" si="63"/>
        <v>0,</v>
      </c>
      <c r="R233" t="str">
        <f t="shared" si="63"/>
        <v>0,</v>
      </c>
      <c r="S233" t="str">
        <f t="shared" si="63"/>
        <v>0,</v>
      </c>
      <c r="T233" t="str">
        <f t="shared" si="63"/>
        <v>0,</v>
      </c>
      <c r="U233" t="str">
        <f t="shared" si="63"/>
        <v>0,</v>
      </c>
      <c r="V233" t="str">
        <f t="shared" si="53"/>
        <v>0,</v>
      </c>
      <c r="W233" t="str">
        <f t="shared" si="53"/>
        <v>0,</v>
      </c>
      <c r="X233" t="str">
        <f t="shared" si="53"/>
        <v>0,</v>
      </c>
      <c r="Y233" t="str">
        <f t="shared" si="53"/>
        <v>0,</v>
      </c>
      <c r="AP233" t="str">
        <f t="shared" si="56"/>
        <v>FALSE</v>
      </c>
      <c r="AQ233" t="str">
        <f t="shared" si="57"/>
        <v>FALSE</v>
      </c>
      <c r="AR233" t="str">
        <f t="shared" si="58"/>
        <v>FALSE</v>
      </c>
      <c r="AS233" t="str">
        <f t="shared" si="59"/>
        <v>FALSE</v>
      </c>
    </row>
    <row r="234" spans="1:45" x14ac:dyDescent="0.25">
      <c r="A234" s="58">
        <v>233</v>
      </c>
      <c r="B234" s="58" t="b">
        <f>IF(ISNUMBER(Data!D234),IF(AND($A234&lt;=Data!$H$3,$A236&gt;=Data!$H$2,Data!E235&lt;&gt;1),VLOOKUP($A234,Data!$A:$D,4,FALSE)))</f>
        <v>0</v>
      </c>
      <c r="C234" s="58" t="b">
        <f>IF(ISNUMBER(Data!D234),IF(AND($A234&lt;=Data!$H$3,$A236&gt;=Data!$H$2,Data!E235&lt;&gt;1),VLOOKUP($A234,Data!$A:$D,3,FALSE)))</f>
        <v>0</v>
      </c>
      <c r="D234" s="58" t="b">
        <f>IF(COUNT(B234:C234)=2,IF(C234&gt;Data!$H$5,5,IF(C234&gt;Data!$H$6,4,IF(C234&gt;Data!$H$7,3,2))))</f>
        <v>0</v>
      </c>
      <c r="E234" s="69" t="str">
        <f t="shared" si="55"/>
        <v/>
      </c>
      <c r="F234" t="str">
        <f t="shared" si="63"/>
        <v>0,</v>
      </c>
      <c r="G234" t="str">
        <f t="shared" si="63"/>
        <v>0,</v>
      </c>
      <c r="H234" t="str">
        <f t="shared" si="63"/>
        <v>0,</v>
      </c>
      <c r="I234" t="str">
        <f t="shared" si="63"/>
        <v>0,</v>
      </c>
      <c r="J234" t="str">
        <f t="shared" si="63"/>
        <v>0,</v>
      </c>
      <c r="K234" t="str">
        <f t="shared" si="63"/>
        <v>0,</v>
      </c>
      <c r="L234" t="str">
        <f t="shared" si="63"/>
        <v>0,</v>
      </c>
      <c r="M234" t="str">
        <f t="shared" si="63"/>
        <v>0,</v>
      </c>
      <c r="N234" t="str">
        <f t="shared" si="63"/>
        <v>0,</v>
      </c>
      <c r="O234" t="str">
        <f t="shared" si="63"/>
        <v>0,</v>
      </c>
      <c r="P234" t="str">
        <f t="shared" si="63"/>
        <v>0,</v>
      </c>
      <c r="Q234" t="str">
        <f t="shared" si="63"/>
        <v>0,</v>
      </c>
      <c r="R234" t="str">
        <f t="shared" si="63"/>
        <v>0,</v>
      </c>
      <c r="S234" t="str">
        <f t="shared" si="63"/>
        <v>0,</v>
      </c>
      <c r="T234" t="str">
        <f t="shared" si="63"/>
        <v>0,</v>
      </c>
      <c r="U234" t="str">
        <f t="shared" si="63"/>
        <v>0,</v>
      </c>
      <c r="V234" t="str">
        <f t="shared" si="53"/>
        <v>0,</v>
      </c>
      <c r="W234" t="str">
        <f t="shared" si="53"/>
        <v>0,</v>
      </c>
      <c r="X234" t="str">
        <f t="shared" si="53"/>
        <v>0,</v>
      </c>
      <c r="Y234" t="str">
        <f t="shared" si="53"/>
        <v>0,</v>
      </c>
      <c r="AP234" t="str">
        <f t="shared" si="56"/>
        <v>FALSE</v>
      </c>
      <c r="AQ234" t="str">
        <f t="shared" si="57"/>
        <v>FALSE</v>
      </c>
      <c r="AR234" t="str">
        <f t="shared" si="58"/>
        <v>FALSE</v>
      </c>
      <c r="AS234" t="str">
        <f t="shared" si="59"/>
        <v>FALSE</v>
      </c>
    </row>
    <row r="235" spans="1:45" x14ac:dyDescent="0.25">
      <c r="A235" s="58">
        <v>234</v>
      </c>
      <c r="B235" s="58" t="b">
        <f>IF(ISNUMBER(Data!D235),IF(AND($A235&lt;=Data!$H$3,$A237&gt;=Data!$H$2,Data!E236&lt;&gt;1),VLOOKUP($A235,Data!$A:$D,4,FALSE)))</f>
        <v>0</v>
      </c>
      <c r="C235" s="58" t="b">
        <f>IF(ISNUMBER(Data!D235),IF(AND($A235&lt;=Data!$H$3,$A237&gt;=Data!$H$2,Data!E236&lt;&gt;1),VLOOKUP($A235,Data!$A:$D,3,FALSE)))</f>
        <v>0</v>
      </c>
      <c r="D235" s="58" t="b">
        <f>IF(COUNT(B235:C235)=2,IF(C235&gt;Data!$H$5,5,IF(C235&gt;Data!$H$6,4,IF(C235&gt;Data!$H$7,3,2))))</f>
        <v>0</v>
      </c>
      <c r="E235" s="69" t="str">
        <f t="shared" si="55"/>
        <v/>
      </c>
      <c r="F235" t="str">
        <f t="shared" si="63"/>
        <v>0,</v>
      </c>
      <c r="G235" t="str">
        <f t="shared" si="63"/>
        <v>0,</v>
      </c>
      <c r="H235" t="str">
        <f t="shared" si="63"/>
        <v>0,</v>
      </c>
      <c r="I235" t="str">
        <f t="shared" si="63"/>
        <v>0,</v>
      </c>
      <c r="J235" t="str">
        <f t="shared" si="63"/>
        <v>0,</v>
      </c>
      <c r="K235" t="str">
        <f t="shared" si="63"/>
        <v>0,</v>
      </c>
      <c r="L235" t="str">
        <f t="shared" si="63"/>
        <v>0,</v>
      </c>
      <c r="M235" t="str">
        <f t="shared" si="63"/>
        <v>0,</v>
      </c>
      <c r="N235" t="str">
        <f t="shared" si="63"/>
        <v>0,</v>
      </c>
      <c r="O235" t="str">
        <f t="shared" si="63"/>
        <v>0,</v>
      </c>
      <c r="P235" t="str">
        <f t="shared" si="63"/>
        <v>0,</v>
      </c>
      <c r="Q235" t="str">
        <f t="shared" si="63"/>
        <v>0,</v>
      </c>
      <c r="R235" t="str">
        <f t="shared" si="63"/>
        <v>0,</v>
      </c>
      <c r="S235" t="str">
        <f t="shared" si="63"/>
        <v>0,</v>
      </c>
      <c r="T235" t="str">
        <f t="shared" si="63"/>
        <v>0,</v>
      </c>
      <c r="U235" t="str">
        <f t="shared" si="63"/>
        <v>0,</v>
      </c>
      <c r="V235" t="str">
        <f t="shared" si="53"/>
        <v>0,</v>
      </c>
      <c r="W235" t="str">
        <f t="shared" si="53"/>
        <v>0,</v>
      </c>
      <c r="X235" t="str">
        <f t="shared" si="53"/>
        <v>0,</v>
      </c>
      <c r="Y235" t="str">
        <f t="shared" si="53"/>
        <v>0,</v>
      </c>
      <c r="AP235" t="str">
        <f t="shared" si="56"/>
        <v>FALSE</v>
      </c>
      <c r="AQ235" t="str">
        <f t="shared" si="57"/>
        <v>FALSE</v>
      </c>
      <c r="AR235" t="str">
        <f t="shared" si="58"/>
        <v>FALSE</v>
      </c>
      <c r="AS235" t="str">
        <f t="shared" si="59"/>
        <v>FALSE</v>
      </c>
    </row>
    <row r="236" spans="1:45" x14ac:dyDescent="0.25">
      <c r="A236" s="58">
        <v>235</v>
      </c>
      <c r="B236" s="58" t="b">
        <f>IF(ISNUMBER(Data!D236),IF(AND($A236&lt;=Data!$H$3,$A238&gt;=Data!$H$2,Data!E237&lt;&gt;1),VLOOKUP($A236,Data!$A:$D,4,FALSE)))</f>
        <v>0</v>
      </c>
      <c r="C236" s="58" t="b">
        <f>IF(ISNUMBER(Data!D236),IF(AND($A236&lt;=Data!$H$3,$A238&gt;=Data!$H$2,Data!E237&lt;&gt;1),VLOOKUP($A236,Data!$A:$D,3,FALSE)))</f>
        <v>0</v>
      </c>
      <c r="D236" s="58" t="b">
        <f>IF(COUNT(B236:C236)=2,IF(C236&gt;Data!$H$5,5,IF(C236&gt;Data!$H$6,4,IF(C236&gt;Data!$H$7,3,2))))</f>
        <v>0</v>
      </c>
      <c r="E236" s="69" t="str">
        <f t="shared" si="55"/>
        <v/>
      </c>
      <c r="F236" t="str">
        <f t="shared" si="63"/>
        <v>0,</v>
      </c>
      <c r="G236" t="str">
        <f t="shared" si="63"/>
        <v>0,</v>
      </c>
      <c r="H236" t="str">
        <f t="shared" si="63"/>
        <v>0,</v>
      </c>
      <c r="I236" t="str">
        <f t="shared" si="63"/>
        <v>0,</v>
      </c>
      <c r="J236" t="str">
        <f t="shared" si="63"/>
        <v>0,</v>
      </c>
      <c r="K236" t="str">
        <f t="shared" si="63"/>
        <v>0,</v>
      </c>
      <c r="L236" t="str">
        <f t="shared" si="63"/>
        <v>0,</v>
      </c>
      <c r="M236" t="str">
        <f t="shared" si="63"/>
        <v>0,</v>
      </c>
      <c r="N236" t="str">
        <f t="shared" si="63"/>
        <v>0,</v>
      </c>
      <c r="O236" t="str">
        <f t="shared" si="63"/>
        <v>0,</v>
      </c>
      <c r="P236" t="str">
        <f t="shared" si="63"/>
        <v>0,</v>
      </c>
      <c r="Q236" t="str">
        <f t="shared" si="63"/>
        <v>0,</v>
      </c>
      <c r="R236" t="str">
        <f t="shared" si="63"/>
        <v>0,</v>
      </c>
      <c r="S236" t="str">
        <f t="shared" si="63"/>
        <v>0,</v>
      </c>
      <c r="T236" t="str">
        <f t="shared" si="63"/>
        <v>0,</v>
      </c>
      <c r="U236" t="str">
        <f t="shared" si="63"/>
        <v>0,</v>
      </c>
      <c r="V236" t="str">
        <f t="shared" si="53"/>
        <v>0,</v>
      </c>
      <c r="W236" t="str">
        <f t="shared" si="53"/>
        <v>0,</v>
      </c>
      <c r="X236" t="str">
        <f t="shared" si="53"/>
        <v>0,</v>
      </c>
      <c r="Y236" t="str">
        <f t="shared" si="53"/>
        <v>0,</v>
      </c>
      <c r="AP236" t="str">
        <f t="shared" si="56"/>
        <v>FALSE</v>
      </c>
      <c r="AQ236" t="str">
        <f t="shared" si="57"/>
        <v>FALSE</v>
      </c>
      <c r="AR236" t="str">
        <f t="shared" si="58"/>
        <v>FALSE</v>
      </c>
      <c r="AS236" t="str">
        <f t="shared" si="59"/>
        <v>FALSE</v>
      </c>
    </row>
    <row r="237" spans="1:45" x14ac:dyDescent="0.25">
      <c r="A237" s="58">
        <v>236</v>
      </c>
      <c r="B237" s="58" t="b">
        <f>IF(ISNUMBER(Data!D237),IF(AND($A237&lt;=Data!$H$3,$A239&gt;=Data!$H$2,Data!E238&lt;&gt;1),VLOOKUP($A237,Data!$A:$D,4,FALSE)))</f>
        <v>0</v>
      </c>
      <c r="C237" s="58" t="b">
        <f>IF(ISNUMBER(Data!D237),IF(AND($A237&lt;=Data!$H$3,$A239&gt;=Data!$H$2,Data!E238&lt;&gt;1),VLOOKUP($A237,Data!$A:$D,3,FALSE)))</f>
        <v>0</v>
      </c>
      <c r="D237" s="58" t="b">
        <f>IF(COUNT(B237:C237)=2,IF(C237&gt;Data!$H$5,5,IF(C237&gt;Data!$H$6,4,IF(C237&gt;Data!$H$7,3,2))))</f>
        <v>0</v>
      </c>
      <c r="E237" s="69" t="str">
        <f t="shared" si="55"/>
        <v/>
      </c>
      <c r="F237" t="str">
        <f t="shared" si="63"/>
        <v>0,</v>
      </c>
      <c r="G237" t="str">
        <f t="shared" si="63"/>
        <v>0,</v>
      </c>
      <c r="H237" t="str">
        <f t="shared" si="63"/>
        <v>0,</v>
      </c>
      <c r="I237" t="str">
        <f t="shared" si="63"/>
        <v>0,</v>
      </c>
      <c r="J237" t="str">
        <f t="shared" si="63"/>
        <v>0,</v>
      </c>
      <c r="K237" t="str">
        <f t="shared" si="63"/>
        <v>0,</v>
      </c>
      <c r="L237" t="str">
        <f t="shared" si="63"/>
        <v>0,</v>
      </c>
      <c r="M237" t="str">
        <f t="shared" si="63"/>
        <v>0,</v>
      </c>
      <c r="N237" t="str">
        <f t="shared" si="63"/>
        <v>0,</v>
      </c>
      <c r="O237" t="str">
        <f t="shared" si="63"/>
        <v>0,</v>
      </c>
      <c r="P237" t="str">
        <f t="shared" si="63"/>
        <v>0,</v>
      </c>
      <c r="Q237" t="str">
        <f t="shared" si="63"/>
        <v>0,</v>
      </c>
      <c r="R237" t="str">
        <f t="shared" si="63"/>
        <v>0,</v>
      </c>
      <c r="S237" t="str">
        <f t="shared" si="63"/>
        <v>0,</v>
      </c>
      <c r="T237" t="str">
        <f t="shared" si="63"/>
        <v>0,</v>
      </c>
      <c r="U237" t="str">
        <f t="shared" si="63"/>
        <v>0,</v>
      </c>
      <c r="V237" t="str">
        <f t="shared" si="53"/>
        <v>0,</v>
      </c>
      <c r="W237" t="str">
        <f t="shared" si="53"/>
        <v>0,</v>
      </c>
      <c r="X237" t="str">
        <f t="shared" si="53"/>
        <v>0,</v>
      </c>
      <c r="Y237" t="str">
        <f t="shared" si="53"/>
        <v>0,</v>
      </c>
      <c r="AP237" t="str">
        <f t="shared" si="56"/>
        <v>FALSE</v>
      </c>
      <c r="AQ237" t="str">
        <f t="shared" si="57"/>
        <v>FALSE</v>
      </c>
      <c r="AR237" t="str">
        <f t="shared" si="58"/>
        <v>FALSE</v>
      </c>
      <c r="AS237" t="str">
        <f t="shared" si="59"/>
        <v>FALSE</v>
      </c>
    </row>
    <row r="238" spans="1:45" x14ac:dyDescent="0.25">
      <c r="A238" s="58">
        <v>237</v>
      </c>
      <c r="B238" s="58" t="b">
        <f>IF(ISNUMBER(Data!D238),IF(AND($A238&lt;=Data!$H$3,$A240&gt;=Data!$H$2,Data!E239&lt;&gt;1),VLOOKUP($A238,Data!$A:$D,4,FALSE)))</f>
        <v>0</v>
      </c>
      <c r="C238" s="58" t="b">
        <f>IF(ISNUMBER(Data!D238),IF(AND($A238&lt;=Data!$H$3,$A240&gt;=Data!$H$2,Data!E239&lt;&gt;1),VLOOKUP($A238,Data!$A:$D,3,FALSE)))</f>
        <v>0</v>
      </c>
      <c r="D238" s="58" t="b">
        <f>IF(COUNT(B238:C238)=2,IF(C238&gt;Data!$H$5,5,IF(C238&gt;Data!$H$6,4,IF(C238&gt;Data!$H$7,3,2))))</f>
        <v>0</v>
      </c>
      <c r="E238" s="69" t="str">
        <f t="shared" si="55"/>
        <v/>
      </c>
      <c r="F238" t="str">
        <f t="shared" si="63"/>
        <v>0,</v>
      </c>
      <c r="G238" t="str">
        <f t="shared" si="63"/>
        <v>0,</v>
      </c>
      <c r="H238" t="str">
        <f t="shared" si="63"/>
        <v>0,</v>
      </c>
      <c r="I238" t="str">
        <f t="shared" si="63"/>
        <v>0,</v>
      </c>
      <c r="J238" t="str">
        <f t="shared" si="63"/>
        <v>0,</v>
      </c>
      <c r="K238" t="str">
        <f t="shared" si="63"/>
        <v>0,</v>
      </c>
      <c r="L238" t="str">
        <f t="shared" si="63"/>
        <v>0,</v>
      </c>
      <c r="M238" t="str">
        <f t="shared" si="63"/>
        <v>0,</v>
      </c>
      <c r="N238" t="str">
        <f t="shared" si="63"/>
        <v>0,</v>
      </c>
      <c r="O238" t="str">
        <f t="shared" si="63"/>
        <v>0,</v>
      </c>
      <c r="P238" t="str">
        <f t="shared" si="63"/>
        <v>0,</v>
      </c>
      <c r="Q238" t="str">
        <f t="shared" si="63"/>
        <v>0,</v>
      </c>
      <c r="R238" t="str">
        <f t="shared" si="63"/>
        <v>0,</v>
      </c>
      <c r="S238" t="str">
        <f t="shared" si="63"/>
        <v>0,</v>
      </c>
      <c r="T238" t="str">
        <f t="shared" si="63"/>
        <v>0,</v>
      </c>
      <c r="U238" t="str">
        <f t="shared" si="63"/>
        <v>0,</v>
      </c>
      <c r="V238" t="str">
        <f t="shared" si="53"/>
        <v>0,</v>
      </c>
      <c r="W238" t="str">
        <f t="shared" si="53"/>
        <v>0,</v>
      </c>
      <c r="X238" t="str">
        <f t="shared" si="53"/>
        <v>0,</v>
      </c>
      <c r="Y238" t="str">
        <f t="shared" si="53"/>
        <v>0,</v>
      </c>
      <c r="AP238" t="str">
        <f t="shared" si="56"/>
        <v>FALSE</v>
      </c>
      <c r="AQ238" t="str">
        <f t="shared" si="57"/>
        <v>FALSE</v>
      </c>
      <c r="AR238" t="str">
        <f t="shared" si="58"/>
        <v>FALSE</v>
      </c>
      <c r="AS238" t="str">
        <f t="shared" si="59"/>
        <v>FALSE</v>
      </c>
    </row>
    <row r="239" spans="1:45" x14ac:dyDescent="0.25">
      <c r="A239" s="58">
        <v>238</v>
      </c>
      <c r="B239" s="58" t="b">
        <f>IF(ISNUMBER(Data!D239),IF(AND($A239&lt;=Data!$H$3,$A241&gt;=Data!$H$2,Data!E240&lt;&gt;1),VLOOKUP($A239,Data!$A:$D,4,FALSE)))</f>
        <v>0</v>
      </c>
      <c r="C239" s="58" t="b">
        <f>IF(ISNUMBER(Data!D239),IF(AND($A239&lt;=Data!$H$3,$A241&gt;=Data!$H$2,Data!E240&lt;&gt;1),VLOOKUP($A239,Data!$A:$D,3,FALSE)))</f>
        <v>0</v>
      </c>
      <c r="D239" s="58" t="b">
        <f>IF(COUNT(B239:C239)=2,IF(C239&gt;Data!$H$5,5,IF(C239&gt;Data!$H$6,4,IF(C239&gt;Data!$H$7,3,2))))</f>
        <v>0</v>
      </c>
      <c r="E239" s="69" t="str">
        <f t="shared" si="55"/>
        <v/>
      </c>
      <c r="F239" t="str">
        <f t="shared" ref="F239:U248" si="64">IF($B239&lt;F$1,1,0) &amp;","&amp;$E239</f>
        <v>0,</v>
      </c>
      <c r="G239" t="str">
        <f t="shared" si="64"/>
        <v>0,</v>
      </c>
      <c r="H239" t="str">
        <f t="shared" si="64"/>
        <v>0,</v>
      </c>
      <c r="I239" t="str">
        <f t="shared" si="64"/>
        <v>0,</v>
      </c>
      <c r="J239" t="str">
        <f t="shared" si="64"/>
        <v>0,</v>
      </c>
      <c r="K239" t="str">
        <f t="shared" si="64"/>
        <v>0,</v>
      </c>
      <c r="L239" t="str">
        <f t="shared" si="64"/>
        <v>0,</v>
      </c>
      <c r="M239" t="str">
        <f t="shared" si="64"/>
        <v>0,</v>
      </c>
      <c r="N239" t="str">
        <f t="shared" si="64"/>
        <v>0,</v>
      </c>
      <c r="O239" t="str">
        <f t="shared" si="64"/>
        <v>0,</v>
      </c>
      <c r="P239" t="str">
        <f t="shared" si="64"/>
        <v>0,</v>
      </c>
      <c r="Q239" t="str">
        <f t="shared" si="64"/>
        <v>0,</v>
      </c>
      <c r="R239" t="str">
        <f t="shared" si="64"/>
        <v>0,</v>
      </c>
      <c r="S239" t="str">
        <f t="shared" si="64"/>
        <v>0,</v>
      </c>
      <c r="T239" t="str">
        <f t="shared" si="64"/>
        <v>0,</v>
      </c>
      <c r="U239" t="str">
        <f t="shared" si="64"/>
        <v>0,</v>
      </c>
      <c r="V239" t="str">
        <f t="shared" si="53"/>
        <v>0,</v>
      </c>
      <c r="W239" t="str">
        <f t="shared" si="53"/>
        <v>0,</v>
      </c>
      <c r="X239" t="str">
        <f t="shared" si="53"/>
        <v>0,</v>
      </c>
      <c r="Y239" t="str">
        <f t="shared" si="53"/>
        <v>0,</v>
      </c>
      <c r="AP239" t="str">
        <f t="shared" si="56"/>
        <v>FALSE</v>
      </c>
      <c r="AQ239" t="str">
        <f t="shared" si="57"/>
        <v>FALSE</v>
      </c>
      <c r="AR239" t="str">
        <f t="shared" si="58"/>
        <v>FALSE</v>
      </c>
      <c r="AS239" t="str">
        <f t="shared" si="59"/>
        <v>FALSE</v>
      </c>
    </row>
    <row r="240" spans="1:45" x14ac:dyDescent="0.25">
      <c r="A240" s="58">
        <v>239</v>
      </c>
      <c r="B240" s="58" t="b">
        <f>IF(ISNUMBER(Data!D240),IF(AND($A240&lt;=Data!$H$3,$A242&gt;=Data!$H$2,Data!E241&lt;&gt;1),VLOOKUP($A240,Data!$A:$D,4,FALSE)))</f>
        <v>0</v>
      </c>
      <c r="C240" s="58" t="b">
        <f>IF(ISNUMBER(Data!D240),IF(AND($A240&lt;=Data!$H$3,$A242&gt;=Data!$H$2,Data!E241&lt;&gt;1),VLOOKUP($A240,Data!$A:$D,3,FALSE)))</f>
        <v>0</v>
      </c>
      <c r="D240" s="58" t="b">
        <f>IF(COUNT(B240:C240)=2,IF(C240&gt;Data!$H$5,5,IF(C240&gt;Data!$H$6,4,IF(C240&gt;Data!$H$7,3,2))))</f>
        <v>0</v>
      </c>
      <c r="E240" s="69" t="str">
        <f t="shared" si="55"/>
        <v/>
      </c>
      <c r="F240" t="str">
        <f t="shared" si="64"/>
        <v>0,</v>
      </c>
      <c r="G240" t="str">
        <f t="shared" si="64"/>
        <v>0,</v>
      </c>
      <c r="H240" t="str">
        <f t="shared" si="64"/>
        <v>0,</v>
      </c>
      <c r="I240" t="str">
        <f t="shared" si="64"/>
        <v>0,</v>
      </c>
      <c r="J240" t="str">
        <f t="shared" si="64"/>
        <v>0,</v>
      </c>
      <c r="K240" t="str">
        <f t="shared" si="64"/>
        <v>0,</v>
      </c>
      <c r="L240" t="str">
        <f t="shared" si="64"/>
        <v>0,</v>
      </c>
      <c r="M240" t="str">
        <f t="shared" si="64"/>
        <v>0,</v>
      </c>
      <c r="N240" t="str">
        <f t="shared" si="64"/>
        <v>0,</v>
      </c>
      <c r="O240" t="str">
        <f t="shared" si="64"/>
        <v>0,</v>
      </c>
      <c r="P240" t="str">
        <f t="shared" si="64"/>
        <v>0,</v>
      </c>
      <c r="Q240" t="str">
        <f t="shared" si="64"/>
        <v>0,</v>
      </c>
      <c r="R240" t="str">
        <f t="shared" si="64"/>
        <v>0,</v>
      </c>
      <c r="S240" t="str">
        <f t="shared" si="64"/>
        <v>0,</v>
      </c>
      <c r="T240" t="str">
        <f t="shared" si="64"/>
        <v>0,</v>
      </c>
      <c r="U240" t="str">
        <f t="shared" si="64"/>
        <v>0,</v>
      </c>
      <c r="V240" t="str">
        <f t="shared" si="53"/>
        <v>0,</v>
      </c>
      <c r="W240" t="str">
        <f t="shared" si="53"/>
        <v>0,</v>
      </c>
      <c r="X240" t="str">
        <f t="shared" si="53"/>
        <v>0,</v>
      </c>
      <c r="Y240" t="str">
        <f t="shared" si="53"/>
        <v>0,</v>
      </c>
      <c r="AP240" t="str">
        <f t="shared" si="56"/>
        <v>FALSE</v>
      </c>
      <c r="AQ240" t="str">
        <f t="shared" si="57"/>
        <v>FALSE</v>
      </c>
      <c r="AR240" t="str">
        <f t="shared" si="58"/>
        <v>FALSE</v>
      </c>
      <c r="AS240" t="str">
        <f t="shared" si="59"/>
        <v>FALSE</v>
      </c>
    </row>
    <row r="241" spans="1:45" x14ac:dyDescent="0.25">
      <c r="A241" s="58">
        <v>240</v>
      </c>
      <c r="B241" s="58" t="b">
        <f>IF(ISNUMBER(Data!D241),IF(AND($A241&lt;=Data!$H$3,$A243&gt;=Data!$H$2,Data!E242&lt;&gt;1),VLOOKUP($A241,Data!$A:$D,4,FALSE)))</f>
        <v>0</v>
      </c>
      <c r="C241" s="58" t="b">
        <f>IF(ISNUMBER(Data!D241),IF(AND($A241&lt;=Data!$H$3,$A243&gt;=Data!$H$2,Data!E242&lt;&gt;1),VLOOKUP($A241,Data!$A:$D,3,FALSE)))</f>
        <v>0</v>
      </c>
      <c r="D241" s="58" t="b">
        <f>IF(COUNT(B241:C241)=2,IF(C241&gt;Data!$H$5,5,IF(C241&gt;Data!$H$6,4,IF(C241&gt;Data!$H$7,3,2))))</f>
        <v>0</v>
      </c>
      <c r="E241" s="69" t="str">
        <f t="shared" si="55"/>
        <v/>
      </c>
      <c r="F241" t="str">
        <f t="shared" si="64"/>
        <v>0,</v>
      </c>
      <c r="G241" t="str">
        <f t="shared" si="64"/>
        <v>0,</v>
      </c>
      <c r="H241" t="str">
        <f t="shared" si="64"/>
        <v>0,</v>
      </c>
      <c r="I241" t="str">
        <f t="shared" si="64"/>
        <v>0,</v>
      </c>
      <c r="J241" t="str">
        <f t="shared" si="64"/>
        <v>0,</v>
      </c>
      <c r="K241" t="str">
        <f t="shared" si="64"/>
        <v>0,</v>
      </c>
      <c r="L241" t="str">
        <f t="shared" si="64"/>
        <v>0,</v>
      </c>
      <c r="M241" t="str">
        <f t="shared" si="64"/>
        <v>0,</v>
      </c>
      <c r="N241" t="str">
        <f t="shared" si="64"/>
        <v>0,</v>
      </c>
      <c r="O241" t="str">
        <f t="shared" si="64"/>
        <v>0,</v>
      </c>
      <c r="P241" t="str">
        <f t="shared" si="64"/>
        <v>0,</v>
      </c>
      <c r="Q241" t="str">
        <f t="shared" si="64"/>
        <v>0,</v>
      </c>
      <c r="R241" t="str">
        <f t="shared" si="64"/>
        <v>0,</v>
      </c>
      <c r="S241" t="str">
        <f t="shared" si="64"/>
        <v>0,</v>
      </c>
      <c r="T241" t="str">
        <f t="shared" si="64"/>
        <v>0,</v>
      </c>
      <c r="U241" t="str">
        <f t="shared" si="64"/>
        <v>0,</v>
      </c>
      <c r="V241" t="str">
        <f t="shared" si="53"/>
        <v>0,</v>
      </c>
      <c r="W241" t="str">
        <f t="shared" si="53"/>
        <v>0,</v>
      </c>
      <c r="X241" t="str">
        <f t="shared" si="53"/>
        <v>0,</v>
      </c>
      <c r="Y241" t="str">
        <f t="shared" si="53"/>
        <v>0,</v>
      </c>
      <c r="AP241" t="str">
        <f t="shared" si="56"/>
        <v>FALSE</v>
      </c>
      <c r="AQ241" t="str">
        <f t="shared" si="57"/>
        <v>FALSE</v>
      </c>
      <c r="AR241" t="str">
        <f t="shared" si="58"/>
        <v>FALSE</v>
      </c>
      <c r="AS241" t="str">
        <f t="shared" si="59"/>
        <v>FALSE</v>
      </c>
    </row>
    <row r="242" spans="1:45" x14ac:dyDescent="0.25">
      <c r="A242" s="58">
        <v>241</v>
      </c>
      <c r="B242" s="58" t="b">
        <f>IF(ISNUMBER(Data!D242),IF(AND($A242&lt;=Data!$H$3,$A244&gt;=Data!$H$2,Data!E243&lt;&gt;1),VLOOKUP($A242,Data!$A:$D,4,FALSE)))</f>
        <v>0</v>
      </c>
      <c r="C242" s="58" t="b">
        <f>IF(ISNUMBER(Data!D242),IF(AND($A242&lt;=Data!$H$3,$A244&gt;=Data!$H$2,Data!E243&lt;&gt;1),VLOOKUP($A242,Data!$A:$D,3,FALSE)))</f>
        <v>0</v>
      </c>
      <c r="D242" s="58" t="b">
        <f>IF(COUNT(B242:C242)=2,IF(C242&gt;Data!$H$5,5,IF(C242&gt;Data!$H$6,4,IF(C242&gt;Data!$H$7,3,2))))</f>
        <v>0</v>
      </c>
      <c r="E242" s="69" t="str">
        <f t="shared" si="55"/>
        <v/>
      </c>
      <c r="F242" t="str">
        <f t="shared" si="64"/>
        <v>0,</v>
      </c>
      <c r="G242" t="str">
        <f t="shared" si="64"/>
        <v>0,</v>
      </c>
      <c r="H242" t="str">
        <f t="shared" si="64"/>
        <v>0,</v>
      </c>
      <c r="I242" t="str">
        <f t="shared" si="64"/>
        <v>0,</v>
      </c>
      <c r="J242" t="str">
        <f t="shared" si="64"/>
        <v>0,</v>
      </c>
      <c r="K242" t="str">
        <f t="shared" si="64"/>
        <v>0,</v>
      </c>
      <c r="L242" t="str">
        <f t="shared" si="64"/>
        <v>0,</v>
      </c>
      <c r="M242" t="str">
        <f t="shared" si="64"/>
        <v>0,</v>
      </c>
      <c r="N242" t="str">
        <f t="shared" si="64"/>
        <v>0,</v>
      </c>
      <c r="O242" t="str">
        <f t="shared" si="64"/>
        <v>0,</v>
      </c>
      <c r="P242" t="str">
        <f t="shared" si="64"/>
        <v>0,</v>
      </c>
      <c r="Q242" t="str">
        <f t="shared" si="64"/>
        <v>0,</v>
      </c>
      <c r="R242" t="str">
        <f t="shared" si="64"/>
        <v>0,</v>
      </c>
      <c r="S242" t="str">
        <f t="shared" si="64"/>
        <v>0,</v>
      </c>
      <c r="T242" t="str">
        <f t="shared" si="64"/>
        <v>0,</v>
      </c>
      <c r="U242" t="str">
        <f t="shared" si="64"/>
        <v>0,</v>
      </c>
      <c r="V242" t="str">
        <f t="shared" si="53"/>
        <v>0,</v>
      </c>
      <c r="W242" t="str">
        <f t="shared" si="53"/>
        <v>0,</v>
      </c>
      <c r="X242" t="str">
        <f t="shared" si="53"/>
        <v>0,</v>
      </c>
      <c r="Y242" t="str">
        <f t="shared" ref="Y242:Y305" si="65">IF($B242&lt;Y$1,1,0) &amp;","&amp;$E242</f>
        <v>0,</v>
      </c>
      <c r="AP242" t="str">
        <f t="shared" si="56"/>
        <v>FALSE</v>
      </c>
      <c r="AQ242" t="str">
        <f t="shared" si="57"/>
        <v>FALSE</v>
      </c>
      <c r="AR242" t="str">
        <f t="shared" si="58"/>
        <v>FALSE</v>
      </c>
      <c r="AS242" t="str">
        <f t="shared" si="59"/>
        <v>FALSE</v>
      </c>
    </row>
    <row r="243" spans="1:45" x14ac:dyDescent="0.25">
      <c r="A243" s="58">
        <v>242</v>
      </c>
      <c r="B243" s="58" t="b">
        <f>IF(ISNUMBER(Data!D243),IF(AND($A243&lt;=Data!$H$3,$A245&gt;=Data!$H$2,Data!E244&lt;&gt;1),VLOOKUP($A243,Data!$A:$D,4,FALSE)))</f>
        <v>0</v>
      </c>
      <c r="C243" s="58" t="b">
        <f>IF(ISNUMBER(Data!D243),IF(AND($A243&lt;=Data!$H$3,$A245&gt;=Data!$H$2,Data!E244&lt;&gt;1),VLOOKUP($A243,Data!$A:$D,3,FALSE)))</f>
        <v>0</v>
      </c>
      <c r="D243" s="58" t="b">
        <f>IF(COUNT(B243:C243)=2,IF(C243&gt;Data!$H$5,5,IF(C243&gt;Data!$H$6,4,IF(C243&gt;Data!$H$7,3,2))))</f>
        <v>0</v>
      </c>
      <c r="E243" s="69" t="str">
        <f t="shared" si="55"/>
        <v/>
      </c>
      <c r="F243" t="str">
        <f t="shared" si="64"/>
        <v>0,</v>
      </c>
      <c r="G243" t="str">
        <f t="shared" si="64"/>
        <v>0,</v>
      </c>
      <c r="H243" t="str">
        <f t="shared" si="64"/>
        <v>0,</v>
      </c>
      <c r="I243" t="str">
        <f t="shared" si="64"/>
        <v>0,</v>
      </c>
      <c r="J243" t="str">
        <f t="shared" si="64"/>
        <v>0,</v>
      </c>
      <c r="K243" t="str">
        <f t="shared" si="64"/>
        <v>0,</v>
      </c>
      <c r="L243" t="str">
        <f t="shared" si="64"/>
        <v>0,</v>
      </c>
      <c r="M243" t="str">
        <f t="shared" si="64"/>
        <v>0,</v>
      </c>
      <c r="N243" t="str">
        <f t="shared" si="64"/>
        <v>0,</v>
      </c>
      <c r="O243" t="str">
        <f t="shared" si="64"/>
        <v>0,</v>
      </c>
      <c r="P243" t="str">
        <f t="shared" si="64"/>
        <v>0,</v>
      </c>
      <c r="Q243" t="str">
        <f t="shared" si="64"/>
        <v>0,</v>
      </c>
      <c r="R243" t="str">
        <f t="shared" si="64"/>
        <v>0,</v>
      </c>
      <c r="S243" t="str">
        <f t="shared" si="64"/>
        <v>0,</v>
      </c>
      <c r="T243" t="str">
        <f t="shared" si="64"/>
        <v>0,</v>
      </c>
      <c r="U243" t="str">
        <f t="shared" si="64"/>
        <v>0,</v>
      </c>
      <c r="V243" t="str">
        <f t="shared" ref="V243:X257" si="66">IF($B243&lt;V$1,1,0) &amp;","&amp;$E243</f>
        <v>0,</v>
      </c>
      <c r="W243" t="str">
        <f t="shared" si="66"/>
        <v>0,</v>
      </c>
      <c r="X243" t="str">
        <f t="shared" si="66"/>
        <v>0,</v>
      </c>
      <c r="Y243" t="str">
        <f t="shared" si="65"/>
        <v>0,</v>
      </c>
      <c r="AP243" t="str">
        <f t="shared" si="56"/>
        <v>FALSE</v>
      </c>
      <c r="AQ243" t="str">
        <f t="shared" si="57"/>
        <v>FALSE</v>
      </c>
      <c r="AR243" t="str">
        <f t="shared" si="58"/>
        <v>FALSE</v>
      </c>
      <c r="AS243" t="str">
        <f t="shared" si="59"/>
        <v>FALSE</v>
      </c>
    </row>
    <row r="244" spans="1:45" x14ac:dyDescent="0.25">
      <c r="A244" s="58">
        <v>243</v>
      </c>
      <c r="B244" s="58" t="b">
        <f>IF(ISNUMBER(Data!D244),IF(AND($A244&lt;=Data!$H$3,$A246&gt;=Data!$H$2,Data!E245&lt;&gt;1),VLOOKUP($A244,Data!$A:$D,4,FALSE)))</f>
        <v>0</v>
      </c>
      <c r="C244" s="58" t="b">
        <f>IF(ISNUMBER(Data!D244),IF(AND($A244&lt;=Data!$H$3,$A246&gt;=Data!$H$2,Data!E245&lt;&gt;1),VLOOKUP($A244,Data!$A:$D,3,FALSE)))</f>
        <v>0</v>
      </c>
      <c r="D244" s="58" t="b">
        <f>IF(COUNT(B244:C244)=2,IF(C244&gt;Data!$H$5,5,IF(C244&gt;Data!$H$6,4,IF(C244&gt;Data!$H$7,3,2))))</f>
        <v>0</v>
      </c>
      <c r="E244" s="69" t="str">
        <f t="shared" si="55"/>
        <v/>
      </c>
      <c r="F244" t="str">
        <f t="shared" si="64"/>
        <v>0,</v>
      </c>
      <c r="G244" t="str">
        <f t="shared" si="64"/>
        <v>0,</v>
      </c>
      <c r="H244" t="str">
        <f t="shared" si="64"/>
        <v>0,</v>
      </c>
      <c r="I244" t="str">
        <f t="shared" si="64"/>
        <v>0,</v>
      </c>
      <c r="J244" t="str">
        <f t="shared" si="64"/>
        <v>0,</v>
      </c>
      <c r="K244" t="str">
        <f t="shared" si="64"/>
        <v>0,</v>
      </c>
      <c r="L244" t="str">
        <f t="shared" si="64"/>
        <v>0,</v>
      </c>
      <c r="M244" t="str">
        <f t="shared" si="64"/>
        <v>0,</v>
      </c>
      <c r="N244" t="str">
        <f t="shared" si="64"/>
        <v>0,</v>
      </c>
      <c r="O244" t="str">
        <f t="shared" si="64"/>
        <v>0,</v>
      </c>
      <c r="P244" t="str">
        <f t="shared" si="64"/>
        <v>0,</v>
      </c>
      <c r="Q244" t="str">
        <f t="shared" si="64"/>
        <v>0,</v>
      </c>
      <c r="R244" t="str">
        <f t="shared" si="64"/>
        <v>0,</v>
      </c>
      <c r="S244" t="str">
        <f t="shared" si="64"/>
        <v>0,</v>
      </c>
      <c r="T244" t="str">
        <f t="shared" si="64"/>
        <v>0,</v>
      </c>
      <c r="U244" t="str">
        <f t="shared" si="64"/>
        <v>0,</v>
      </c>
      <c r="V244" t="str">
        <f t="shared" si="66"/>
        <v>0,</v>
      </c>
      <c r="W244" t="str">
        <f t="shared" si="66"/>
        <v>0,</v>
      </c>
      <c r="X244" t="str">
        <f t="shared" si="66"/>
        <v>0,</v>
      </c>
      <c r="Y244" t="str">
        <f t="shared" si="65"/>
        <v>0,</v>
      </c>
      <c r="AP244" t="str">
        <f t="shared" si="56"/>
        <v>FALSE</v>
      </c>
      <c r="AQ244" t="str">
        <f t="shared" si="57"/>
        <v>FALSE</v>
      </c>
      <c r="AR244" t="str">
        <f t="shared" si="58"/>
        <v>FALSE</v>
      </c>
      <c r="AS244" t="str">
        <f t="shared" si="59"/>
        <v>FALSE</v>
      </c>
    </row>
    <row r="245" spans="1:45" x14ac:dyDescent="0.25">
      <c r="A245" s="58">
        <v>244</v>
      </c>
      <c r="B245" s="58" t="b">
        <f>IF(ISNUMBER(Data!D245),IF(AND($A245&lt;=Data!$H$3,$A247&gt;=Data!$H$2,Data!E246&lt;&gt;1),VLOOKUP($A245,Data!$A:$D,4,FALSE)))</f>
        <v>0</v>
      </c>
      <c r="C245" s="58" t="b">
        <f>IF(ISNUMBER(Data!D245),IF(AND($A245&lt;=Data!$H$3,$A247&gt;=Data!$H$2,Data!E246&lt;&gt;1),VLOOKUP($A245,Data!$A:$D,3,FALSE)))</f>
        <v>0</v>
      </c>
      <c r="D245" s="58" t="b">
        <f>IF(COUNT(B245:C245)=2,IF(C245&gt;Data!$H$5,5,IF(C245&gt;Data!$H$6,4,IF(C245&gt;Data!$H$7,3,2))))</f>
        <v>0</v>
      </c>
      <c r="E245" s="69" t="str">
        <f t="shared" si="55"/>
        <v/>
      </c>
      <c r="F245" t="str">
        <f t="shared" si="64"/>
        <v>0,</v>
      </c>
      <c r="G245" t="str">
        <f t="shared" si="64"/>
        <v>0,</v>
      </c>
      <c r="H245" t="str">
        <f t="shared" si="64"/>
        <v>0,</v>
      </c>
      <c r="I245" t="str">
        <f t="shared" si="64"/>
        <v>0,</v>
      </c>
      <c r="J245" t="str">
        <f t="shared" si="64"/>
        <v>0,</v>
      </c>
      <c r="K245" t="str">
        <f t="shared" si="64"/>
        <v>0,</v>
      </c>
      <c r="L245" t="str">
        <f t="shared" si="64"/>
        <v>0,</v>
      </c>
      <c r="M245" t="str">
        <f t="shared" si="64"/>
        <v>0,</v>
      </c>
      <c r="N245" t="str">
        <f t="shared" si="64"/>
        <v>0,</v>
      </c>
      <c r="O245" t="str">
        <f t="shared" si="64"/>
        <v>0,</v>
      </c>
      <c r="P245" t="str">
        <f t="shared" si="64"/>
        <v>0,</v>
      </c>
      <c r="Q245" t="str">
        <f t="shared" si="64"/>
        <v>0,</v>
      </c>
      <c r="R245" t="str">
        <f t="shared" si="64"/>
        <v>0,</v>
      </c>
      <c r="S245" t="str">
        <f t="shared" si="64"/>
        <v>0,</v>
      </c>
      <c r="T245" t="str">
        <f t="shared" si="64"/>
        <v>0,</v>
      </c>
      <c r="U245" t="str">
        <f t="shared" si="64"/>
        <v>0,</v>
      </c>
      <c r="V245" t="str">
        <f t="shared" si="66"/>
        <v>0,</v>
      </c>
      <c r="W245" t="str">
        <f t="shared" si="66"/>
        <v>0,</v>
      </c>
      <c r="X245" t="str">
        <f t="shared" si="66"/>
        <v>0,</v>
      </c>
      <c r="Y245" t="str">
        <f t="shared" si="65"/>
        <v>0,</v>
      </c>
      <c r="AP245" t="str">
        <f t="shared" si="56"/>
        <v>FALSE</v>
      </c>
      <c r="AQ245" t="str">
        <f t="shared" si="57"/>
        <v>FALSE</v>
      </c>
      <c r="AR245" t="str">
        <f t="shared" si="58"/>
        <v>FALSE</v>
      </c>
      <c r="AS245" t="str">
        <f t="shared" si="59"/>
        <v>FALSE</v>
      </c>
    </row>
    <row r="246" spans="1:45" x14ac:dyDescent="0.25">
      <c r="A246" s="58">
        <v>245</v>
      </c>
      <c r="B246" s="58" t="b">
        <f>IF(ISNUMBER(Data!D246),IF(AND($A246&lt;=Data!$H$3,$A248&gt;=Data!$H$2,Data!E247&lt;&gt;1),VLOOKUP($A246,Data!$A:$D,4,FALSE)))</f>
        <v>0</v>
      </c>
      <c r="C246" s="58" t="b">
        <f>IF(ISNUMBER(Data!D246),IF(AND($A246&lt;=Data!$H$3,$A248&gt;=Data!$H$2,Data!E247&lt;&gt;1),VLOOKUP($A246,Data!$A:$D,3,FALSE)))</f>
        <v>0</v>
      </c>
      <c r="D246" s="58" t="b">
        <f>IF(COUNT(B246:C246)=2,IF(C246&gt;Data!$H$5,5,IF(C246&gt;Data!$H$6,4,IF(C246&gt;Data!$H$7,3,2))))</f>
        <v>0</v>
      </c>
      <c r="E246" s="69" t="str">
        <f t="shared" si="55"/>
        <v/>
      </c>
      <c r="F246" t="str">
        <f t="shared" si="64"/>
        <v>0,</v>
      </c>
      <c r="G246" t="str">
        <f t="shared" si="64"/>
        <v>0,</v>
      </c>
      <c r="H246" t="str">
        <f t="shared" si="64"/>
        <v>0,</v>
      </c>
      <c r="I246" t="str">
        <f t="shared" si="64"/>
        <v>0,</v>
      </c>
      <c r="J246" t="str">
        <f t="shared" si="64"/>
        <v>0,</v>
      </c>
      <c r="K246" t="str">
        <f t="shared" si="64"/>
        <v>0,</v>
      </c>
      <c r="L246" t="str">
        <f t="shared" si="64"/>
        <v>0,</v>
      </c>
      <c r="M246" t="str">
        <f t="shared" si="64"/>
        <v>0,</v>
      </c>
      <c r="N246" t="str">
        <f t="shared" si="64"/>
        <v>0,</v>
      </c>
      <c r="O246" t="str">
        <f t="shared" si="64"/>
        <v>0,</v>
      </c>
      <c r="P246" t="str">
        <f t="shared" si="64"/>
        <v>0,</v>
      </c>
      <c r="Q246" t="str">
        <f t="shared" si="64"/>
        <v>0,</v>
      </c>
      <c r="R246" t="str">
        <f t="shared" si="64"/>
        <v>0,</v>
      </c>
      <c r="S246" t="str">
        <f t="shared" si="64"/>
        <v>0,</v>
      </c>
      <c r="T246" t="str">
        <f t="shared" si="64"/>
        <v>0,</v>
      </c>
      <c r="U246" t="str">
        <f t="shared" si="64"/>
        <v>0,</v>
      </c>
      <c r="V246" t="str">
        <f t="shared" si="66"/>
        <v>0,</v>
      </c>
      <c r="W246" t="str">
        <f t="shared" si="66"/>
        <v>0,</v>
      </c>
      <c r="X246" t="str">
        <f t="shared" si="66"/>
        <v>0,</v>
      </c>
      <c r="Y246" t="str">
        <f t="shared" si="65"/>
        <v>0,</v>
      </c>
      <c r="AP246" t="str">
        <f t="shared" si="56"/>
        <v>FALSE</v>
      </c>
      <c r="AQ246" t="str">
        <f t="shared" si="57"/>
        <v>FALSE</v>
      </c>
      <c r="AR246" t="str">
        <f t="shared" si="58"/>
        <v>FALSE</v>
      </c>
      <c r="AS246" t="str">
        <f t="shared" si="59"/>
        <v>FALSE</v>
      </c>
    </row>
    <row r="247" spans="1:45" x14ac:dyDescent="0.25">
      <c r="A247" s="58">
        <v>246</v>
      </c>
      <c r="B247" s="58" t="b">
        <f>IF(ISNUMBER(Data!D247),IF(AND($A247&lt;=Data!$H$3,$A249&gt;=Data!$H$2,Data!E248&lt;&gt;1),VLOOKUP($A247,Data!$A:$D,4,FALSE)))</f>
        <v>0</v>
      </c>
      <c r="C247" s="58" t="b">
        <f>IF(ISNUMBER(Data!D247),IF(AND($A247&lt;=Data!$H$3,$A249&gt;=Data!$H$2,Data!E248&lt;&gt;1),VLOOKUP($A247,Data!$A:$D,3,FALSE)))</f>
        <v>0</v>
      </c>
      <c r="D247" s="58" t="b">
        <f>IF(COUNT(B247:C247)=2,IF(C247&gt;Data!$H$5,5,IF(C247&gt;Data!$H$6,4,IF(C247&gt;Data!$H$7,3,2))))</f>
        <v>0</v>
      </c>
      <c r="E247" s="69" t="str">
        <f t="shared" si="55"/>
        <v/>
      </c>
      <c r="F247" t="str">
        <f t="shared" si="64"/>
        <v>0,</v>
      </c>
      <c r="G247" t="str">
        <f t="shared" si="64"/>
        <v>0,</v>
      </c>
      <c r="H247" t="str">
        <f t="shared" si="64"/>
        <v>0,</v>
      </c>
      <c r="I247" t="str">
        <f t="shared" si="64"/>
        <v>0,</v>
      </c>
      <c r="J247" t="str">
        <f t="shared" si="64"/>
        <v>0,</v>
      </c>
      <c r="K247" t="str">
        <f t="shared" si="64"/>
        <v>0,</v>
      </c>
      <c r="L247" t="str">
        <f t="shared" si="64"/>
        <v>0,</v>
      </c>
      <c r="M247" t="str">
        <f t="shared" si="64"/>
        <v>0,</v>
      </c>
      <c r="N247" t="str">
        <f t="shared" si="64"/>
        <v>0,</v>
      </c>
      <c r="O247" t="str">
        <f t="shared" si="64"/>
        <v>0,</v>
      </c>
      <c r="P247" t="str">
        <f t="shared" si="64"/>
        <v>0,</v>
      </c>
      <c r="Q247" t="str">
        <f t="shared" si="64"/>
        <v>0,</v>
      </c>
      <c r="R247" t="str">
        <f t="shared" si="64"/>
        <v>0,</v>
      </c>
      <c r="S247" t="str">
        <f t="shared" si="64"/>
        <v>0,</v>
      </c>
      <c r="T247" t="str">
        <f t="shared" si="64"/>
        <v>0,</v>
      </c>
      <c r="U247" t="str">
        <f t="shared" si="64"/>
        <v>0,</v>
      </c>
      <c r="V247" t="str">
        <f t="shared" si="66"/>
        <v>0,</v>
      </c>
      <c r="W247" t="str">
        <f t="shared" si="66"/>
        <v>0,</v>
      </c>
      <c r="X247" t="str">
        <f t="shared" si="66"/>
        <v>0,</v>
      </c>
      <c r="Y247" t="str">
        <f t="shared" si="65"/>
        <v>0,</v>
      </c>
      <c r="AP247" t="str">
        <f t="shared" si="56"/>
        <v>FALSE</v>
      </c>
      <c r="AQ247" t="str">
        <f t="shared" si="57"/>
        <v>FALSE</v>
      </c>
      <c r="AR247" t="str">
        <f t="shared" si="58"/>
        <v>FALSE</v>
      </c>
      <c r="AS247" t="str">
        <f t="shared" si="59"/>
        <v>FALSE</v>
      </c>
    </row>
    <row r="248" spans="1:45" x14ac:dyDescent="0.25">
      <c r="A248" s="58">
        <v>247</v>
      </c>
      <c r="B248" s="58" t="b">
        <f>IF(ISNUMBER(Data!D248),IF(AND($A248&lt;=Data!$H$3,$A250&gt;=Data!$H$2,Data!E249&lt;&gt;1),VLOOKUP($A248,Data!$A:$D,4,FALSE)))</f>
        <v>0</v>
      </c>
      <c r="C248" s="58" t="b">
        <f>IF(ISNUMBER(Data!D248),IF(AND($A248&lt;=Data!$H$3,$A250&gt;=Data!$H$2,Data!E249&lt;&gt;1),VLOOKUP($A248,Data!$A:$D,3,FALSE)))</f>
        <v>0</v>
      </c>
      <c r="D248" s="58" t="b">
        <f>IF(COUNT(B248:C248)=2,IF(C248&gt;Data!$H$5,5,IF(C248&gt;Data!$H$6,4,IF(C248&gt;Data!$H$7,3,2))))</f>
        <v>0</v>
      </c>
      <c r="E248" s="69" t="str">
        <f t="shared" si="55"/>
        <v/>
      </c>
      <c r="F248" t="str">
        <f t="shared" si="64"/>
        <v>0,</v>
      </c>
      <c r="G248" t="str">
        <f t="shared" si="64"/>
        <v>0,</v>
      </c>
      <c r="H248" t="str">
        <f t="shared" si="64"/>
        <v>0,</v>
      </c>
      <c r="I248" t="str">
        <f t="shared" si="64"/>
        <v>0,</v>
      </c>
      <c r="J248" t="str">
        <f t="shared" si="64"/>
        <v>0,</v>
      </c>
      <c r="K248" t="str">
        <f t="shared" si="64"/>
        <v>0,</v>
      </c>
      <c r="L248" t="str">
        <f t="shared" si="64"/>
        <v>0,</v>
      </c>
      <c r="M248" t="str">
        <f t="shared" si="64"/>
        <v>0,</v>
      </c>
      <c r="N248" t="str">
        <f t="shared" si="64"/>
        <v>0,</v>
      </c>
      <c r="O248" t="str">
        <f t="shared" si="64"/>
        <v>0,</v>
      </c>
      <c r="P248" t="str">
        <f t="shared" si="64"/>
        <v>0,</v>
      </c>
      <c r="Q248" t="str">
        <f t="shared" si="64"/>
        <v>0,</v>
      </c>
      <c r="R248" t="str">
        <f t="shared" si="64"/>
        <v>0,</v>
      </c>
      <c r="S248" t="str">
        <f t="shared" si="64"/>
        <v>0,</v>
      </c>
      <c r="T248" t="str">
        <f t="shared" si="64"/>
        <v>0,</v>
      </c>
      <c r="U248" t="str">
        <f t="shared" si="64"/>
        <v>0,</v>
      </c>
      <c r="V248" t="str">
        <f t="shared" si="66"/>
        <v>0,</v>
      </c>
      <c r="W248" t="str">
        <f t="shared" si="66"/>
        <v>0,</v>
      </c>
      <c r="X248" t="str">
        <f t="shared" si="66"/>
        <v>0,</v>
      </c>
      <c r="Y248" t="str">
        <f t="shared" si="65"/>
        <v>0,</v>
      </c>
      <c r="AP248" t="str">
        <f t="shared" si="56"/>
        <v>FALSE</v>
      </c>
      <c r="AQ248" t="str">
        <f t="shared" si="57"/>
        <v>FALSE</v>
      </c>
      <c r="AR248" t="str">
        <f t="shared" si="58"/>
        <v>FALSE</v>
      </c>
      <c r="AS248" t="str">
        <f t="shared" si="59"/>
        <v>FALSE</v>
      </c>
    </row>
    <row r="249" spans="1:45" x14ac:dyDescent="0.25">
      <c r="A249" s="58">
        <v>248</v>
      </c>
      <c r="B249" s="58" t="b">
        <f>IF(ISNUMBER(Data!D249),IF(AND($A249&lt;=Data!$H$3,$A251&gt;=Data!$H$2,Data!E250&lt;&gt;1),VLOOKUP($A249,Data!$A:$D,4,FALSE)))</f>
        <v>0</v>
      </c>
      <c r="C249" s="58" t="b">
        <f>IF(ISNUMBER(Data!D249),IF(AND($A249&lt;=Data!$H$3,$A251&gt;=Data!$H$2,Data!E250&lt;&gt;1),VLOOKUP($A249,Data!$A:$D,3,FALSE)))</f>
        <v>0</v>
      </c>
      <c r="D249" s="58" t="b">
        <f>IF(COUNT(B249:C249)=2,IF(C249&gt;Data!$H$5,5,IF(C249&gt;Data!$H$6,4,IF(C249&gt;Data!$H$7,3,2))))</f>
        <v>0</v>
      </c>
      <c r="E249" s="69" t="str">
        <f t="shared" si="55"/>
        <v/>
      </c>
      <c r="F249" t="str">
        <f t="shared" ref="F249:U261" si="67">IF($B249&lt;F$1,1,0) &amp;","&amp;$E249</f>
        <v>0,</v>
      </c>
      <c r="G249" t="str">
        <f t="shared" si="67"/>
        <v>0,</v>
      </c>
      <c r="H249" t="str">
        <f t="shared" si="67"/>
        <v>0,</v>
      </c>
      <c r="I249" t="str">
        <f t="shared" si="67"/>
        <v>0,</v>
      </c>
      <c r="J249" t="str">
        <f t="shared" si="67"/>
        <v>0,</v>
      </c>
      <c r="K249" t="str">
        <f t="shared" si="67"/>
        <v>0,</v>
      </c>
      <c r="L249" t="str">
        <f t="shared" si="67"/>
        <v>0,</v>
      </c>
      <c r="M249" t="str">
        <f t="shared" si="67"/>
        <v>0,</v>
      </c>
      <c r="N249" t="str">
        <f t="shared" si="67"/>
        <v>0,</v>
      </c>
      <c r="O249" t="str">
        <f t="shared" si="67"/>
        <v>0,</v>
      </c>
      <c r="P249" t="str">
        <f t="shared" si="67"/>
        <v>0,</v>
      </c>
      <c r="Q249" t="str">
        <f t="shared" si="67"/>
        <v>0,</v>
      </c>
      <c r="R249" t="str">
        <f t="shared" si="67"/>
        <v>0,</v>
      </c>
      <c r="S249" t="str">
        <f t="shared" si="67"/>
        <v>0,</v>
      </c>
      <c r="T249" t="str">
        <f t="shared" si="67"/>
        <v>0,</v>
      </c>
      <c r="U249" t="str">
        <f t="shared" si="67"/>
        <v>0,</v>
      </c>
      <c r="V249" t="str">
        <f t="shared" si="66"/>
        <v>0,</v>
      </c>
      <c r="W249" t="str">
        <f t="shared" si="66"/>
        <v>0,</v>
      </c>
      <c r="X249" t="str">
        <f t="shared" si="66"/>
        <v>0,</v>
      </c>
      <c r="Y249" t="str">
        <f t="shared" si="65"/>
        <v>0,</v>
      </c>
      <c r="AP249" t="str">
        <f t="shared" si="56"/>
        <v>FALSE</v>
      </c>
      <c r="AQ249" t="str">
        <f t="shared" si="57"/>
        <v>FALSE</v>
      </c>
      <c r="AR249" t="str">
        <f t="shared" si="58"/>
        <v>FALSE</v>
      </c>
      <c r="AS249" t="str">
        <f t="shared" si="59"/>
        <v>FALSE</v>
      </c>
    </row>
    <row r="250" spans="1:45" x14ac:dyDescent="0.25">
      <c r="A250" s="58">
        <v>249</v>
      </c>
      <c r="B250" s="58" t="b">
        <f>IF(ISNUMBER(Data!D250),IF(AND($A250&lt;=Data!$H$3,$A252&gt;=Data!$H$2,Data!E251&lt;&gt;1),VLOOKUP($A250,Data!$A:$D,4,FALSE)))</f>
        <v>0</v>
      </c>
      <c r="C250" s="58" t="b">
        <f>IF(ISNUMBER(Data!D250),IF(AND($A250&lt;=Data!$H$3,$A252&gt;=Data!$H$2,Data!E251&lt;&gt;1),VLOOKUP($A250,Data!$A:$D,3,FALSE)))</f>
        <v>0</v>
      </c>
      <c r="D250" s="58" t="b">
        <f>IF(COUNT(B250:C250)=2,IF(C250&gt;Data!$H$5,5,IF(C250&gt;Data!$H$6,4,IF(C250&gt;Data!$H$7,3,2))))</f>
        <v>0</v>
      </c>
      <c r="E250" s="69" t="str">
        <f t="shared" si="55"/>
        <v/>
      </c>
      <c r="F250" t="str">
        <f t="shared" si="67"/>
        <v>0,</v>
      </c>
      <c r="G250" t="str">
        <f t="shared" si="67"/>
        <v>0,</v>
      </c>
      <c r="H250" t="str">
        <f t="shared" si="67"/>
        <v>0,</v>
      </c>
      <c r="I250" t="str">
        <f t="shared" si="67"/>
        <v>0,</v>
      </c>
      <c r="J250" t="str">
        <f t="shared" si="67"/>
        <v>0,</v>
      </c>
      <c r="K250" t="str">
        <f t="shared" si="67"/>
        <v>0,</v>
      </c>
      <c r="L250" t="str">
        <f t="shared" si="67"/>
        <v>0,</v>
      </c>
      <c r="M250" t="str">
        <f t="shared" si="67"/>
        <v>0,</v>
      </c>
      <c r="N250" t="str">
        <f t="shared" si="67"/>
        <v>0,</v>
      </c>
      <c r="O250" t="str">
        <f t="shared" si="67"/>
        <v>0,</v>
      </c>
      <c r="P250" t="str">
        <f t="shared" si="67"/>
        <v>0,</v>
      </c>
      <c r="Q250" t="str">
        <f t="shared" si="67"/>
        <v>0,</v>
      </c>
      <c r="R250" t="str">
        <f t="shared" si="67"/>
        <v>0,</v>
      </c>
      <c r="S250" t="str">
        <f t="shared" si="67"/>
        <v>0,</v>
      </c>
      <c r="T250" t="str">
        <f t="shared" si="67"/>
        <v>0,</v>
      </c>
      <c r="U250" t="str">
        <f t="shared" si="67"/>
        <v>0,</v>
      </c>
      <c r="V250" t="str">
        <f t="shared" si="66"/>
        <v>0,</v>
      </c>
      <c r="W250" t="str">
        <f t="shared" si="66"/>
        <v>0,</v>
      </c>
      <c r="X250" t="str">
        <f t="shared" si="66"/>
        <v>0,</v>
      </c>
      <c r="Y250" t="str">
        <f t="shared" si="65"/>
        <v>0,</v>
      </c>
      <c r="AP250" t="str">
        <f t="shared" si="56"/>
        <v>FALSE</v>
      </c>
      <c r="AQ250" t="str">
        <f t="shared" si="57"/>
        <v>FALSE</v>
      </c>
      <c r="AR250" t="str">
        <f t="shared" si="58"/>
        <v>FALSE</v>
      </c>
      <c r="AS250" t="str">
        <f t="shared" si="59"/>
        <v>FALSE</v>
      </c>
    </row>
    <row r="251" spans="1:45" x14ac:dyDescent="0.25">
      <c r="A251" s="58">
        <v>250</v>
      </c>
      <c r="B251" s="58" t="b">
        <f>IF(ISNUMBER(Data!D251),IF(AND($A251&lt;=Data!$H$3,$A253&gt;=Data!$H$2,Data!E252&lt;&gt;1),VLOOKUP($A251,Data!$A:$D,4,FALSE)))</f>
        <v>0</v>
      </c>
      <c r="C251" s="58" t="b">
        <f>IF(ISNUMBER(Data!D251),IF(AND($A251&lt;=Data!$H$3,$A253&gt;=Data!$H$2,Data!E252&lt;&gt;1),VLOOKUP($A251,Data!$A:$D,3,FALSE)))</f>
        <v>0</v>
      </c>
      <c r="D251" s="58" t="b">
        <f>IF(COUNT(B251:C251)=2,IF(C251&gt;Data!$H$5,5,IF(C251&gt;Data!$H$6,4,IF(C251&gt;Data!$H$7,3,2))))</f>
        <v>0</v>
      </c>
      <c r="E251" s="69" t="str">
        <f t="shared" si="55"/>
        <v/>
      </c>
      <c r="F251" t="str">
        <f t="shared" si="67"/>
        <v>0,</v>
      </c>
      <c r="G251" t="str">
        <f t="shared" si="67"/>
        <v>0,</v>
      </c>
      <c r="H251" t="str">
        <f t="shared" si="67"/>
        <v>0,</v>
      </c>
      <c r="I251" t="str">
        <f t="shared" si="67"/>
        <v>0,</v>
      </c>
      <c r="J251" t="str">
        <f t="shared" si="67"/>
        <v>0,</v>
      </c>
      <c r="K251" t="str">
        <f t="shared" si="67"/>
        <v>0,</v>
      </c>
      <c r="L251" t="str">
        <f t="shared" si="67"/>
        <v>0,</v>
      </c>
      <c r="M251" t="str">
        <f t="shared" si="67"/>
        <v>0,</v>
      </c>
      <c r="N251" t="str">
        <f t="shared" si="67"/>
        <v>0,</v>
      </c>
      <c r="O251" t="str">
        <f t="shared" si="67"/>
        <v>0,</v>
      </c>
      <c r="P251" t="str">
        <f t="shared" si="67"/>
        <v>0,</v>
      </c>
      <c r="Q251" t="str">
        <f t="shared" si="67"/>
        <v>0,</v>
      </c>
      <c r="R251" t="str">
        <f t="shared" si="67"/>
        <v>0,</v>
      </c>
      <c r="S251" t="str">
        <f t="shared" si="67"/>
        <v>0,</v>
      </c>
      <c r="T251" t="str">
        <f t="shared" si="67"/>
        <v>0,</v>
      </c>
      <c r="U251" t="str">
        <f t="shared" si="67"/>
        <v>0,</v>
      </c>
      <c r="V251" t="str">
        <f t="shared" si="66"/>
        <v>0,</v>
      </c>
      <c r="W251" t="str">
        <f t="shared" si="66"/>
        <v>0,</v>
      </c>
      <c r="X251" t="str">
        <f t="shared" si="66"/>
        <v>0,</v>
      </c>
      <c r="Y251" t="str">
        <f t="shared" si="65"/>
        <v>0,</v>
      </c>
      <c r="AP251" t="str">
        <f t="shared" si="56"/>
        <v>FALSE</v>
      </c>
      <c r="AQ251" t="str">
        <f t="shared" si="57"/>
        <v>FALSE</v>
      </c>
      <c r="AR251" t="str">
        <f t="shared" si="58"/>
        <v>FALSE</v>
      </c>
      <c r="AS251" t="str">
        <f t="shared" si="59"/>
        <v>FALSE</v>
      </c>
    </row>
    <row r="252" spans="1:45" x14ac:dyDescent="0.25">
      <c r="A252" s="58">
        <v>251</v>
      </c>
      <c r="B252" s="58" t="b">
        <f>IF(ISNUMBER(Data!D252),IF(AND($A252&lt;=Data!$H$3,$A254&gt;=Data!$H$2,Data!E253&lt;&gt;1),VLOOKUP($A252,Data!$A:$D,4,FALSE)))</f>
        <v>0</v>
      </c>
      <c r="C252" s="58" t="b">
        <f>IF(ISNUMBER(Data!D252),IF(AND($A252&lt;=Data!$H$3,$A254&gt;=Data!$H$2,Data!E253&lt;&gt;1),VLOOKUP($A252,Data!$A:$D,3,FALSE)))</f>
        <v>0</v>
      </c>
      <c r="D252" s="58" t="b">
        <f>IF(COUNT(B252:C252)=2,IF(C252&gt;Data!$H$5,5,IF(C252&gt;Data!$H$6,4,IF(C252&gt;Data!$H$7,3,2))))</f>
        <v>0</v>
      </c>
      <c r="E252" s="69" t="str">
        <f t="shared" si="55"/>
        <v/>
      </c>
      <c r="F252" t="str">
        <f t="shared" si="67"/>
        <v>0,</v>
      </c>
      <c r="G252" t="str">
        <f t="shared" si="67"/>
        <v>0,</v>
      </c>
      <c r="H252" t="str">
        <f t="shared" si="67"/>
        <v>0,</v>
      </c>
      <c r="I252" t="str">
        <f t="shared" si="67"/>
        <v>0,</v>
      </c>
      <c r="J252" t="str">
        <f t="shared" si="67"/>
        <v>0,</v>
      </c>
      <c r="K252" t="str">
        <f t="shared" si="67"/>
        <v>0,</v>
      </c>
      <c r="L252" t="str">
        <f t="shared" si="67"/>
        <v>0,</v>
      </c>
      <c r="M252" t="str">
        <f t="shared" si="67"/>
        <v>0,</v>
      </c>
      <c r="N252" t="str">
        <f t="shared" si="67"/>
        <v>0,</v>
      </c>
      <c r="O252" t="str">
        <f t="shared" si="67"/>
        <v>0,</v>
      </c>
      <c r="P252" t="str">
        <f t="shared" si="67"/>
        <v>0,</v>
      </c>
      <c r="Q252" t="str">
        <f t="shared" si="67"/>
        <v>0,</v>
      </c>
      <c r="R252" t="str">
        <f t="shared" si="67"/>
        <v>0,</v>
      </c>
      <c r="S252" t="str">
        <f t="shared" si="67"/>
        <v>0,</v>
      </c>
      <c r="T252" t="str">
        <f t="shared" si="67"/>
        <v>0,</v>
      </c>
      <c r="U252" t="str">
        <f t="shared" si="67"/>
        <v>0,</v>
      </c>
      <c r="V252" t="str">
        <f t="shared" si="66"/>
        <v>0,</v>
      </c>
      <c r="W252" t="str">
        <f t="shared" si="66"/>
        <v>0,</v>
      </c>
      <c r="X252" t="str">
        <f t="shared" si="66"/>
        <v>0,</v>
      </c>
      <c r="Y252" t="str">
        <f t="shared" si="65"/>
        <v>0,</v>
      </c>
      <c r="AP252" t="str">
        <f t="shared" si="56"/>
        <v>FALSE</v>
      </c>
      <c r="AQ252" t="str">
        <f t="shared" si="57"/>
        <v>FALSE</v>
      </c>
      <c r="AR252" t="str">
        <f t="shared" si="58"/>
        <v>FALSE</v>
      </c>
      <c r="AS252" t="str">
        <f t="shared" si="59"/>
        <v>FALSE</v>
      </c>
    </row>
    <row r="253" spans="1:45" x14ac:dyDescent="0.25">
      <c r="A253" s="58">
        <v>252</v>
      </c>
      <c r="B253" s="58" t="b">
        <f>IF(ISNUMBER(Data!D253),IF(AND($A253&lt;=Data!$H$3,$A255&gt;=Data!$H$2,Data!E254&lt;&gt;1),VLOOKUP($A253,Data!$A:$D,4,FALSE)))</f>
        <v>0</v>
      </c>
      <c r="C253" s="58" t="b">
        <f>IF(ISNUMBER(Data!D253),IF(AND($A253&lt;=Data!$H$3,$A255&gt;=Data!$H$2,Data!E254&lt;&gt;1),VLOOKUP($A253,Data!$A:$D,3,FALSE)))</f>
        <v>0</v>
      </c>
      <c r="D253" s="58" t="b">
        <f>IF(COUNT(B253:C253)=2,IF(C253&gt;Data!$H$5,5,IF(C253&gt;Data!$H$6,4,IF(C253&gt;Data!$H$7,3,2))))</f>
        <v>0</v>
      </c>
      <c r="E253" s="69" t="str">
        <f t="shared" si="55"/>
        <v/>
      </c>
      <c r="F253" t="str">
        <f t="shared" si="67"/>
        <v>0,</v>
      </c>
      <c r="G253" t="str">
        <f t="shared" si="67"/>
        <v>0,</v>
      </c>
      <c r="H253" t="str">
        <f t="shared" si="67"/>
        <v>0,</v>
      </c>
      <c r="I253" t="str">
        <f t="shared" si="67"/>
        <v>0,</v>
      </c>
      <c r="J253" t="str">
        <f t="shared" si="67"/>
        <v>0,</v>
      </c>
      <c r="K253" t="str">
        <f t="shared" si="67"/>
        <v>0,</v>
      </c>
      <c r="L253" t="str">
        <f t="shared" si="67"/>
        <v>0,</v>
      </c>
      <c r="M253" t="str">
        <f t="shared" si="67"/>
        <v>0,</v>
      </c>
      <c r="N253" t="str">
        <f t="shared" si="67"/>
        <v>0,</v>
      </c>
      <c r="O253" t="str">
        <f t="shared" si="67"/>
        <v>0,</v>
      </c>
      <c r="P253" t="str">
        <f t="shared" si="67"/>
        <v>0,</v>
      </c>
      <c r="Q253" t="str">
        <f t="shared" si="67"/>
        <v>0,</v>
      </c>
      <c r="R253" t="str">
        <f t="shared" si="67"/>
        <v>0,</v>
      </c>
      <c r="S253" t="str">
        <f t="shared" si="67"/>
        <v>0,</v>
      </c>
      <c r="T253" t="str">
        <f t="shared" si="67"/>
        <v>0,</v>
      </c>
      <c r="U253" t="str">
        <f t="shared" si="67"/>
        <v>0,</v>
      </c>
      <c r="V253" t="str">
        <f t="shared" si="66"/>
        <v>0,</v>
      </c>
      <c r="W253" t="str">
        <f t="shared" si="66"/>
        <v>0,</v>
      </c>
      <c r="X253" t="str">
        <f t="shared" si="66"/>
        <v>0,</v>
      </c>
      <c r="Y253" t="str">
        <f t="shared" si="65"/>
        <v>0,</v>
      </c>
      <c r="AP253" t="str">
        <f t="shared" si="56"/>
        <v>FALSE</v>
      </c>
      <c r="AQ253" t="str">
        <f t="shared" si="57"/>
        <v>FALSE</v>
      </c>
      <c r="AR253" t="str">
        <f t="shared" si="58"/>
        <v>FALSE</v>
      </c>
      <c r="AS253" t="str">
        <f t="shared" si="59"/>
        <v>FALSE</v>
      </c>
    </row>
    <row r="254" spans="1:45" x14ac:dyDescent="0.25">
      <c r="A254" s="58">
        <v>253</v>
      </c>
      <c r="B254" s="58" t="b">
        <f>IF(ISNUMBER(Data!D254),IF(AND($A254&lt;=Data!$H$3,$A256&gt;=Data!$H$2,Data!E255&lt;&gt;1),VLOOKUP($A254,Data!$A:$D,4,FALSE)))</f>
        <v>0</v>
      </c>
      <c r="C254" s="58" t="b">
        <f>IF(ISNUMBER(Data!D254),IF(AND($A254&lt;=Data!$H$3,$A256&gt;=Data!$H$2,Data!E255&lt;&gt;1),VLOOKUP($A254,Data!$A:$D,3,FALSE)))</f>
        <v>0</v>
      </c>
      <c r="D254" s="58" t="b">
        <f>IF(COUNT(B254:C254)=2,IF(C254&gt;Data!$H$5,5,IF(C254&gt;Data!$H$6,4,IF(C254&gt;Data!$H$7,3,2))))</f>
        <v>0</v>
      </c>
      <c r="E254" s="69" t="str">
        <f t="shared" si="55"/>
        <v/>
      </c>
      <c r="F254" t="str">
        <f t="shared" si="67"/>
        <v>0,</v>
      </c>
      <c r="G254" t="str">
        <f t="shared" si="67"/>
        <v>0,</v>
      </c>
      <c r="H254" t="str">
        <f t="shared" si="67"/>
        <v>0,</v>
      </c>
      <c r="I254" t="str">
        <f t="shared" si="67"/>
        <v>0,</v>
      </c>
      <c r="J254" t="str">
        <f t="shared" si="67"/>
        <v>0,</v>
      </c>
      <c r="K254" t="str">
        <f t="shared" si="67"/>
        <v>0,</v>
      </c>
      <c r="L254" t="str">
        <f t="shared" si="67"/>
        <v>0,</v>
      </c>
      <c r="M254" t="str">
        <f t="shared" si="67"/>
        <v>0,</v>
      </c>
      <c r="N254" t="str">
        <f t="shared" si="67"/>
        <v>0,</v>
      </c>
      <c r="O254" t="str">
        <f t="shared" si="67"/>
        <v>0,</v>
      </c>
      <c r="P254" t="str">
        <f t="shared" si="67"/>
        <v>0,</v>
      </c>
      <c r="Q254" t="str">
        <f t="shared" si="67"/>
        <v>0,</v>
      </c>
      <c r="R254" t="str">
        <f t="shared" si="67"/>
        <v>0,</v>
      </c>
      <c r="S254" t="str">
        <f t="shared" si="67"/>
        <v>0,</v>
      </c>
      <c r="T254" t="str">
        <f t="shared" si="67"/>
        <v>0,</v>
      </c>
      <c r="U254" t="str">
        <f t="shared" si="67"/>
        <v>0,</v>
      </c>
      <c r="V254" t="str">
        <f t="shared" si="66"/>
        <v>0,</v>
      </c>
      <c r="W254" t="str">
        <f t="shared" si="66"/>
        <v>0,</v>
      </c>
      <c r="X254" t="str">
        <f t="shared" si="66"/>
        <v>0,</v>
      </c>
      <c r="Y254" t="str">
        <f t="shared" si="65"/>
        <v>0,</v>
      </c>
      <c r="AP254" t="str">
        <f t="shared" si="56"/>
        <v>FALSE</v>
      </c>
      <c r="AQ254" t="str">
        <f t="shared" si="57"/>
        <v>FALSE</v>
      </c>
      <c r="AR254" t="str">
        <f t="shared" si="58"/>
        <v>FALSE</v>
      </c>
      <c r="AS254" t="str">
        <f t="shared" si="59"/>
        <v>FALSE</v>
      </c>
    </row>
    <row r="255" spans="1:45" x14ac:dyDescent="0.25">
      <c r="A255" s="58">
        <v>254</v>
      </c>
      <c r="B255" s="58" t="b">
        <f>IF(ISNUMBER(Data!D255),IF(AND($A255&lt;=Data!$H$3,$A257&gt;=Data!$H$2,Data!E256&lt;&gt;1),VLOOKUP($A255,Data!$A:$D,4,FALSE)))</f>
        <v>0</v>
      </c>
      <c r="C255" s="58" t="b">
        <f>IF(ISNUMBER(Data!D255),IF(AND($A255&lt;=Data!$H$3,$A257&gt;=Data!$H$2,Data!E256&lt;&gt;1),VLOOKUP($A255,Data!$A:$D,3,FALSE)))</f>
        <v>0</v>
      </c>
      <c r="D255" s="58" t="b">
        <f>IF(COUNT(B255:C255)=2,IF(C255&gt;Data!$H$5,5,IF(C255&gt;Data!$H$6,4,IF(C255&gt;Data!$H$7,3,2))))</f>
        <v>0</v>
      </c>
      <c r="E255" s="69" t="str">
        <f t="shared" si="55"/>
        <v/>
      </c>
      <c r="F255" t="str">
        <f t="shared" si="67"/>
        <v>0,</v>
      </c>
      <c r="G255" t="str">
        <f t="shared" si="67"/>
        <v>0,</v>
      </c>
      <c r="H255" t="str">
        <f t="shared" si="67"/>
        <v>0,</v>
      </c>
      <c r="I255" t="str">
        <f t="shared" si="67"/>
        <v>0,</v>
      </c>
      <c r="J255" t="str">
        <f t="shared" si="67"/>
        <v>0,</v>
      </c>
      <c r="K255" t="str">
        <f t="shared" si="67"/>
        <v>0,</v>
      </c>
      <c r="L255" t="str">
        <f t="shared" si="67"/>
        <v>0,</v>
      </c>
      <c r="M255" t="str">
        <f t="shared" si="67"/>
        <v>0,</v>
      </c>
      <c r="N255" t="str">
        <f t="shared" si="67"/>
        <v>0,</v>
      </c>
      <c r="O255" t="str">
        <f t="shared" si="67"/>
        <v>0,</v>
      </c>
      <c r="P255" t="str">
        <f t="shared" si="67"/>
        <v>0,</v>
      </c>
      <c r="Q255" t="str">
        <f t="shared" si="67"/>
        <v>0,</v>
      </c>
      <c r="R255" t="str">
        <f t="shared" si="67"/>
        <v>0,</v>
      </c>
      <c r="S255" t="str">
        <f t="shared" si="67"/>
        <v>0,</v>
      </c>
      <c r="T255" t="str">
        <f t="shared" si="67"/>
        <v>0,</v>
      </c>
      <c r="U255" t="str">
        <f t="shared" si="67"/>
        <v>0,</v>
      </c>
      <c r="V255" t="str">
        <f t="shared" si="66"/>
        <v>0,</v>
      </c>
      <c r="W255" t="str">
        <f t="shared" si="66"/>
        <v>0,</v>
      </c>
      <c r="X255" t="str">
        <f t="shared" si="66"/>
        <v>0,</v>
      </c>
      <c r="Y255" t="str">
        <f t="shared" si="65"/>
        <v>0,</v>
      </c>
      <c r="AP255" t="str">
        <f t="shared" si="56"/>
        <v>FALSE</v>
      </c>
      <c r="AQ255" t="str">
        <f t="shared" si="57"/>
        <v>FALSE</v>
      </c>
      <c r="AR255" t="str">
        <f t="shared" si="58"/>
        <v>FALSE</v>
      </c>
      <c r="AS255" t="str">
        <f t="shared" si="59"/>
        <v>FALSE</v>
      </c>
    </row>
    <row r="256" spans="1:45" x14ac:dyDescent="0.25">
      <c r="A256" s="58">
        <v>255</v>
      </c>
      <c r="B256" s="58" t="b">
        <f>IF(ISNUMBER(Data!D256),IF(AND($A256&lt;=Data!$H$3,$A258&gt;=Data!$H$2,Data!E257&lt;&gt;1),VLOOKUP($A256,Data!$A:$D,4,FALSE)))</f>
        <v>0</v>
      </c>
      <c r="C256" s="58" t="b">
        <f>IF(ISNUMBER(Data!D256),IF(AND($A256&lt;=Data!$H$3,$A258&gt;=Data!$H$2,Data!E257&lt;&gt;1),VLOOKUP($A256,Data!$A:$D,3,FALSE)))</f>
        <v>0</v>
      </c>
      <c r="D256" s="58" t="b">
        <f>IF(COUNT(B256:C256)=2,IF(C256&gt;Data!$H$5,5,IF(C256&gt;Data!$H$6,4,IF(C256&gt;Data!$H$7,3,2))))</f>
        <v>0</v>
      </c>
      <c r="E256" s="69" t="str">
        <f t="shared" si="55"/>
        <v/>
      </c>
      <c r="F256" t="str">
        <f t="shared" si="67"/>
        <v>0,</v>
      </c>
      <c r="G256" t="str">
        <f t="shared" si="67"/>
        <v>0,</v>
      </c>
      <c r="H256" t="str">
        <f t="shared" si="67"/>
        <v>0,</v>
      </c>
      <c r="I256" t="str">
        <f t="shared" si="67"/>
        <v>0,</v>
      </c>
      <c r="J256" t="str">
        <f t="shared" si="67"/>
        <v>0,</v>
      </c>
      <c r="K256" t="str">
        <f t="shared" si="67"/>
        <v>0,</v>
      </c>
      <c r="L256" t="str">
        <f t="shared" si="67"/>
        <v>0,</v>
      </c>
      <c r="M256" t="str">
        <f t="shared" si="67"/>
        <v>0,</v>
      </c>
      <c r="N256" t="str">
        <f t="shared" si="67"/>
        <v>0,</v>
      </c>
      <c r="O256" t="str">
        <f t="shared" si="67"/>
        <v>0,</v>
      </c>
      <c r="P256" t="str">
        <f t="shared" si="67"/>
        <v>0,</v>
      </c>
      <c r="Q256" t="str">
        <f t="shared" si="67"/>
        <v>0,</v>
      </c>
      <c r="R256" t="str">
        <f t="shared" si="67"/>
        <v>0,</v>
      </c>
      <c r="S256" t="str">
        <f t="shared" si="67"/>
        <v>0,</v>
      </c>
      <c r="T256" t="str">
        <f t="shared" si="67"/>
        <v>0,</v>
      </c>
      <c r="U256" t="str">
        <f t="shared" si="67"/>
        <v>0,</v>
      </c>
      <c r="V256" t="str">
        <f t="shared" si="66"/>
        <v>0,</v>
      </c>
      <c r="W256" t="str">
        <f t="shared" si="66"/>
        <v>0,</v>
      </c>
      <c r="X256" t="str">
        <f t="shared" si="66"/>
        <v>0,</v>
      </c>
      <c r="Y256" t="str">
        <f t="shared" si="65"/>
        <v>0,</v>
      </c>
      <c r="AP256" t="str">
        <f t="shared" si="56"/>
        <v>FALSE</v>
      </c>
      <c r="AQ256" t="str">
        <f t="shared" si="57"/>
        <v>FALSE</v>
      </c>
      <c r="AR256" t="str">
        <f t="shared" si="58"/>
        <v>FALSE</v>
      </c>
      <c r="AS256" t="str">
        <f t="shared" si="59"/>
        <v>FALSE</v>
      </c>
    </row>
    <row r="257" spans="1:45" x14ac:dyDescent="0.25">
      <c r="A257" s="58">
        <v>256</v>
      </c>
      <c r="B257" s="58" t="b">
        <f>IF(ISNUMBER(Data!D257),IF(AND($A257&lt;=Data!$H$3,$A259&gt;=Data!$H$2,Data!E258&lt;&gt;1),VLOOKUP($A257,Data!$A:$D,4,FALSE)))</f>
        <v>0</v>
      </c>
      <c r="C257" s="58" t="b">
        <f>IF(ISNUMBER(Data!D257),IF(AND($A257&lt;=Data!$H$3,$A259&gt;=Data!$H$2,Data!E258&lt;&gt;1),VLOOKUP($A257,Data!$A:$D,3,FALSE)))</f>
        <v>0</v>
      </c>
      <c r="D257" s="58" t="b">
        <f>IF(COUNT(B257:C257)=2,IF(C257&gt;Data!$H$5,5,IF(C257&gt;Data!$H$6,4,IF(C257&gt;Data!$H$7,3,2))))</f>
        <v>0</v>
      </c>
      <c r="E257" s="69" t="str">
        <f t="shared" si="55"/>
        <v/>
      </c>
      <c r="F257" t="str">
        <f t="shared" si="67"/>
        <v>0,</v>
      </c>
      <c r="G257" t="str">
        <f t="shared" si="67"/>
        <v>0,</v>
      </c>
      <c r="H257" t="str">
        <f t="shared" si="67"/>
        <v>0,</v>
      </c>
      <c r="I257" t="str">
        <f t="shared" si="67"/>
        <v>0,</v>
      </c>
      <c r="J257" t="str">
        <f t="shared" si="67"/>
        <v>0,</v>
      </c>
      <c r="K257" t="str">
        <f t="shared" si="67"/>
        <v>0,</v>
      </c>
      <c r="L257" t="str">
        <f t="shared" si="67"/>
        <v>0,</v>
      </c>
      <c r="M257" t="str">
        <f t="shared" si="67"/>
        <v>0,</v>
      </c>
      <c r="N257" t="str">
        <f t="shared" si="67"/>
        <v>0,</v>
      </c>
      <c r="O257" t="str">
        <f t="shared" si="67"/>
        <v>0,</v>
      </c>
      <c r="P257" t="str">
        <f t="shared" si="67"/>
        <v>0,</v>
      </c>
      <c r="Q257" t="str">
        <f t="shared" si="67"/>
        <v>0,</v>
      </c>
      <c r="R257" t="str">
        <f t="shared" si="67"/>
        <v>0,</v>
      </c>
      <c r="S257" t="str">
        <f t="shared" si="67"/>
        <v>0,</v>
      </c>
      <c r="T257" t="str">
        <f t="shared" si="67"/>
        <v>0,</v>
      </c>
      <c r="U257" t="str">
        <f t="shared" si="67"/>
        <v>0,</v>
      </c>
      <c r="V257" t="str">
        <f t="shared" si="66"/>
        <v>0,</v>
      </c>
      <c r="W257" t="str">
        <f t="shared" si="66"/>
        <v>0,</v>
      </c>
      <c r="X257" t="str">
        <f t="shared" si="66"/>
        <v>0,</v>
      </c>
      <c r="Y257" t="str">
        <f t="shared" si="65"/>
        <v>0,</v>
      </c>
      <c r="AP257" t="str">
        <f t="shared" si="56"/>
        <v>FALSE</v>
      </c>
      <c r="AQ257" t="str">
        <f t="shared" si="57"/>
        <v>FALSE</v>
      </c>
      <c r="AR257" t="str">
        <f t="shared" si="58"/>
        <v>FALSE</v>
      </c>
      <c r="AS257" t="str">
        <f t="shared" si="59"/>
        <v>FALSE</v>
      </c>
    </row>
    <row r="258" spans="1:45" x14ac:dyDescent="0.25">
      <c r="A258" s="58">
        <v>257</v>
      </c>
      <c r="B258" s="58" t="b">
        <f>IF(ISNUMBER(Data!D258),IF(AND($A258&lt;=Data!$H$3,$A260&gt;=Data!$H$2,Data!E259&lt;&gt;1),VLOOKUP($A258,Data!$A:$D,4,FALSE)))</f>
        <v>0</v>
      </c>
      <c r="C258" s="58" t="b">
        <f>IF(ISNUMBER(Data!D258),IF(AND($A258&lt;=Data!$H$3,$A260&gt;=Data!$H$2,Data!E259&lt;&gt;1),VLOOKUP($A258,Data!$A:$D,3,FALSE)))</f>
        <v>0</v>
      </c>
      <c r="D258" s="58" t="b">
        <f>IF(COUNT(B258:C258)=2,IF(C258&gt;Data!$H$5,5,IF(C258&gt;Data!$H$6,4,IF(C258&gt;Data!$H$7,3,2))))</f>
        <v>0</v>
      </c>
      <c r="E258" s="69" t="str">
        <f t="shared" si="55"/>
        <v/>
      </c>
      <c r="F258" t="str">
        <f t="shared" si="67"/>
        <v>0,</v>
      </c>
      <c r="G258" t="str">
        <f t="shared" si="67"/>
        <v>0,</v>
      </c>
      <c r="H258" t="str">
        <f t="shared" si="67"/>
        <v>0,</v>
      </c>
      <c r="I258" t="str">
        <f t="shared" si="67"/>
        <v>0,</v>
      </c>
      <c r="J258" t="str">
        <f t="shared" si="67"/>
        <v>0,</v>
      </c>
      <c r="K258" t="str">
        <f t="shared" si="67"/>
        <v>0,</v>
      </c>
      <c r="L258" t="str">
        <f t="shared" si="67"/>
        <v>0,</v>
      </c>
      <c r="M258" t="str">
        <f t="shared" si="67"/>
        <v>0,</v>
      </c>
      <c r="N258" t="str">
        <f t="shared" si="67"/>
        <v>0,</v>
      </c>
      <c r="O258" t="str">
        <f t="shared" si="67"/>
        <v>0,</v>
      </c>
      <c r="P258" t="str">
        <f t="shared" si="67"/>
        <v>0,</v>
      </c>
      <c r="Q258" t="str">
        <f t="shared" si="67"/>
        <v>0,</v>
      </c>
      <c r="R258" t="str">
        <f t="shared" si="67"/>
        <v>0,</v>
      </c>
      <c r="S258" t="str">
        <f t="shared" si="67"/>
        <v>0,</v>
      </c>
      <c r="T258" t="str">
        <f t="shared" si="67"/>
        <v>0,</v>
      </c>
      <c r="U258" t="str">
        <f t="shared" si="67"/>
        <v>0,</v>
      </c>
      <c r="V258" t="str">
        <f t="shared" ref="V258:Y321" si="68">IF($B258&lt;V$1,1,0) &amp;","&amp;$E258</f>
        <v>0,</v>
      </c>
      <c r="W258" t="str">
        <f t="shared" si="68"/>
        <v>0,</v>
      </c>
      <c r="X258" t="str">
        <f t="shared" si="68"/>
        <v>0,</v>
      </c>
      <c r="Y258" t="str">
        <f t="shared" si="65"/>
        <v>0,</v>
      </c>
      <c r="AP258" t="str">
        <f t="shared" si="56"/>
        <v>FALSE</v>
      </c>
      <c r="AQ258" t="str">
        <f t="shared" si="57"/>
        <v>FALSE</v>
      </c>
      <c r="AR258" t="str">
        <f t="shared" si="58"/>
        <v>FALSE</v>
      </c>
      <c r="AS258" t="str">
        <f t="shared" si="59"/>
        <v>FALSE</v>
      </c>
    </row>
    <row r="259" spans="1:45" x14ac:dyDescent="0.25">
      <c r="A259" s="58">
        <v>258</v>
      </c>
      <c r="B259" s="58" t="b">
        <f>IF(ISNUMBER(Data!D259),IF(AND($A259&lt;=Data!$H$3,$A261&gt;=Data!$H$2,Data!E260&lt;&gt;1),VLOOKUP($A259,Data!$A:$D,4,FALSE)))</f>
        <v>0</v>
      </c>
      <c r="C259" s="58" t="b">
        <f>IF(ISNUMBER(Data!D259),IF(AND($A259&lt;=Data!$H$3,$A261&gt;=Data!$H$2,Data!E260&lt;&gt;1),VLOOKUP($A259,Data!$A:$D,3,FALSE)))</f>
        <v>0</v>
      </c>
      <c r="D259" s="58" t="b">
        <f>IF(COUNT(B259:C259)=2,IF(C259&gt;Data!$H$5,5,IF(C259&gt;Data!$H$6,4,IF(C259&gt;Data!$H$7,3,2))))</f>
        <v>0</v>
      </c>
      <c r="E259" s="69" t="str">
        <f t="shared" ref="E259:E322" si="69">IF(ISNUMBER(D259),IF(D259=5,1,0),"")</f>
        <v/>
      </c>
      <c r="F259" t="str">
        <f t="shared" si="67"/>
        <v>0,</v>
      </c>
      <c r="G259" t="str">
        <f t="shared" si="67"/>
        <v>0,</v>
      </c>
      <c r="H259" t="str">
        <f t="shared" si="67"/>
        <v>0,</v>
      </c>
      <c r="I259" t="str">
        <f t="shared" si="67"/>
        <v>0,</v>
      </c>
      <c r="J259" t="str">
        <f t="shared" si="67"/>
        <v>0,</v>
      </c>
      <c r="K259" t="str">
        <f t="shared" si="67"/>
        <v>0,</v>
      </c>
      <c r="L259" t="str">
        <f t="shared" si="67"/>
        <v>0,</v>
      </c>
      <c r="M259" t="str">
        <f t="shared" si="67"/>
        <v>0,</v>
      </c>
      <c r="N259" t="str">
        <f t="shared" si="67"/>
        <v>0,</v>
      </c>
      <c r="O259" t="str">
        <f t="shared" si="67"/>
        <v>0,</v>
      </c>
      <c r="P259" t="str">
        <f t="shared" si="67"/>
        <v>0,</v>
      </c>
      <c r="Q259" t="str">
        <f t="shared" si="67"/>
        <v>0,</v>
      </c>
      <c r="R259" t="str">
        <f t="shared" si="67"/>
        <v>0,</v>
      </c>
      <c r="S259" t="str">
        <f t="shared" si="67"/>
        <v>0,</v>
      </c>
      <c r="T259" t="str">
        <f t="shared" si="67"/>
        <v>0,</v>
      </c>
      <c r="U259" t="str">
        <f t="shared" si="67"/>
        <v>0,</v>
      </c>
      <c r="V259" t="str">
        <f t="shared" si="68"/>
        <v>0,</v>
      </c>
      <c r="W259" t="str">
        <f t="shared" si="68"/>
        <v>0,</v>
      </c>
      <c r="X259" t="str">
        <f t="shared" si="68"/>
        <v>0,</v>
      </c>
      <c r="Y259" t="str">
        <f t="shared" si="65"/>
        <v>0,</v>
      </c>
      <c r="AP259" t="str">
        <f t="shared" ref="AP259:AP322" si="70">IF($D259=5,LOG($B259),"FALSE")</f>
        <v>FALSE</v>
      </c>
      <c r="AQ259" t="str">
        <f t="shared" ref="AQ259:AQ322" si="71">IF($D259=4,LOG($B259),"FALSE")</f>
        <v>FALSE</v>
      </c>
      <c r="AR259" t="str">
        <f t="shared" ref="AR259:AR322" si="72">IF($D259=3,LOG($B259),"FALSE")</f>
        <v>FALSE</v>
      </c>
      <c r="AS259" t="str">
        <f t="shared" ref="AS259:AS322" si="73">IF($D259=2,LOG($B259),"FALSE")</f>
        <v>FALSE</v>
      </c>
    </row>
    <row r="260" spans="1:45" x14ac:dyDescent="0.25">
      <c r="A260" s="58">
        <v>259</v>
      </c>
      <c r="B260" s="58" t="b">
        <f>IF(ISNUMBER(Data!D260),IF(AND($A260&lt;=Data!$H$3,$A262&gt;=Data!$H$2,Data!E261&lt;&gt;1),VLOOKUP($A260,Data!$A:$D,4,FALSE)))</f>
        <v>0</v>
      </c>
      <c r="C260" s="58" t="b">
        <f>IF(ISNUMBER(Data!D260),IF(AND($A260&lt;=Data!$H$3,$A262&gt;=Data!$H$2,Data!E261&lt;&gt;1),VLOOKUP($A260,Data!$A:$D,3,FALSE)))</f>
        <v>0</v>
      </c>
      <c r="D260" s="58" t="b">
        <f>IF(COUNT(B260:C260)=2,IF(C260&gt;Data!$H$5,5,IF(C260&gt;Data!$H$6,4,IF(C260&gt;Data!$H$7,3,2))))</f>
        <v>0</v>
      </c>
      <c r="E260" s="69" t="str">
        <f t="shared" si="69"/>
        <v/>
      </c>
      <c r="F260" t="str">
        <f t="shared" si="67"/>
        <v>0,</v>
      </c>
      <c r="G260" t="str">
        <f t="shared" si="67"/>
        <v>0,</v>
      </c>
      <c r="H260" t="str">
        <f t="shared" si="67"/>
        <v>0,</v>
      </c>
      <c r="I260" t="str">
        <f t="shared" si="67"/>
        <v>0,</v>
      </c>
      <c r="J260" t="str">
        <f t="shared" si="67"/>
        <v>0,</v>
      </c>
      <c r="K260" t="str">
        <f t="shared" si="67"/>
        <v>0,</v>
      </c>
      <c r="L260" t="str">
        <f t="shared" si="67"/>
        <v>0,</v>
      </c>
      <c r="M260" t="str">
        <f t="shared" si="67"/>
        <v>0,</v>
      </c>
      <c r="N260" t="str">
        <f t="shared" si="67"/>
        <v>0,</v>
      </c>
      <c r="O260" t="str">
        <f t="shared" si="67"/>
        <v>0,</v>
      </c>
      <c r="P260" t="str">
        <f t="shared" si="67"/>
        <v>0,</v>
      </c>
      <c r="Q260" t="str">
        <f t="shared" si="67"/>
        <v>0,</v>
      </c>
      <c r="R260" t="str">
        <f t="shared" si="67"/>
        <v>0,</v>
      </c>
      <c r="S260" t="str">
        <f t="shared" si="67"/>
        <v>0,</v>
      </c>
      <c r="T260" t="str">
        <f t="shared" si="67"/>
        <v>0,</v>
      </c>
      <c r="U260" t="str">
        <f t="shared" si="67"/>
        <v>0,</v>
      </c>
      <c r="V260" t="str">
        <f t="shared" si="68"/>
        <v>0,</v>
      </c>
      <c r="W260" t="str">
        <f t="shared" si="68"/>
        <v>0,</v>
      </c>
      <c r="X260" t="str">
        <f t="shared" si="68"/>
        <v>0,</v>
      </c>
      <c r="Y260" t="str">
        <f t="shared" si="65"/>
        <v>0,</v>
      </c>
      <c r="AP260" t="str">
        <f t="shared" si="70"/>
        <v>FALSE</v>
      </c>
      <c r="AQ260" t="str">
        <f t="shared" si="71"/>
        <v>FALSE</v>
      </c>
      <c r="AR260" t="str">
        <f t="shared" si="72"/>
        <v>FALSE</v>
      </c>
      <c r="AS260" t="str">
        <f t="shared" si="73"/>
        <v>FALSE</v>
      </c>
    </row>
    <row r="261" spans="1:45" x14ac:dyDescent="0.25">
      <c r="A261" s="58">
        <v>260</v>
      </c>
      <c r="B261" s="58" t="b">
        <f>IF(ISNUMBER(Data!D261),IF(AND($A261&lt;=Data!$H$3,$A263&gt;=Data!$H$2,Data!E262&lt;&gt;1),VLOOKUP($A261,Data!$A:$D,4,FALSE)))</f>
        <v>0</v>
      </c>
      <c r="C261" s="58" t="b">
        <f>IF(ISNUMBER(Data!D261),IF(AND($A261&lt;=Data!$H$3,$A263&gt;=Data!$H$2,Data!E262&lt;&gt;1),VLOOKUP($A261,Data!$A:$D,3,FALSE)))</f>
        <v>0</v>
      </c>
      <c r="D261" s="58" t="b">
        <f>IF(COUNT(B261:C261)=2,IF(C261&gt;Data!$H$5,5,IF(C261&gt;Data!$H$6,4,IF(C261&gt;Data!$H$7,3,2))))</f>
        <v>0</v>
      </c>
      <c r="E261" s="69" t="str">
        <f t="shared" si="69"/>
        <v/>
      </c>
      <c r="F261" t="str">
        <f t="shared" si="67"/>
        <v>0,</v>
      </c>
      <c r="G261" t="str">
        <f t="shared" si="67"/>
        <v>0,</v>
      </c>
      <c r="H261" t="str">
        <f t="shared" si="67"/>
        <v>0,</v>
      </c>
      <c r="I261" t="str">
        <f t="shared" si="67"/>
        <v>0,</v>
      </c>
      <c r="J261" t="str">
        <f t="shared" si="67"/>
        <v>0,</v>
      </c>
      <c r="K261" t="str">
        <f t="shared" si="67"/>
        <v>0,</v>
      </c>
      <c r="L261" t="str">
        <f t="shared" si="67"/>
        <v>0,</v>
      </c>
      <c r="M261" t="str">
        <f t="shared" si="67"/>
        <v>0,</v>
      </c>
      <c r="N261" t="str">
        <f t="shared" si="67"/>
        <v>0,</v>
      </c>
      <c r="O261" t="str">
        <f t="shared" si="67"/>
        <v>0,</v>
      </c>
      <c r="P261" t="str">
        <f t="shared" si="67"/>
        <v>0,</v>
      </c>
      <c r="Q261" t="str">
        <f t="shared" si="67"/>
        <v>0,</v>
      </c>
      <c r="R261" t="str">
        <f t="shared" si="67"/>
        <v>0,</v>
      </c>
      <c r="S261" t="str">
        <f t="shared" si="67"/>
        <v>0,</v>
      </c>
      <c r="T261" t="str">
        <f t="shared" si="67"/>
        <v>0,</v>
      </c>
      <c r="U261" t="str">
        <f t="shared" si="67"/>
        <v>0,</v>
      </c>
      <c r="V261" t="str">
        <f t="shared" si="68"/>
        <v>0,</v>
      </c>
      <c r="W261" t="str">
        <f t="shared" si="68"/>
        <v>0,</v>
      </c>
      <c r="X261" t="str">
        <f t="shared" si="68"/>
        <v>0,</v>
      </c>
      <c r="Y261" t="str">
        <f t="shared" si="65"/>
        <v>0,</v>
      </c>
      <c r="AP261" t="str">
        <f t="shared" si="70"/>
        <v>FALSE</v>
      </c>
      <c r="AQ261" t="str">
        <f t="shared" si="71"/>
        <v>FALSE</v>
      </c>
      <c r="AR261" t="str">
        <f t="shared" si="72"/>
        <v>FALSE</v>
      </c>
      <c r="AS261" t="str">
        <f t="shared" si="73"/>
        <v>FALSE</v>
      </c>
    </row>
    <row r="262" spans="1:45" x14ac:dyDescent="0.25">
      <c r="A262" s="58">
        <v>261</v>
      </c>
      <c r="B262" s="58" t="b">
        <f>IF(ISNUMBER(Data!D262),IF(AND($A262&lt;=Data!$H$3,$A264&gt;=Data!$H$2,Data!E263&lt;&gt;1),VLOOKUP($A262,Data!$A:$D,4,FALSE)))</f>
        <v>0</v>
      </c>
      <c r="C262" s="58" t="b">
        <f>IF(ISNUMBER(Data!D262),IF(AND($A262&lt;=Data!$H$3,$A264&gt;=Data!$H$2,Data!E263&lt;&gt;1),VLOOKUP($A262,Data!$A:$D,3,FALSE)))</f>
        <v>0</v>
      </c>
      <c r="D262" s="58" t="b">
        <f>IF(COUNT(B262:C262)=2,IF(C262&gt;Data!$H$5,5,IF(C262&gt;Data!$H$6,4,IF(C262&gt;Data!$H$7,3,2))))</f>
        <v>0</v>
      </c>
      <c r="E262" s="69" t="str">
        <f t="shared" si="69"/>
        <v/>
      </c>
      <c r="F262" t="str">
        <f t="shared" ref="F262:P271" si="74">IF($B262&lt;F$1,1,0) &amp;","&amp;$E262</f>
        <v>0,</v>
      </c>
      <c r="G262" t="str">
        <f t="shared" si="74"/>
        <v>0,</v>
      </c>
      <c r="H262" t="str">
        <f t="shared" si="74"/>
        <v>0,</v>
      </c>
      <c r="I262" t="str">
        <f t="shared" si="74"/>
        <v>0,</v>
      </c>
      <c r="J262" t="str">
        <f t="shared" si="74"/>
        <v>0,</v>
      </c>
      <c r="K262" t="str">
        <f t="shared" si="74"/>
        <v>0,</v>
      </c>
      <c r="L262" t="str">
        <f t="shared" si="74"/>
        <v>0,</v>
      </c>
      <c r="M262" t="str">
        <f t="shared" si="74"/>
        <v>0,</v>
      </c>
      <c r="N262" t="str">
        <f t="shared" si="74"/>
        <v>0,</v>
      </c>
      <c r="O262" t="str">
        <f t="shared" si="74"/>
        <v>0,</v>
      </c>
      <c r="P262" t="str">
        <f t="shared" si="74"/>
        <v>0,</v>
      </c>
      <c r="Q262" t="str">
        <f t="shared" ref="Q262:U312" si="75">IF($B262&lt;Q$1,1,0) &amp;","&amp;$E262</f>
        <v>0,</v>
      </c>
      <c r="R262" t="str">
        <f t="shared" si="75"/>
        <v>0,</v>
      </c>
      <c r="S262" t="str">
        <f t="shared" si="75"/>
        <v>0,</v>
      </c>
      <c r="T262" t="str">
        <f t="shared" si="75"/>
        <v>0,</v>
      </c>
      <c r="U262" t="str">
        <f t="shared" si="75"/>
        <v>0,</v>
      </c>
      <c r="V262" t="str">
        <f t="shared" si="68"/>
        <v>0,</v>
      </c>
      <c r="W262" t="str">
        <f t="shared" si="68"/>
        <v>0,</v>
      </c>
      <c r="X262" t="str">
        <f t="shared" si="68"/>
        <v>0,</v>
      </c>
      <c r="Y262" t="str">
        <f t="shared" si="65"/>
        <v>0,</v>
      </c>
      <c r="AP262" t="str">
        <f t="shared" si="70"/>
        <v>FALSE</v>
      </c>
      <c r="AQ262" t="str">
        <f t="shared" si="71"/>
        <v>FALSE</v>
      </c>
      <c r="AR262" t="str">
        <f t="shared" si="72"/>
        <v>FALSE</v>
      </c>
      <c r="AS262" t="str">
        <f t="shared" si="73"/>
        <v>FALSE</v>
      </c>
    </row>
    <row r="263" spans="1:45" x14ac:dyDescent="0.25">
      <c r="A263" s="58">
        <v>262</v>
      </c>
      <c r="B263" s="58" t="b">
        <f>IF(ISNUMBER(Data!D263),IF(AND($A263&lt;=Data!$H$3,$A265&gt;=Data!$H$2,Data!E264&lt;&gt;1),VLOOKUP($A263,Data!$A:$D,4,FALSE)))</f>
        <v>0</v>
      </c>
      <c r="C263" s="58" t="b">
        <f>IF(ISNUMBER(Data!D263),IF(AND($A263&lt;=Data!$H$3,$A265&gt;=Data!$H$2,Data!E264&lt;&gt;1),VLOOKUP($A263,Data!$A:$D,3,FALSE)))</f>
        <v>0</v>
      </c>
      <c r="D263" s="58" t="b">
        <f>IF(COUNT(B263:C263)=2,IF(C263&gt;Data!$H$5,5,IF(C263&gt;Data!$H$6,4,IF(C263&gt;Data!$H$7,3,2))))</f>
        <v>0</v>
      </c>
      <c r="E263" s="69" t="str">
        <f t="shared" si="69"/>
        <v/>
      </c>
      <c r="F263" t="str">
        <f t="shared" si="74"/>
        <v>0,</v>
      </c>
      <c r="G263" t="str">
        <f t="shared" si="74"/>
        <v>0,</v>
      </c>
      <c r="H263" t="str">
        <f t="shared" si="74"/>
        <v>0,</v>
      </c>
      <c r="I263" t="str">
        <f t="shared" si="74"/>
        <v>0,</v>
      </c>
      <c r="J263" t="str">
        <f t="shared" si="74"/>
        <v>0,</v>
      </c>
      <c r="K263" t="str">
        <f t="shared" si="74"/>
        <v>0,</v>
      </c>
      <c r="L263" t="str">
        <f t="shared" si="74"/>
        <v>0,</v>
      </c>
      <c r="M263" t="str">
        <f t="shared" si="74"/>
        <v>0,</v>
      </c>
      <c r="N263" t="str">
        <f t="shared" si="74"/>
        <v>0,</v>
      </c>
      <c r="O263" t="str">
        <f t="shared" si="74"/>
        <v>0,</v>
      </c>
      <c r="P263" t="str">
        <f t="shared" si="74"/>
        <v>0,</v>
      </c>
      <c r="Q263" t="str">
        <f t="shared" si="75"/>
        <v>0,</v>
      </c>
      <c r="R263" t="str">
        <f t="shared" si="75"/>
        <v>0,</v>
      </c>
      <c r="S263" t="str">
        <f t="shared" si="75"/>
        <v>0,</v>
      </c>
      <c r="T263" t="str">
        <f t="shared" si="75"/>
        <v>0,</v>
      </c>
      <c r="U263" t="str">
        <f t="shared" si="75"/>
        <v>0,</v>
      </c>
      <c r="V263" t="str">
        <f t="shared" si="68"/>
        <v>0,</v>
      </c>
      <c r="W263" t="str">
        <f t="shared" si="68"/>
        <v>0,</v>
      </c>
      <c r="X263" t="str">
        <f t="shared" si="68"/>
        <v>0,</v>
      </c>
      <c r="Y263" t="str">
        <f t="shared" si="65"/>
        <v>0,</v>
      </c>
      <c r="AP263" t="str">
        <f t="shared" si="70"/>
        <v>FALSE</v>
      </c>
      <c r="AQ263" t="str">
        <f t="shared" si="71"/>
        <v>FALSE</v>
      </c>
      <c r="AR263" t="str">
        <f t="shared" si="72"/>
        <v>FALSE</v>
      </c>
      <c r="AS263" t="str">
        <f t="shared" si="73"/>
        <v>FALSE</v>
      </c>
    </row>
    <row r="264" spans="1:45" x14ac:dyDescent="0.25">
      <c r="A264" s="58">
        <v>263</v>
      </c>
      <c r="B264" s="58" t="b">
        <f>IF(ISNUMBER(Data!D264),IF(AND($A264&lt;=Data!$H$3,$A266&gt;=Data!$H$2,Data!E265&lt;&gt;1),VLOOKUP($A264,Data!$A:$D,4,FALSE)))</f>
        <v>0</v>
      </c>
      <c r="C264" s="58" t="b">
        <f>IF(ISNUMBER(Data!D264),IF(AND($A264&lt;=Data!$H$3,$A266&gt;=Data!$H$2,Data!E265&lt;&gt;1),VLOOKUP($A264,Data!$A:$D,3,FALSE)))</f>
        <v>0</v>
      </c>
      <c r="D264" s="58" t="b">
        <f>IF(COUNT(B264:C264)=2,IF(C264&gt;Data!$H$5,5,IF(C264&gt;Data!$H$6,4,IF(C264&gt;Data!$H$7,3,2))))</f>
        <v>0</v>
      </c>
      <c r="E264" s="69" t="str">
        <f t="shared" si="69"/>
        <v/>
      </c>
      <c r="F264" t="str">
        <f t="shared" si="74"/>
        <v>0,</v>
      </c>
      <c r="G264" t="str">
        <f t="shared" si="74"/>
        <v>0,</v>
      </c>
      <c r="H264" t="str">
        <f t="shared" si="74"/>
        <v>0,</v>
      </c>
      <c r="I264" t="str">
        <f t="shared" si="74"/>
        <v>0,</v>
      </c>
      <c r="J264" t="str">
        <f t="shared" si="74"/>
        <v>0,</v>
      </c>
      <c r="K264" t="str">
        <f t="shared" si="74"/>
        <v>0,</v>
      </c>
      <c r="L264" t="str">
        <f t="shared" si="74"/>
        <v>0,</v>
      </c>
      <c r="M264" t="str">
        <f t="shared" si="74"/>
        <v>0,</v>
      </c>
      <c r="N264" t="str">
        <f t="shared" si="74"/>
        <v>0,</v>
      </c>
      <c r="O264" t="str">
        <f t="shared" si="74"/>
        <v>0,</v>
      </c>
      <c r="P264" t="str">
        <f t="shared" si="74"/>
        <v>0,</v>
      </c>
      <c r="Q264" t="str">
        <f t="shared" si="75"/>
        <v>0,</v>
      </c>
      <c r="R264" t="str">
        <f t="shared" si="75"/>
        <v>0,</v>
      </c>
      <c r="S264" t="str">
        <f t="shared" si="75"/>
        <v>0,</v>
      </c>
      <c r="T264" t="str">
        <f t="shared" si="75"/>
        <v>0,</v>
      </c>
      <c r="U264" t="str">
        <f t="shared" si="75"/>
        <v>0,</v>
      </c>
      <c r="V264" t="str">
        <f t="shared" si="68"/>
        <v>0,</v>
      </c>
      <c r="W264" t="str">
        <f t="shared" si="68"/>
        <v>0,</v>
      </c>
      <c r="X264" t="str">
        <f t="shared" si="68"/>
        <v>0,</v>
      </c>
      <c r="Y264" t="str">
        <f t="shared" si="65"/>
        <v>0,</v>
      </c>
      <c r="AP264" t="str">
        <f t="shared" si="70"/>
        <v>FALSE</v>
      </c>
      <c r="AQ264" t="str">
        <f t="shared" si="71"/>
        <v>FALSE</v>
      </c>
      <c r="AR264" t="str">
        <f t="shared" si="72"/>
        <v>FALSE</v>
      </c>
      <c r="AS264" t="str">
        <f t="shared" si="73"/>
        <v>FALSE</v>
      </c>
    </row>
    <row r="265" spans="1:45" x14ac:dyDescent="0.25">
      <c r="A265" s="58">
        <v>264</v>
      </c>
      <c r="B265" s="58" t="b">
        <f>IF(ISNUMBER(Data!D265),IF(AND($A265&lt;=Data!$H$3,$A267&gt;=Data!$H$2,Data!E266&lt;&gt;1),VLOOKUP($A265,Data!$A:$D,4,FALSE)))</f>
        <v>0</v>
      </c>
      <c r="C265" s="58" t="b">
        <f>IF(ISNUMBER(Data!D265),IF(AND($A265&lt;=Data!$H$3,$A267&gt;=Data!$H$2,Data!E266&lt;&gt;1),VLOOKUP($A265,Data!$A:$D,3,FALSE)))</f>
        <v>0</v>
      </c>
      <c r="D265" s="58" t="b">
        <f>IF(COUNT(B265:C265)=2,IF(C265&gt;Data!$H$5,5,IF(C265&gt;Data!$H$6,4,IF(C265&gt;Data!$H$7,3,2))))</f>
        <v>0</v>
      </c>
      <c r="E265" s="69" t="str">
        <f t="shared" si="69"/>
        <v/>
      </c>
      <c r="F265" t="str">
        <f t="shared" si="74"/>
        <v>0,</v>
      </c>
      <c r="G265" t="str">
        <f t="shared" si="74"/>
        <v>0,</v>
      </c>
      <c r="H265" t="str">
        <f t="shared" si="74"/>
        <v>0,</v>
      </c>
      <c r="I265" t="str">
        <f t="shared" si="74"/>
        <v>0,</v>
      </c>
      <c r="J265" t="str">
        <f t="shared" si="74"/>
        <v>0,</v>
      </c>
      <c r="K265" t="str">
        <f t="shared" si="74"/>
        <v>0,</v>
      </c>
      <c r="L265" t="str">
        <f t="shared" si="74"/>
        <v>0,</v>
      </c>
      <c r="M265" t="str">
        <f t="shared" si="74"/>
        <v>0,</v>
      </c>
      <c r="N265" t="str">
        <f t="shared" si="74"/>
        <v>0,</v>
      </c>
      <c r="O265" t="str">
        <f t="shared" si="74"/>
        <v>0,</v>
      </c>
      <c r="P265" t="str">
        <f t="shared" si="74"/>
        <v>0,</v>
      </c>
      <c r="Q265" t="str">
        <f t="shared" si="75"/>
        <v>0,</v>
      </c>
      <c r="R265" t="str">
        <f t="shared" si="75"/>
        <v>0,</v>
      </c>
      <c r="S265" t="str">
        <f t="shared" si="75"/>
        <v>0,</v>
      </c>
      <c r="T265" t="str">
        <f t="shared" si="75"/>
        <v>0,</v>
      </c>
      <c r="U265" t="str">
        <f t="shared" si="75"/>
        <v>0,</v>
      </c>
      <c r="V265" t="str">
        <f t="shared" si="68"/>
        <v>0,</v>
      </c>
      <c r="W265" t="str">
        <f t="shared" si="68"/>
        <v>0,</v>
      </c>
      <c r="X265" t="str">
        <f t="shared" si="68"/>
        <v>0,</v>
      </c>
      <c r="Y265" t="str">
        <f t="shared" si="65"/>
        <v>0,</v>
      </c>
      <c r="AP265" t="str">
        <f t="shared" si="70"/>
        <v>FALSE</v>
      </c>
      <c r="AQ265" t="str">
        <f t="shared" si="71"/>
        <v>FALSE</v>
      </c>
      <c r="AR265" t="str">
        <f t="shared" si="72"/>
        <v>FALSE</v>
      </c>
      <c r="AS265" t="str">
        <f t="shared" si="73"/>
        <v>FALSE</v>
      </c>
    </row>
    <row r="266" spans="1:45" x14ac:dyDescent="0.25">
      <c r="A266" s="58">
        <v>265</v>
      </c>
      <c r="B266" s="58" t="b">
        <f>IF(ISNUMBER(Data!D266),IF(AND($A266&lt;=Data!$H$3,$A268&gt;=Data!$H$2,Data!E267&lt;&gt;1),VLOOKUP($A266,Data!$A:$D,4,FALSE)))</f>
        <v>0</v>
      </c>
      <c r="C266" s="58" t="b">
        <f>IF(ISNUMBER(Data!D266),IF(AND($A266&lt;=Data!$H$3,$A268&gt;=Data!$H$2,Data!E267&lt;&gt;1),VLOOKUP($A266,Data!$A:$D,3,FALSE)))</f>
        <v>0</v>
      </c>
      <c r="D266" s="58" t="b">
        <f>IF(COUNT(B266:C266)=2,IF(C266&gt;Data!$H$5,5,IF(C266&gt;Data!$H$6,4,IF(C266&gt;Data!$H$7,3,2))))</f>
        <v>0</v>
      </c>
      <c r="E266" s="69" t="str">
        <f t="shared" si="69"/>
        <v/>
      </c>
      <c r="F266" t="str">
        <f t="shared" si="74"/>
        <v>0,</v>
      </c>
      <c r="G266" t="str">
        <f t="shared" si="74"/>
        <v>0,</v>
      </c>
      <c r="H266" t="str">
        <f t="shared" si="74"/>
        <v>0,</v>
      </c>
      <c r="I266" t="str">
        <f t="shared" si="74"/>
        <v>0,</v>
      </c>
      <c r="J266" t="str">
        <f t="shared" si="74"/>
        <v>0,</v>
      </c>
      <c r="K266" t="str">
        <f t="shared" si="74"/>
        <v>0,</v>
      </c>
      <c r="L266" t="str">
        <f t="shared" si="74"/>
        <v>0,</v>
      </c>
      <c r="M266" t="str">
        <f t="shared" si="74"/>
        <v>0,</v>
      </c>
      <c r="N266" t="str">
        <f t="shared" si="74"/>
        <v>0,</v>
      </c>
      <c r="O266" t="str">
        <f t="shared" si="74"/>
        <v>0,</v>
      </c>
      <c r="P266" t="str">
        <f t="shared" si="74"/>
        <v>0,</v>
      </c>
      <c r="Q266" t="str">
        <f t="shared" si="75"/>
        <v>0,</v>
      </c>
      <c r="R266" t="str">
        <f t="shared" si="75"/>
        <v>0,</v>
      </c>
      <c r="S266" t="str">
        <f t="shared" si="75"/>
        <v>0,</v>
      </c>
      <c r="T266" t="str">
        <f t="shared" si="75"/>
        <v>0,</v>
      </c>
      <c r="U266" t="str">
        <f t="shared" si="75"/>
        <v>0,</v>
      </c>
      <c r="V266" t="str">
        <f t="shared" si="68"/>
        <v>0,</v>
      </c>
      <c r="W266" t="str">
        <f t="shared" si="68"/>
        <v>0,</v>
      </c>
      <c r="X266" t="str">
        <f t="shared" si="68"/>
        <v>0,</v>
      </c>
      <c r="Y266" t="str">
        <f t="shared" si="65"/>
        <v>0,</v>
      </c>
      <c r="AP266" t="str">
        <f t="shared" si="70"/>
        <v>FALSE</v>
      </c>
      <c r="AQ266" t="str">
        <f t="shared" si="71"/>
        <v>FALSE</v>
      </c>
      <c r="AR266" t="str">
        <f t="shared" si="72"/>
        <v>FALSE</v>
      </c>
      <c r="AS266" t="str">
        <f t="shared" si="73"/>
        <v>FALSE</v>
      </c>
    </row>
    <row r="267" spans="1:45" x14ac:dyDescent="0.25">
      <c r="A267" s="58">
        <v>266</v>
      </c>
      <c r="B267" s="58" t="b">
        <f>IF(ISNUMBER(Data!D267),IF(AND($A267&lt;=Data!$H$3,$A269&gt;=Data!$H$2,Data!E268&lt;&gt;1),VLOOKUP($A267,Data!$A:$D,4,FALSE)))</f>
        <v>0</v>
      </c>
      <c r="C267" s="58" t="b">
        <f>IF(ISNUMBER(Data!D267),IF(AND($A267&lt;=Data!$H$3,$A269&gt;=Data!$H$2,Data!E268&lt;&gt;1),VLOOKUP($A267,Data!$A:$D,3,FALSE)))</f>
        <v>0</v>
      </c>
      <c r="D267" s="58" t="b">
        <f>IF(COUNT(B267:C267)=2,IF(C267&gt;Data!$H$5,5,IF(C267&gt;Data!$H$6,4,IF(C267&gt;Data!$H$7,3,2))))</f>
        <v>0</v>
      </c>
      <c r="E267" s="69" t="str">
        <f t="shared" si="69"/>
        <v/>
      </c>
      <c r="F267" t="str">
        <f t="shared" si="74"/>
        <v>0,</v>
      </c>
      <c r="G267" t="str">
        <f t="shared" si="74"/>
        <v>0,</v>
      </c>
      <c r="H267" t="str">
        <f t="shared" si="74"/>
        <v>0,</v>
      </c>
      <c r="I267" t="str">
        <f t="shared" si="74"/>
        <v>0,</v>
      </c>
      <c r="J267" t="str">
        <f t="shared" si="74"/>
        <v>0,</v>
      </c>
      <c r="K267" t="str">
        <f t="shared" si="74"/>
        <v>0,</v>
      </c>
      <c r="L267" t="str">
        <f t="shared" si="74"/>
        <v>0,</v>
      </c>
      <c r="M267" t="str">
        <f t="shared" si="74"/>
        <v>0,</v>
      </c>
      <c r="N267" t="str">
        <f t="shared" si="74"/>
        <v>0,</v>
      </c>
      <c r="O267" t="str">
        <f t="shared" si="74"/>
        <v>0,</v>
      </c>
      <c r="P267" t="str">
        <f t="shared" si="74"/>
        <v>0,</v>
      </c>
      <c r="Q267" t="str">
        <f t="shared" si="75"/>
        <v>0,</v>
      </c>
      <c r="R267" t="str">
        <f t="shared" si="75"/>
        <v>0,</v>
      </c>
      <c r="S267" t="str">
        <f t="shared" si="75"/>
        <v>0,</v>
      </c>
      <c r="T267" t="str">
        <f t="shared" si="75"/>
        <v>0,</v>
      </c>
      <c r="U267" t="str">
        <f t="shared" si="75"/>
        <v>0,</v>
      </c>
      <c r="V267" t="str">
        <f t="shared" si="68"/>
        <v>0,</v>
      </c>
      <c r="W267" t="str">
        <f t="shared" si="68"/>
        <v>0,</v>
      </c>
      <c r="X267" t="str">
        <f t="shared" si="68"/>
        <v>0,</v>
      </c>
      <c r="Y267" t="str">
        <f t="shared" si="65"/>
        <v>0,</v>
      </c>
      <c r="AP267" t="str">
        <f t="shared" si="70"/>
        <v>FALSE</v>
      </c>
      <c r="AQ267" t="str">
        <f t="shared" si="71"/>
        <v>FALSE</v>
      </c>
      <c r="AR267" t="str">
        <f t="shared" si="72"/>
        <v>FALSE</v>
      </c>
      <c r="AS267" t="str">
        <f t="shared" si="73"/>
        <v>FALSE</v>
      </c>
    </row>
    <row r="268" spans="1:45" x14ac:dyDescent="0.25">
      <c r="A268" s="58">
        <v>267</v>
      </c>
      <c r="B268" s="58" t="b">
        <f>IF(ISNUMBER(Data!D268),IF(AND($A268&lt;=Data!$H$3,$A270&gt;=Data!$H$2,Data!E269&lt;&gt;1),VLOOKUP($A268,Data!$A:$D,4,FALSE)))</f>
        <v>0</v>
      </c>
      <c r="C268" s="58" t="b">
        <f>IF(ISNUMBER(Data!D268),IF(AND($A268&lt;=Data!$H$3,$A270&gt;=Data!$H$2,Data!E269&lt;&gt;1),VLOOKUP($A268,Data!$A:$D,3,FALSE)))</f>
        <v>0</v>
      </c>
      <c r="D268" s="58" t="b">
        <f>IF(COUNT(B268:C268)=2,IF(C268&gt;Data!$H$5,5,IF(C268&gt;Data!$H$6,4,IF(C268&gt;Data!$H$7,3,2))))</f>
        <v>0</v>
      </c>
      <c r="E268" s="69" t="str">
        <f t="shared" si="69"/>
        <v/>
      </c>
      <c r="F268" t="str">
        <f t="shared" si="74"/>
        <v>0,</v>
      </c>
      <c r="G268" t="str">
        <f t="shared" si="74"/>
        <v>0,</v>
      </c>
      <c r="H268" t="str">
        <f t="shared" si="74"/>
        <v>0,</v>
      </c>
      <c r="I268" t="str">
        <f t="shared" si="74"/>
        <v>0,</v>
      </c>
      <c r="J268" t="str">
        <f t="shared" si="74"/>
        <v>0,</v>
      </c>
      <c r="K268" t="str">
        <f t="shared" si="74"/>
        <v>0,</v>
      </c>
      <c r="L268" t="str">
        <f t="shared" si="74"/>
        <v>0,</v>
      </c>
      <c r="M268" t="str">
        <f t="shared" si="74"/>
        <v>0,</v>
      </c>
      <c r="N268" t="str">
        <f t="shared" si="74"/>
        <v>0,</v>
      </c>
      <c r="O268" t="str">
        <f t="shared" si="74"/>
        <v>0,</v>
      </c>
      <c r="P268" t="str">
        <f t="shared" si="74"/>
        <v>0,</v>
      </c>
      <c r="Q268" t="str">
        <f t="shared" si="75"/>
        <v>0,</v>
      </c>
      <c r="R268" t="str">
        <f t="shared" si="75"/>
        <v>0,</v>
      </c>
      <c r="S268" t="str">
        <f t="shared" si="75"/>
        <v>0,</v>
      </c>
      <c r="T268" t="str">
        <f t="shared" si="75"/>
        <v>0,</v>
      </c>
      <c r="U268" t="str">
        <f t="shared" si="75"/>
        <v>0,</v>
      </c>
      <c r="V268" t="str">
        <f t="shared" si="68"/>
        <v>0,</v>
      </c>
      <c r="W268" t="str">
        <f t="shared" si="68"/>
        <v>0,</v>
      </c>
      <c r="X268" t="str">
        <f t="shared" si="68"/>
        <v>0,</v>
      </c>
      <c r="Y268" t="str">
        <f t="shared" si="65"/>
        <v>0,</v>
      </c>
      <c r="AP268" t="str">
        <f t="shared" si="70"/>
        <v>FALSE</v>
      </c>
      <c r="AQ268" t="str">
        <f t="shared" si="71"/>
        <v>FALSE</v>
      </c>
      <c r="AR268" t="str">
        <f t="shared" si="72"/>
        <v>FALSE</v>
      </c>
      <c r="AS268" t="str">
        <f t="shared" si="73"/>
        <v>FALSE</v>
      </c>
    </row>
    <row r="269" spans="1:45" x14ac:dyDescent="0.25">
      <c r="A269" s="58">
        <v>268</v>
      </c>
      <c r="B269" s="58" t="b">
        <f>IF(ISNUMBER(Data!D269),IF(AND($A269&lt;=Data!$H$3,$A271&gt;=Data!$H$2,Data!E270&lt;&gt;1),VLOOKUP($A269,Data!$A:$D,4,FALSE)))</f>
        <v>0</v>
      </c>
      <c r="C269" s="58" t="b">
        <f>IF(ISNUMBER(Data!D269),IF(AND($A269&lt;=Data!$H$3,$A271&gt;=Data!$H$2,Data!E270&lt;&gt;1),VLOOKUP($A269,Data!$A:$D,3,FALSE)))</f>
        <v>0</v>
      </c>
      <c r="D269" s="58" t="b">
        <f>IF(COUNT(B269:C269)=2,IF(C269&gt;Data!$H$5,5,IF(C269&gt;Data!$H$6,4,IF(C269&gt;Data!$H$7,3,2))))</f>
        <v>0</v>
      </c>
      <c r="E269" s="69" t="str">
        <f t="shared" si="69"/>
        <v/>
      </c>
      <c r="F269" t="str">
        <f t="shared" si="74"/>
        <v>0,</v>
      </c>
      <c r="G269" t="str">
        <f t="shared" si="74"/>
        <v>0,</v>
      </c>
      <c r="H269" t="str">
        <f t="shared" si="74"/>
        <v>0,</v>
      </c>
      <c r="I269" t="str">
        <f t="shared" si="74"/>
        <v>0,</v>
      </c>
      <c r="J269" t="str">
        <f t="shared" si="74"/>
        <v>0,</v>
      </c>
      <c r="K269" t="str">
        <f t="shared" si="74"/>
        <v>0,</v>
      </c>
      <c r="L269" t="str">
        <f t="shared" si="74"/>
        <v>0,</v>
      </c>
      <c r="M269" t="str">
        <f t="shared" si="74"/>
        <v>0,</v>
      </c>
      <c r="N269" t="str">
        <f t="shared" si="74"/>
        <v>0,</v>
      </c>
      <c r="O269" t="str">
        <f t="shared" si="74"/>
        <v>0,</v>
      </c>
      <c r="P269" t="str">
        <f t="shared" si="74"/>
        <v>0,</v>
      </c>
      <c r="Q269" t="str">
        <f t="shared" si="75"/>
        <v>0,</v>
      </c>
      <c r="R269" t="str">
        <f t="shared" si="75"/>
        <v>0,</v>
      </c>
      <c r="S269" t="str">
        <f t="shared" si="75"/>
        <v>0,</v>
      </c>
      <c r="T269" t="str">
        <f t="shared" si="75"/>
        <v>0,</v>
      </c>
      <c r="U269" t="str">
        <f t="shared" si="75"/>
        <v>0,</v>
      </c>
      <c r="V269" t="str">
        <f t="shared" si="68"/>
        <v>0,</v>
      </c>
      <c r="W269" t="str">
        <f t="shared" si="68"/>
        <v>0,</v>
      </c>
      <c r="X269" t="str">
        <f t="shared" si="68"/>
        <v>0,</v>
      </c>
      <c r="Y269" t="str">
        <f t="shared" si="65"/>
        <v>0,</v>
      </c>
      <c r="AP269" t="str">
        <f t="shared" si="70"/>
        <v>FALSE</v>
      </c>
      <c r="AQ269" t="str">
        <f t="shared" si="71"/>
        <v>FALSE</v>
      </c>
      <c r="AR269" t="str">
        <f t="shared" si="72"/>
        <v>FALSE</v>
      </c>
      <c r="AS269" t="str">
        <f t="shared" si="73"/>
        <v>FALSE</v>
      </c>
    </row>
    <row r="270" spans="1:45" x14ac:dyDescent="0.25">
      <c r="A270" s="58">
        <v>269</v>
      </c>
      <c r="B270" s="58" t="b">
        <f>IF(ISNUMBER(Data!D270),IF(AND($A270&lt;=Data!$H$3,$A272&gt;=Data!$H$2,Data!E271&lt;&gt;1),VLOOKUP($A270,Data!$A:$D,4,FALSE)))</f>
        <v>0</v>
      </c>
      <c r="C270" s="58" t="b">
        <f>IF(ISNUMBER(Data!D270),IF(AND($A270&lt;=Data!$H$3,$A272&gt;=Data!$H$2,Data!E271&lt;&gt;1),VLOOKUP($A270,Data!$A:$D,3,FALSE)))</f>
        <v>0</v>
      </c>
      <c r="D270" s="58" t="b">
        <f>IF(COUNT(B270:C270)=2,IF(C270&gt;Data!$H$5,5,IF(C270&gt;Data!$H$6,4,IF(C270&gt;Data!$H$7,3,2))))</f>
        <v>0</v>
      </c>
      <c r="E270" s="69" t="str">
        <f t="shared" si="69"/>
        <v/>
      </c>
      <c r="F270" t="str">
        <f t="shared" si="74"/>
        <v>0,</v>
      </c>
      <c r="G270" t="str">
        <f t="shared" si="74"/>
        <v>0,</v>
      </c>
      <c r="H270" t="str">
        <f t="shared" si="74"/>
        <v>0,</v>
      </c>
      <c r="I270" t="str">
        <f t="shared" si="74"/>
        <v>0,</v>
      </c>
      <c r="J270" t="str">
        <f t="shared" si="74"/>
        <v>0,</v>
      </c>
      <c r="K270" t="str">
        <f t="shared" si="74"/>
        <v>0,</v>
      </c>
      <c r="L270" t="str">
        <f t="shared" si="74"/>
        <v>0,</v>
      </c>
      <c r="M270" t="str">
        <f t="shared" si="74"/>
        <v>0,</v>
      </c>
      <c r="N270" t="str">
        <f t="shared" si="74"/>
        <v>0,</v>
      </c>
      <c r="O270" t="str">
        <f t="shared" si="74"/>
        <v>0,</v>
      </c>
      <c r="P270" t="str">
        <f t="shared" si="74"/>
        <v>0,</v>
      </c>
      <c r="Q270" t="str">
        <f t="shared" si="75"/>
        <v>0,</v>
      </c>
      <c r="R270" t="str">
        <f t="shared" si="75"/>
        <v>0,</v>
      </c>
      <c r="S270" t="str">
        <f t="shared" si="75"/>
        <v>0,</v>
      </c>
      <c r="T270" t="str">
        <f t="shared" si="75"/>
        <v>0,</v>
      </c>
      <c r="U270" t="str">
        <f t="shared" si="75"/>
        <v>0,</v>
      </c>
      <c r="V270" t="str">
        <f t="shared" si="68"/>
        <v>0,</v>
      </c>
      <c r="W270" t="str">
        <f t="shared" si="68"/>
        <v>0,</v>
      </c>
      <c r="X270" t="str">
        <f t="shared" si="68"/>
        <v>0,</v>
      </c>
      <c r="Y270" t="str">
        <f t="shared" si="65"/>
        <v>0,</v>
      </c>
      <c r="AP270" t="str">
        <f t="shared" si="70"/>
        <v>FALSE</v>
      </c>
      <c r="AQ270" t="str">
        <f t="shared" si="71"/>
        <v>FALSE</v>
      </c>
      <c r="AR270" t="str">
        <f t="shared" si="72"/>
        <v>FALSE</v>
      </c>
      <c r="AS270" t="str">
        <f t="shared" si="73"/>
        <v>FALSE</v>
      </c>
    </row>
    <row r="271" spans="1:45" x14ac:dyDescent="0.25">
      <c r="A271" s="58">
        <v>270</v>
      </c>
      <c r="B271" s="58" t="b">
        <f>IF(ISNUMBER(Data!D271),IF(AND($A271&lt;=Data!$H$3,$A273&gt;=Data!$H$2,Data!E272&lt;&gt;1),VLOOKUP($A271,Data!$A:$D,4,FALSE)))</f>
        <v>0</v>
      </c>
      <c r="C271" s="58" t="b">
        <f>IF(ISNUMBER(Data!D271),IF(AND($A271&lt;=Data!$H$3,$A273&gt;=Data!$H$2,Data!E272&lt;&gt;1),VLOOKUP($A271,Data!$A:$D,3,FALSE)))</f>
        <v>0</v>
      </c>
      <c r="D271" s="58" t="b">
        <f>IF(COUNT(B271:C271)=2,IF(C271&gt;Data!$H$5,5,IF(C271&gt;Data!$H$6,4,IF(C271&gt;Data!$H$7,3,2))))</f>
        <v>0</v>
      </c>
      <c r="E271" s="69" t="str">
        <f t="shared" si="69"/>
        <v/>
      </c>
      <c r="F271" t="str">
        <f t="shared" si="74"/>
        <v>0,</v>
      </c>
      <c r="G271" t="str">
        <f t="shared" si="74"/>
        <v>0,</v>
      </c>
      <c r="H271" t="str">
        <f t="shared" si="74"/>
        <v>0,</v>
      </c>
      <c r="I271" t="str">
        <f t="shared" si="74"/>
        <v>0,</v>
      </c>
      <c r="J271" t="str">
        <f t="shared" si="74"/>
        <v>0,</v>
      </c>
      <c r="K271" t="str">
        <f t="shared" si="74"/>
        <v>0,</v>
      </c>
      <c r="L271" t="str">
        <f t="shared" si="74"/>
        <v>0,</v>
      </c>
      <c r="M271" t="str">
        <f t="shared" si="74"/>
        <v>0,</v>
      </c>
      <c r="N271" t="str">
        <f t="shared" si="74"/>
        <v>0,</v>
      </c>
      <c r="O271" t="str">
        <f t="shared" si="74"/>
        <v>0,</v>
      </c>
      <c r="P271" t="str">
        <f t="shared" si="74"/>
        <v>0,</v>
      </c>
      <c r="Q271" t="str">
        <f t="shared" si="75"/>
        <v>0,</v>
      </c>
      <c r="R271" t="str">
        <f t="shared" si="75"/>
        <v>0,</v>
      </c>
      <c r="S271" t="str">
        <f t="shared" si="75"/>
        <v>0,</v>
      </c>
      <c r="T271" t="str">
        <f t="shared" si="75"/>
        <v>0,</v>
      </c>
      <c r="U271" t="str">
        <f t="shared" si="75"/>
        <v>0,</v>
      </c>
      <c r="V271" t="str">
        <f t="shared" si="68"/>
        <v>0,</v>
      </c>
      <c r="W271" t="str">
        <f t="shared" si="68"/>
        <v>0,</v>
      </c>
      <c r="X271" t="str">
        <f t="shared" si="68"/>
        <v>0,</v>
      </c>
      <c r="Y271" t="str">
        <f t="shared" si="65"/>
        <v>0,</v>
      </c>
      <c r="AP271" t="str">
        <f t="shared" si="70"/>
        <v>FALSE</v>
      </c>
      <c r="AQ271" t="str">
        <f t="shared" si="71"/>
        <v>FALSE</v>
      </c>
      <c r="AR271" t="str">
        <f t="shared" si="72"/>
        <v>FALSE</v>
      </c>
      <c r="AS271" t="str">
        <f t="shared" si="73"/>
        <v>FALSE</v>
      </c>
    </row>
    <row r="272" spans="1:45" x14ac:dyDescent="0.25">
      <c r="A272" s="58">
        <v>271</v>
      </c>
      <c r="B272" s="58" t="b">
        <f>IF(ISNUMBER(Data!D272),IF(AND($A272&lt;=Data!$H$3,$A274&gt;=Data!$H$2,Data!E273&lt;&gt;1),VLOOKUP($A272,Data!$A:$D,4,FALSE)))</f>
        <v>0</v>
      </c>
      <c r="C272" s="58" t="b">
        <f>IF(ISNUMBER(Data!D272),IF(AND($A272&lt;=Data!$H$3,$A274&gt;=Data!$H$2,Data!E273&lt;&gt;1),VLOOKUP($A272,Data!$A:$D,3,FALSE)))</f>
        <v>0</v>
      </c>
      <c r="D272" s="58" t="b">
        <f>IF(COUNT(B272:C272)=2,IF(C272&gt;Data!$H$5,5,IF(C272&gt;Data!$H$6,4,IF(C272&gt;Data!$H$7,3,2))))</f>
        <v>0</v>
      </c>
      <c r="E272" s="69" t="str">
        <f t="shared" si="69"/>
        <v/>
      </c>
      <c r="F272" t="str">
        <f t="shared" ref="F272:P281" si="76">IF($B272&lt;F$1,1,0) &amp;","&amp;$E272</f>
        <v>0,</v>
      </c>
      <c r="G272" t="str">
        <f t="shared" si="76"/>
        <v>0,</v>
      </c>
      <c r="H272" t="str">
        <f t="shared" si="76"/>
        <v>0,</v>
      </c>
      <c r="I272" t="str">
        <f t="shared" si="76"/>
        <v>0,</v>
      </c>
      <c r="J272" t="str">
        <f t="shared" si="76"/>
        <v>0,</v>
      </c>
      <c r="K272" t="str">
        <f t="shared" si="76"/>
        <v>0,</v>
      </c>
      <c r="L272" t="str">
        <f t="shared" si="76"/>
        <v>0,</v>
      </c>
      <c r="M272" t="str">
        <f t="shared" si="76"/>
        <v>0,</v>
      </c>
      <c r="N272" t="str">
        <f t="shared" si="76"/>
        <v>0,</v>
      </c>
      <c r="O272" t="str">
        <f t="shared" si="76"/>
        <v>0,</v>
      </c>
      <c r="P272" t="str">
        <f t="shared" si="76"/>
        <v>0,</v>
      </c>
      <c r="Q272" t="str">
        <f t="shared" si="75"/>
        <v>0,</v>
      </c>
      <c r="R272" t="str">
        <f t="shared" si="75"/>
        <v>0,</v>
      </c>
      <c r="S272" t="str">
        <f t="shared" si="75"/>
        <v>0,</v>
      </c>
      <c r="T272" t="str">
        <f t="shared" si="75"/>
        <v>0,</v>
      </c>
      <c r="U272" t="str">
        <f t="shared" si="75"/>
        <v>0,</v>
      </c>
      <c r="V272" t="str">
        <f t="shared" si="68"/>
        <v>0,</v>
      </c>
      <c r="W272" t="str">
        <f t="shared" si="68"/>
        <v>0,</v>
      </c>
      <c r="X272" t="str">
        <f t="shared" si="68"/>
        <v>0,</v>
      </c>
      <c r="Y272" t="str">
        <f t="shared" si="65"/>
        <v>0,</v>
      </c>
      <c r="AP272" t="str">
        <f t="shared" si="70"/>
        <v>FALSE</v>
      </c>
      <c r="AQ272" t="str">
        <f t="shared" si="71"/>
        <v>FALSE</v>
      </c>
      <c r="AR272" t="str">
        <f t="shared" si="72"/>
        <v>FALSE</v>
      </c>
      <c r="AS272" t="str">
        <f t="shared" si="73"/>
        <v>FALSE</v>
      </c>
    </row>
    <row r="273" spans="1:45" x14ac:dyDescent="0.25">
      <c r="A273" s="58">
        <v>272</v>
      </c>
      <c r="B273" s="58" t="b">
        <f>IF(ISNUMBER(Data!D273),IF(AND($A273&lt;=Data!$H$3,$A275&gt;=Data!$H$2,Data!E274&lt;&gt;1),VLOOKUP($A273,Data!$A:$D,4,FALSE)))</f>
        <v>0</v>
      </c>
      <c r="C273" s="58" t="b">
        <f>IF(ISNUMBER(Data!D273),IF(AND($A273&lt;=Data!$H$3,$A275&gt;=Data!$H$2,Data!E274&lt;&gt;1),VLOOKUP($A273,Data!$A:$D,3,FALSE)))</f>
        <v>0</v>
      </c>
      <c r="D273" s="58" t="b">
        <f>IF(COUNT(B273:C273)=2,IF(C273&gt;Data!$H$5,5,IF(C273&gt;Data!$H$6,4,IF(C273&gt;Data!$H$7,3,2))))</f>
        <v>0</v>
      </c>
      <c r="E273" s="69" t="str">
        <f t="shared" si="69"/>
        <v/>
      </c>
      <c r="F273" t="str">
        <f t="shared" si="76"/>
        <v>0,</v>
      </c>
      <c r="G273" t="str">
        <f t="shared" si="76"/>
        <v>0,</v>
      </c>
      <c r="H273" t="str">
        <f t="shared" si="76"/>
        <v>0,</v>
      </c>
      <c r="I273" t="str">
        <f t="shared" si="76"/>
        <v>0,</v>
      </c>
      <c r="J273" t="str">
        <f t="shared" si="76"/>
        <v>0,</v>
      </c>
      <c r="K273" t="str">
        <f t="shared" si="76"/>
        <v>0,</v>
      </c>
      <c r="L273" t="str">
        <f t="shared" si="76"/>
        <v>0,</v>
      </c>
      <c r="M273" t="str">
        <f t="shared" si="76"/>
        <v>0,</v>
      </c>
      <c r="N273" t="str">
        <f t="shared" si="76"/>
        <v>0,</v>
      </c>
      <c r="O273" t="str">
        <f t="shared" si="76"/>
        <v>0,</v>
      </c>
      <c r="P273" t="str">
        <f t="shared" si="76"/>
        <v>0,</v>
      </c>
      <c r="Q273" t="str">
        <f t="shared" si="75"/>
        <v>0,</v>
      </c>
      <c r="R273" t="str">
        <f t="shared" si="75"/>
        <v>0,</v>
      </c>
      <c r="S273" t="str">
        <f t="shared" si="75"/>
        <v>0,</v>
      </c>
      <c r="T273" t="str">
        <f t="shared" si="75"/>
        <v>0,</v>
      </c>
      <c r="U273" t="str">
        <f t="shared" si="75"/>
        <v>0,</v>
      </c>
      <c r="V273" t="str">
        <f t="shared" si="68"/>
        <v>0,</v>
      </c>
      <c r="W273" t="str">
        <f t="shared" si="68"/>
        <v>0,</v>
      </c>
      <c r="X273" t="str">
        <f t="shared" si="68"/>
        <v>0,</v>
      </c>
      <c r="Y273" t="str">
        <f t="shared" si="65"/>
        <v>0,</v>
      </c>
      <c r="AP273" t="str">
        <f t="shared" si="70"/>
        <v>FALSE</v>
      </c>
      <c r="AQ273" t="str">
        <f t="shared" si="71"/>
        <v>FALSE</v>
      </c>
      <c r="AR273" t="str">
        <f t="shared" si="72"/>
        <v>FALSE</v>
      </c>
      <c r="AS273" t="str">
        <f t="shared" si="73"/>
        <v>FALSE</v>
      </c>
    </row>
    <row r="274" spans="1:45" x14ac:dyDescent="0.25">
      <c r="A274" s="58">
        <v>273</v>
      </c>
      <c r="B274" s="58" t="b">
        <f>IF(ISNUMBER(Data!D274),IF(AND($A274&lt;=Data!$H$3,$A276&gt;=Data!$H$2,Data!E275&lt;&gt;1),VLOOKUP($A274,Data!$A:$D,4,FALSE)))</f>
        <v>0</v>
      </c>
      <c r="C274" s="58" t="b">
        <f>IF(ISNUMBER(Data!D274),IF(AND($A274&lt;=Data!$H$3,$A276&gt;=Data!$H$2,Data!E275&lt;&gt;1),VLOOKUP($A274,Data!$A:$D,3,FALSE)))</f>
        <v>0</v>
      </c>
      <c r="D274" s="58" t="b">
        <f>IF(COUNT(B274:C274)=2,IF(C274&gt;Data!$H$5,5,IF(C274&gt;Data!$H$6,4,IF(C274&gt;Data!$H$7,3,2))))</f>
        <v>0</v>
      </c>
      <c r="E274" s="69" t="str">
        <f t="shared" si="69"/>
        <v/>
      </c>
      <c r="F274" t="str">
        <f t="shared" si="76"/>
        <v>0,</v>
      </c>
      <c r="G274" t="str">
        <f t="shared" si="76"/>
        <v>0,</v>
      </c>
      <c r="H274" t="str">
        <f t="shared" si="76"/>
        <v>0,</v>
      </c>
      <c r="I274" t="str">
        <f t="shared" si="76"/>
        <v>0,</v>
      </c>
      <c r="J274" t="str">
        <f t="shared" si="76"/>
        <v>0,</v>
      </c>
      <c r="K274" t="str">
        <f t="shared" si="76"/>
        <v>0,</v>
      </c>
      <c r="L274" t="str">
        <f t="shared" si="76"/>
        <v>0,</v>
      </c>
      <c r="M274" t="str">
        <f t="shared" si="76"/>
        <v>0,</v>
      </c>
      <c r="N274" t="str">
        <f t="shared" si="76"/>
        <v>0,</v>
      </c>
      <c r="O274" t="str">
        <f t="shared" si="76"/>
        <v>0,</v>
      </c>
      <c r="P274" t="str">
        <f t="shared" si="76"/>
        <v>0,</v>
      </c>
      <c r="Q274" t="str">
        <f t="shared" si="75"/>
        <v>0,</v>
      </c>
      <c r="R274" t="str">
        <f t="shared" si="75"/>
        <v>0,</v>
      </c>
      <c r="S274" t="str">
        <f t="shared" si="75"/>
        <v>0,</v>
      </c>
      <c r="T274" t="str">
        <f t="shared" si="75"/>
        <v>0,</v>
      </c>
      <c r="U274" t="str">
        <f t="shared" si="75"/>
        <v>0,</v>
      </c>
      <c r="V274" t="str">
        <f t="shared" si="68"/>
        <v>0,</v>
      </c>
      <c r="W274" t="str">
        <f t="shared" si="68"/>
        <v>0,</v>
      </c>
      <c r="X274" t="str">
        <f t="shared" si="68"/>
        <v>0,</v>
      </c>
      <c r="Y274" t="str">
        <f t="shared" si="65"/>
        <v>0,</v>
      </c>
      <c r="AP274" t="str">
        <f t="shared" si="70"/>
        <v>FALSE</v>
      </c>
      <c r="AQ274" t="str">
        <f t="shared" si="71"/>
        <v>FALSE</v>
      </c>
      <c r="AR274" t="str">
        <f t="shared" si="72"/>
        <v>FALSE</v>
      </c>
      <c r="AS274" t="str">
        <f t="shared" si="73"/>
        <v>FALSE</v>
      </c>
    </row>
    <row r="275" spans="1:45" x14ac:dyDescent="0.25">
      <c r="A275" s="58">
        <v>274</v>
      </c>
      <c r="B275" s="58" t="b">
        <f>IF(ISNUMBER(Data!D275),IF(AND($A275&lt;=Data!$H$3,$A277&gt;=Data!$H$2,Data!E276&lt;&gt;1),VLOOKUP($A275,Data!$A:$D,4,FALSE)))</f>
        <v>0</v>
      </c>
      <c r="C275" s="58" t="b">
        <f>IF(ISNUMBER(Data!D275),IF(AND($A275&lt;=Data!$H$3,$A277&gt;=Data!$H$2,Data!E276&lt;&gt;1),VLOOKUP($A275,Data!$A:$D,3,FALSE)))</f>
        <v>0</v>
      </c>
      <c r="D275" s="58" t="b">
        <f>IF(COUNT(B275:C275)=2,IF(C275&gt;Data!$H$5,5,IF(C275&gt;Data!$H$6,4,IF(C275&gt;Data!$H$7,3,2))))</f>
        <v>0</v>
      </c>
      <c r="E275" s="69" t="str">
        <f t="shared" si="69"/>
        <v/>
      </c>
      <c r="F275" t="str">
        <f t="shared" si="76"/>
        <v>0,</v>
      </c>
      <c r="G275" t="str">
        <f t="shared" si="76"/>
        <v>0,</v>
      </c>
      <c r="H275" t="str">
        <f t="shared" si="76"/>
        <v>0,</v>
      </c>
      <c r="I275" t="str">
        <f t="shared" si="76"/>
        <v>0,</v>
      </c>
      <c r="J275" t="str">
        <f t="shared" si="76"/>
        <v>0,</v>
      </c>
      <c r="K275" t="str">
        <f t="shared" si="76"/>
        <v>0,</v>
      </c>
      <c r="L275" t="str">
        <f t="shared" si="76"/>
        <v>0,</v>
      </c>
      <c r="M275" t="str">
        <f t="shared" si="76"/>
        <v>0,</v>
      </c>
      <c r="N275" t="str">
        <f t="shared" si="76"/>
        <v>0,</v>
      </c>
      <c r="O275" t="str">
        <f t="shared" si="76"/>
        <v>0,</v>
      </c>
      <c r="P275" t="str">
        <f t="shared" si="76"/>
        <v>0,</v>
      </c>
      <c r="Q275" t="str">
        <f t="shared" si="75"/>
        <v>0,</v>
      </c>
      <c r="R275" t="str">
        <f t="shared" si="75"/>
        <v>0,</v>
      </c>
      <c r="S275" t="str">
        <f t="shared" si="75"/>
        <v>0,</v>
      </c>
      <c r="T275" t="str">
        <f t="shared" si="75"/>
        <v>0,</v>
      </c>
      <c r="U275" t="str">
        <f t="shared" si="75"/>
        <v>0,</v>
      </c>
      <c r="V275" t="str">
        <f t="shared" si="68"/>
        <v>0,</v>
      </c>
      <c r="W275" t="str">
        <f t="shared" si="68"/>
        <v>0,</v>
      </c>
      <c r="X275" t="str">
        <f t="shared" si="68"/>
        <v>0,</v>
      </c>
      <c r="Y275" t="str">
        <f t="shared" si="65"/>
        <v>0,</v>
      </c>
      <c r="AP275" t="str">
        <f t="shared" si="70"/>
        <v>FALSE</v>
      </c>
      <c r="AQ275" t="str">
        <f t="shared" si="71"/>
        <v>FALSE</v>
      </c>
      <c r="AR275" t="str">
        <f t="shared" si="72"/>
        <v>FALSE</v>
      </c>
      <c r="AS275" t="str">
        <f t="shared" si="73"/>
        <v>FALSE</v>
      </c>
    </row>
    <row r="276" spans="1:45" x14ac:dyDescent="0.25">
      <c r="A276" s="58">
        <v>275</v>
      </c>
      <c r="B276" s="58" t="b">
        <f>IF(ISNUMBER(Data!D276),IF(AND($A276&lt;=Data!$H$3,$A278&gt;=Data!$H$2,Data!E277&lt;&gt;1),VLOOKUP($A276,Data!$A:$D,4,FALSE)))</f>
        <v>0</v>
      </c>
      <c r="C276" s="58" t="b">
        <f>IF(ISNUMBER(Data!D276),IF(AND($A276&lt;=Data!$H$3,$A278&gt;=Data!$H$2,Data!E277&lt;&gt;1),VLOOKUP($A276,Data!$A:$D,3,FALSE)))</f>
        <v>0</v>
      </c>
      <c r="D276" s="58" t="b">
        <f>IF(COUNT(B276:C276)=2,IF(C276&gt;Data!$H$5,5,IF(C276&gt;Data!$H$6,4,IF(C276&gt;Data!$H$7,3,2))))</f>
        <v>0</v>
      </c>
      <c r="E276" s="69" t="str">
        <f t="shared" si="69"/>
        <v/>
      </c>
      <c r="F276" t="str">
        <f t="shared" si="76"/>
        <v>0,</v>
      </c>
      <c r="G276" t="str">
        <f t="shared" si="76"/>
        <v>0,</v>
      </c>
      <c r="H276" t="str">
        <f t="shared" si="76"/>
        <v>0,</v>
      </c>
      <c r="I276" t="str">
        <f t="shared" si="76"/>
        <v>0,</v>
      </c>
      <c r="J276" t="str">
        <f t="shared" si="76"/>
        <v>0,</v>
      </c>
      <c r="K276" t="str">
        <f t="shared" si="76"/>
        <v>0,</v>
      </c>
      <c r="L276" t="str">
        <f t="shared" si="76"/>
        <v>0,</v>
      </c>
      <c r="M276" t="str">
        <f t="shared" si="76"/>
        <v>0,</v>
      </c>
      <c r="N276" t="str">
        <f t="shared" si="76"/>
        <v>0,</v>
      </c>
      <c r="O276" t="str">
        <f t="shared" si="76"/>
        <v>0,</v>
      </c>
      <c r="P276" t="str">
        <f t="shared" si="76"/>
        <v>0,</v>
      </c>
      <c r="Q276" t="str">
        <f t="shared" si="75"/>
        <v>0,</v>
      </c>
      <c r="R276" t="str">
        <f t="shared" si="75"/>
        <v>0,</v>
      </c>
      <c r="S276" t="str">
        <f t="shared" si="75"/>
        <v>0,</v>
      </c>
      <c r="T276" t="str">
        <f t="shared" si="75"/>
        <v>0,</v>
      </c>
      <c r="U276" t="str">
        <f t="shared" si="75"/>
        <v>0,</v>
      </c>
      <c r="V276" t="str">
        <f t="shared" si="68"/>
        <v>0,</v>
      </c>
      <c r="W276" t="str">
        <f t="shared" si="68"/>
        <v>0,</v>
      </c>
      <c r="X276" t="str">
        <f t="shared" si="68"/>
        <v>0,</v>
      </c>
      <c r="Y276" t="str">
        <f t="shared" si="65"/>
        <v>0,</v>
      </c>
      <c r="AP276" t="str">
        <f t="shared" si="70"/>
        <v>FALSE</v>
      </c>
      <c r="AQ276" t="str">
        <f t="shared" si="71"/>
        <v>FALSE</v>
      </c>
      <c r="AR276" t="str">
        <f t="shared" si="72"/>
        <v>FALSE</v>
      </c>
      <c r="AS276" t="str">
        <f t="shared" si="73"/>
        <v>FALSE</v>
      </c>
    </row>
    <row r="277" spans="1:45" x14ac:dyDescent="0.25">
      <c r="A277" s="58">
        <v>276</v>
      </c>
      <c r="B277" s="58" t="b">
        <f>IF(ISNUMBER(Data!D277),IF(AND($A277&lt;=Data!$H$3,$A279&gt;=Data!$H$2,Data!E278&lt;&gt;1),VLOOKUP($A277,Data!$A:$D,4,FALSE)))</f>
        <v>0</v>
      </c>
      <c r="C277" s="58" t="b">
        <f>IF(ISNUMBER(Data!D277),IF(AND($A277&lt;=Data!$H$3,$A279&gt;=Data!$H$2,Data!E278&lt;&gt;1),VLOOKUP($A277,Data!$A:$D,3,FALSE)))</f>
        <v>0</v>
      </c>
      <c r="D277" s="58" t="b">
        <f>IF(COUNT(B277:C277)=2,IF(C277&gt;Data!$H$5,5,IF(C277&gt;Data!$H$6,4,IF(C277&gt;Data!$H$7,3,2))))</f>
        <v>0</v>
      </c>
      <c r="E277" s="69" t="str">
        <f t="shared" si="69"/>
        <v/>
      </c>
      <c r="F277" t="str">
        <f t="shared" si="76"/>
        <v>0,</v>
      </c>
      <c r="G277" t="str">
        <f t="shared" si="76"/>
        <v>0,</v>
      </c>
      <c r="H277" t="str">
        <f t="shared" si="76"/>
        <v>0,</v>
      </c>
      <c r="I277" t="str">
        <f t="shared" si="76"/>
        <v>0,</v>
      </c>
      <c r="J277" t="str">
        <f t="shared" si="76"/>
        <v>0,</v>
      </c>
      <c r="K277" t="str">
        <f t="shared" si="76"/>
        <v>0,</v>
      </c>
      <c r="L277" t="str">
        <f t="shared" si="76"/>
        <v>0,</v>
      </c>
      <c r="M277" t="str">
        <f t="shared" si="76"/>
        <v>0,</v>
      </c>
      <c r="N277" t="str">
        <f t="shared" si="76"/>
        <v>0,</v>
      </c>
      <c r="O277" t="str">
        <f t="shared" si="76"/>
        <v>0,</v>
      </c>
      <c r="P277" t="str">
        <f t="shared" si="76"/>
        <v>0,</v>
      </c>
      <c r="Q277" t="str">
        <f t="shared" si="75"/>
        <v>0,</v>
      </c>
      <c r="R277" t="str">
        <f t="shared" si="75"/>
        <v>0,</v>
      </c>
      <c r="S277" t="str">
        <f t="shared" si="75"/>
        <v>0,</v>
      </c>
      <c r="T277" t="str">
        <f t="shared" si="75"/>
        <v>0,</v>
      </c>
      <c r="U277" t="str">
        <f t="shared" si="75"/>
        <v>0,</v>
      </c>
      <c r="V277" t="str">
        <f t="shared" si="68"/>
        <v>0,</v>
      </c>
      <c r="W277" t="str">
        <f t="shared" si="68"/>
        <v>0,</v>
      </c>
      <c r="X277" t="str">
        <f t="shared" si="68"/>
        <v>0,</v>
      </c>
      <c r="Y277" t="str">
        <f t="shared" si="65"/>
        <v>0,</v>
      </c>
      <c r="AP277" t="str">
        <f t="shared" si="70"/>
        <v>FALSE</v>
      </c>
      <c r="AQ277" t="str">
        <f t="shared" si="71"/>
        <v>FALSE</v>
      </c>
      <c r="AR277" t="str">
        <f t="shared" si="72"/>
        <v>FALSE</v>
      </c>
      <c r="AS277" t="str">
        <f t="shared" si="73"/>
        <v>FALSE</v>
      </c>
    </row>
    <row r="278" spans="1:45" x14ac:dyDescent="0.25">
      <c r="A278" s="58">
        <v>277</v>
      </c>
      <c r="B278" s="58" t="b">
        <f>IF(ISNUMBER(Data!D278),IF(AND($A278&lt;=Data!$H$3,$A280&gt;=Data!$H$2,Data!E279&lt;&gt;1),VLOOKUP($A278,Data!$A:$D,4,FALSE)))</f>
        <v>0</v>
      </c>
      <c r="C278" s="58" t="b">
        <f>IF(ISNUMBER(Data!D278),IF(AND($A278&lt;=Data!$H$3,$A280&gt;=Data!$H$2,Data!E279&lt;&gt;1),VLOOKUP($A278,Data!$A:$D,3,FALSE)))</f>
        <v>0</v>
      </c>
      <c r="D278" s="58" t="b">
        <f>IF(COUNT(B278:C278)=2,IF(C278&gt;Data!$H$5,5,IF(C278&gt;Data!$H$6,4,IF(C278&gt;Data!$H$7,3,2))))</f>
        <v>0</v>
      </c>
      <c r="E278" s="69" t="str">
        <f t="shared" si="69"/>
        <v/>
      </c>
      <c r="F278" t="str">
        <f t="shared" si="76"/>
        <v>0,</v>
      </c>
      <c r="G278" t="str">
        <f t="shared" si="76"/>
        <v>0,</v>
      </c>
      <c r="H278" t="str">
        <f t="shared" si="76"/>
        <v>0,</v>
      </c>
      <c r="I278" t="str">
        <f t="shared" si="76"/>
        <v>0,</v>
      </c>
      <c r="J278" t="str">
        <f t="shared" si="76"/>
        <v>0,</v>
      </c>
      <c r="K278" t="str">
        <f t="shared" si="76"/>
        <v>0,</v>
      </c>
      <c r="L278" t="str">
        <f t="shared" si="76"/>
        <v>0,</v>
      </c>
      <c r="M278" t="str">
        <f t="shared" si="76"/>
        <v>0,</v>
      </c>
      <c r="N278" t="str">
        <f t="shared" si="76"/>
        <v>0,</v>
      </c>
      <c r="O278" t="str">
        <f t="shared" si="76"/>
        <v>0,</v>
      </c>
      <c r="P278" t="str">
        <f t="shared" si="76"/>
        <v>0,</v>
      </c>
      <c r="Q278" t="str">
        <f t="shared" si="75"/>
        <v>0,</v>
      </c>
      <c r="R278" t="str">
        <f t="shared" si="75"/>
        <v>0,</v>
      </c>
      <c r="S278" t="str">
        <f t="shared" si="75"/>
        <v>0,</v>
      </c>
      <c r="T278" t="str">
        <f t="shared" si="75"/>
        <v>0,</v>
      </c>
      <c r="U278" t="str">
        <f t="shared" si="75"/>
        <v>0,</v>
      </c>
      <c r="V278" t="str">
        <f t="shared" si="68"/>
        <v>0,</v>
      </c>
      <c r="W278" t="str">
        <f t="shared" si="68"/>
        <v>0,</v>
      </c>
      <c r="X278" t="str">
        <f t="shared" si="68"/>
        <v>0,</v>
      </c>
      <c r="Y278" t="str">
        <f t="shared" si="65"/>
        <v>0,</v>
      </c>
      <c r="AP278" t="str">
        <f t="shared" si="70"/>
        <v>FALSE</v>
      </c>
      <c r="AQ278" t="str">
        <f t="shared" si="71"/>
        <v>FALSE</v>
      </c>
      <c r="AR278" t="str">
        <f t="shared" si="72"/>
        <v>FALSE</v>
      </c>
      <c r="AS278" t="str">
        <f t="shared" si="73"/>
        <v>FALSE</v>
      </c>
    </row>
    <row r="279" spans="1:45" x14ac:dyDescent="0.25">
      <c r="A279" s="58">
        <v>278</v>
      </c>
      <c r="B279" s="58" t="b">
        <f>IF(ISNUMBER(Data!D279),IF(AND($A279&lt;=Data!$H$3,$A281&gt;=Data!$H$2,Data!E280&lt;&gt;1),VLOOKUP($A279,Data!$A:$D,4,FALSE)))</f>
        <v>0</v>
      </c>
      <c r="C279" s="58" t="b">
        <f>IF(ISNUMBER(Data!D279),IF(AND($A279&lt;=Data!$H$3,$A281&gt;=Data!$H$2,Data!E280&lt;&gt;1),VLOOKUP($A279,Data!$A:$D,3,FALSE)))</f>
        <v>0</v>
      </c>
      <c r="D279" s="58" t="b">
        <f>IF(COUNT(B279:C279)=2,IF(C279&gt;Data!$H$5,5,IF(C279&gt;Data!$H$6,4,IF(C279&gt;Data!$H$7,3,2))))</f>
        <v>0</v>
      </c>
      <c r="E279" s="69" t="str">
        <f t="shared" si="69"/>
        <v/>
      </c>
      <c r="F279" t="str">
        <f t="shared" si="76"/>
        <v>0,</v>
      </c>
      <c r="G279" t="str">
        <f t="shared" si="76"/>
        <v>0,</v>
      </c>
      <c r="H279" t="str">
        <f t="shared" si="76"/>
        <v>0,</v>
      </c>
      <c r="I279" t="str">
        <f t="shared" si="76"/>
        <v>0,</v>
      </c>
      <c r="J279" t="str">
        <f t="shared" si="76"/>
        <v>0,</v>
      </c>
      <c r="K279" t="str">
        <f t="shared" si="76"/>
        <v>0,</v>
      </c>
      <c r="L279" t="str">
        <f t="shared" si="76"/>
        <v>0,</v>
      </c>
      <c r="M279" t="str">
        <f t="shared" si="76"/>
        <v>0,</v>
      </c>
      <c r="N279" t="str">
        <f t="shared" si="76"/>
        <v>0,</v>
      </c>
      <c r="O279" t="str">
        <f t="shared" si="76"/>
        <v>0,</v>
      </c>
      <c r="P279" t="str">
        <f t="shared" si="76"/>
        <v>0,</v>
      </c>
      <c r="Q279" t="str">
        <f t="shared" si="75"/>
        <v>0,</v>
      </c>
      <c r="R279" t="str">
        <f t="shared" si="75"/>
        <v>0,</v>
      </c>
      <c r="S279" t="str">
        <f t="shared" si="75"/>
        <v>0,</v>
      </c>
      <c r="T279" t="str">
        <f t="shared" si="75"/>
        <v>0,</v>
      </c>
      <c r="U279" t="str">
        <f t="shared" si="75"/>
        <v>0,</v>
      </c>
      <c r="V279" t="str">
        <f t="shared" si="68"/>
        <v>0,</v>
      </c>
      <c r="W279" t="str">
        <f t="shared" si="68"/>
        <v>0,</v>
      </c>
      <c r="X279" t="str">
        <f t="shared" si="68"/>
        <v>0,</v>
      </c>
      <c r="Y279" t="str">
        <f t="shared" si="65"/>
        <v>0,</v>
      </c>
      <c r="AP279" t="str">
        <f t="shared" si="70"/>
        <v>FALSE</v>
      </c>
      <c r="AQ279" t="str">
        <f t="shared" si="71"/>
        <v>FALSE</v>
      </c>
      <c r="AR279" t="str">
        <f t="shared" si="72"/>
        <v>FALSE</v>
      </c>
      <c r="AS279" t="str">
        <f t="shared" si="73"/>
        <v>FALSE</v>
      </c>
    </row>
    <row r="280" spans="1:45" x14ac:dyDescent="0.25">
      <c r="A280" s="58">
        <v>279</v>
      </c>
      <c r="B280" s="58" t="b">
        <f>IF(ISNUMBER(Data!D280),IF(AND($A280&lt;=Data!$H$3,$A282&gt;=Data!$H$2,Data!E281&lt;&gt;1),VLOOKUP($A280,Data!$A:$D,4,FALSE)))</f>
        <v>0</v>
      </c>
      <c r="C280" s="58" t="b">
        <f>IF(ISNUMBER(Data!D280),IF(AND($A280&lt;=Data!$H$3,$A282&gt;=Data!$H$2,Data!E281&lt;&gt;1),VLOOKUP($A280,Data!$A:$D,3,FALSE)))</f>
        <v>0</v>
      </c>
      <c r="D280" s="58" t="b">
        <f>IF(COUNT(B280:C280)=2,IF(C280&gt;Data!$H$5,5,IF(C280&gt;Data!$H$6,4,IF(C280&gt;Data!$H$7,3,2))))</f>
        <v>0</v>
      </c>
      <c r="E280" s="69" t="str">
        <f t="shared" si="69"/>
        <v/>
      </c>
      <c r="F280" t="str">
        <f t="shared" si="76"/>
        <v>0,</v>
      </c>
      <c r="G280" t="str">
        <f t="shared" si="76"/>
        <v>0,</v>
      </c>
      <c r="H280" t="str">
        <f t="shared" si="76"/>
        <v>0,</v>
      </c>
      <c r="I280" t="str">
        <f t="shared" si="76"/>
        <v>0,</v>
      </c>
      <c r="J280" t="str">
        <f t="shared" si="76"/>
        <v>0,</v>
      </c>
      <c r="K280" t="str">
        <f t="shared" si="76"/>
        <v>0,</v>
      </c>
      <c r="L280" t="str">
        <f t="shared" si="76"/>
        <v>0,</v>
      </c>
      <c r="M280" t="str">
        <f t="shared" si="76"/>
        <v>0,</v>
      </c>
      <c r="N280" t="str">
        <f t="shared" si="76"/>
        <v>0,</v>
      </c>
      <c r="O280" t="str">
        <f t="shared" si="76"/>
        <v>0,</v>
      </c>
      <c r="P280" t="str">
        <f t="shared" si="76"/>
        <v>0,</v>
      </c>
      <c r="Q280" t="str">
        <f t="shared" si="75"/>
        <v>0,</v>
      </c>
      <c r="R280" t="str">
        <f t="shared" si="75"/>
        <v>0,</v>
      </c>
      <c r="S280" t="str">
        <f t="shared" si="75"/>
        <v>0,</v>
      </c>
      <c r="T280" t="str">
        <f t="shared" si="75"/>
        <v>0,</v>
      </c>
      <c r="U280" t="str">
        <f t="shared" si="75"/>
        <v>0,</v>
      </c>
      <c r="V280" t="str">
        <f t="shared" si="68"/>
        <v>0,</v>
      </c>
      <c r="W280" t="str">
        <f t="shared" si="68"/>
        <v>0,</v>
      </c>
      <c r="X280" t="str">
        <f t="shared" si="68"/>
        <v>0,</v>
      </c>
      <c r="Y280" t="str">
        <f t="shared" si="65"/>
        <v>0,</v>
      </c>
      <c r="AP280" t="str">
        <f t="shared" si="70"/>
        <v>FALSE</v>
      </c>
      <c r="AQ280" t="str">
        <f t="shared" si="71"/>
        <v>FALSE</v>
      </c>
      <c r="AR280" t="str">
        <f t="shared" si="72"/>
        <v>FALSE</v>
      </c>
      <c r="AS280" t="str">
        <f t="shared" si="73"/>
        <v>FALSE</v>
      </c>
    </row>
    <row r="281" spans="1:45" x14ac:dyDescent="0.25">
      <c r="A281" s="58">
        <v>280</v>
      </c>
      <c r="B281" s="58" t="b">
        <f>IF(ISNUMBER(Data!D281),IF(AND($A281&lt;=Data!$H$3,$A283&gt;=Data!$H$2,Data!E282&lt;&gt;1),VLOOKUP($A281,Data!$A:$D,4,FALSE)))</f>
        <v>0</v>
      </c>
      <c r="C281" s="58" t="b">
        <f>IF(ISNUMBER(Data!D281),IF(AND($A281&lt;=Data!$H$3,$A283&gt;=Data!$H$2,Data!E282&lt;&gt;1),VLOOKUP($A281,Data!$A:$D,3,FALSE)))</f>
        <v>0</v>
      </c>
      <c r="D281" s="58" t="b">
        <f>IF(COUNT(B281:C281)=2,IF(C281&gt;Data!$H$5,5,IF(C281&gt;Data!$H$6,4,IF(C281&gt;Data!$H$7,3,2))))</f>
        <v>0</v>
      </c>
      <c r="E281" s="69" t="str">
        <f t="shared" si="69"/>
        <v/>
      </c>
      <c r="F281" t="str">
        <f t="shared" si="76"/>
        <v>0,</v>
      </c>
      <c r="G281" t="str">
        <f t="shared" si="76"/>
        <v>0,</v>
      </c>
      <c r="H281" t="str">
        <f t="shared" si="76"/>
        <v>0,</v>
      </c>
      <c r="I281" t="str">
        <f t="shared" si="76"/>
        <v>0,</v>
      </c>
      <c r="J281" t="str">
        <f t="shared" si="76"/>
        <v>0,</v>
      </c>
      <c r="K281" t="str">
        <f t="shared" si="76"/>
        <v>0,</v>
      </c>
      <c r="L281" t="str">
        <f t="shared" si="76"/>
        <v>0,</v>
      </c>
      <c r="M281" t="str">
        <f t="shared" si="76"/>
        <v>0,</v>
      </c>
      <c r="N281" t="str">
        <f t="shared" si="76"/>
        <v>0,</v>
      </c>
      <c r="O281" t="str">
        <f t="shared" si="76"/>
        <v>0,</v>
      </c>
      <c r="P281" t="str">
        <f t="shared" si="76"/>
        <v>0,</v>
      </c>
      <c r="Q281" t="str">
        <f t="shared" si="75"/>
        <v>0,</v>
      </c>
      <c r="R281" t="str">
        <f t="shared" si="75"/>
        <v>0,</v>
      </c>
      <c r="S281" t="str">
        <f t="shared" si="75"/>
        <v>0,</v>
      </c>
      <c r="T281" t="str">
        <f t="shared" si="75"/>
        <v>0,</v>
      </c>
      <c r="U281" t="str">
        <f t="shared" si="75"/>
        <v>0,</v>
      </c>
      <c r="V281" t="str">
        <f t="shared" si="68"/>
        <v>0,</v>
      </c>
      <c r="W281" t="str">
        <f t="shared" si="68"/>
        <v>0,</v>
      </c>
      <c r="X281" t="str">
        <f t="shared" si="68"/>
        <v>0,</v>
      </c>
      <c r="Y281" t="str">
        <f t="shared" si="65"/>
        <v>0,</v>
      </c>
      <c r="AP281" t="str">
        <f t="shared" si="70"/>
        <v>FALSE</v>
      </c>
      <c r="AQ281" t="str">
        <f t="shared" si="71"/>
        <v>FALSE</v>
      </c>
      <c r="AR281" t="str">
        <f t="shared" si="72"/>
        <v>FALSE</v>
      </c>
      <c r="AS281" t="str">
        <f t="shared" si="73"/>
        <v>FALSE</v>
      </c>
    </row>
    <row r="282" spans="1:45" x14ac:dyDescent="0.25">
      <c r="A282" s="58">
        <v>281</v>
      </c>
      <c r="B282" s="58" t="b">
        <f>IF(ISNUMBER(Data!D282),IF(AND($A282&lt;=Data!$H$3,$A284&gt;=Data!$H$2,Data!E283&lt;&gt;1),VLOOKUP($A282,Data!$A:$D,4,FALSE)))</f>
        <v>0</v>
      </c>
      <c r="C282" s="58" t="b">
        <f>IF(ISNUMBER(Data!D282),IF(AND($A282&lt;=Data!$H$3,$A284&gt;=Data!$H$2,Data!E283&lt;&gt;1),VLOOKUP($A282,Data!$A:$D,3,FALSE)))</f>
        <v>0</v>
      </c>
      <c r="D282" s="58" t="b">
        <f>IF(COUNT(B282:C282)=2,IF(C282&gt;Data!$H$5,5,IF(C282&gt;Data!$H$6,4,IF(C282&gt;Data!$H$7,3,2))))</f>
        <v>0</v>
      </c>
      <c r="E282" s="69" t="str">
        <f t="shared" si="69"/>
        <v/>
      </c>
      <c r="F282" t="str">
        <f t="shared" ref="F282:P291" si="77">IF($B282&lt;F$1,1,0) &amp;","&amp;$E282</f>
        <v>0,</v>
      </c>
      <c r="G282" t="str">
        <f t="shared" si="77"/>
        <v>0,</v>
      </c>
      <c r="H282" t="str">
        <f t="shared" si="77"/>
        <v>0,</v>
      </c>
      <c r="I282" t="str">
        <f t="shared" si="77"/>
        <v>0,</v>
      </c>
      <c r="J282" t="str">
        <f t="shared" si="77"/>
        <v>0,</v>
      </c>
      <c r="K282" t="str">
        <f t="shared" si="77"/>
        <v>0,</v>
      </c>
      <c r="L282" t="str">
        <f t="shared" si="77"/>
        <v>0,</v>
      </c>
      <c r="M282" t="str">
        <f t="shared" si="77"/>
        <v>0,</v>
      </c>
      <c r="N282" t="str">
        <f t="shared" si="77"/>
        <v>0,</v>
      </c>
      <c r="O282" t="str">
        <f t="shared" si="77"/>
        <v>0,</v>
      </c>
      <c r="P282" t="str">
        <f t="shared" si="77"/>
        <v>0,</v>
      </c>
      <c r="Q282" t="str">
        <f t="shared" si="75"/>
        <v>0,</v>
      </c>
      <c r="R282" t="str">
        <f t="shared" si="75"/>
        <v>0,</v>
      </c>
      <c r="S282" t="str">
        <f t="shared" si="75"/>
        <v>0,</v>
      </c>
      <c r="T282" t="str">
        <f t="shared" si="75"/>
        <v>0,</v>
      </c>
      <c r="U282" t="str">
        <f t="shared" si="75"/>
        <v>0,</v>
      </c>
      <c r="V282" t="str">
        <f t="shared" si="68"/>
        <v>0,</v>
      </c>
      <c r="W282" t="str">
        <f t="shared" si="68"/>
        <v>0,</v>
      </c>
      <c r="X282" t="str">
        <f t="shared" si="68"/>
        <v>0,</v>
      </c>
      <c r="Y282" t="str">
        <f t="shared" si="65"/>
        <v>0,</v>
      </c>
      <c r="AP282" t="str">
        <f t="shared" si="70"/>
        <v>FALSE</v>
      </c>
      <c r="AQ282" t="str">
        <f t="shared" si="71"/>
        <v>FALSE</v>
      </c>
      <c r="AR282" t="str">
        <f t="shared" si="72"/>
        <v>FALSE</v>
      </c>
      <c r="AS282" t="str">
        <f t="shared" si="73"/>
        <v>FALSE</v>
      </c>
    </row>
    <row r="283" spans="1:45" x14ac:dyDescent="0.25">
      <c r="A283" s="58">
        <v>282</v>
      </c>
      <c r="B283" s="58" t="b">
        <f>IF(ISNUMBER(Data!D283),IF(AND($A283&lt;=Data!$H$3,$A285&gt;=Data!$H$2,Data!E284&lt;&gt;1),VLOOKUP($A283,Data!$A:$D,4,FALSE)))</f>
        <v>0</v>
      </c>
      <c r="C283" s="58" t="b">
        <f>IF(ISNUMBER(Data!D283),IF(AND($A283&lt;=Data!$H$3,$A285&gt;=Data!$H$2,Data!E284&lt;&gt;1),VLOOKUP($A283,Data!$A:$D,3,FALSE)))</f>
        <v>0</v>
      </c>
      <c r="D283" s="58" t="b">
        <f>IF(COUNT(B283:C283)=2,IF(C283&gt;Data!$H$5,5,IF(C283&gt;Data!$H$6,4,IF(C283&gt;Data!$H$7,3,2))))</f>
        <v>0</v>
      </c>
      <c r="E283" s="69" t="str">
        <f t="shared" si="69"/>
        <v/>
      </c>
      <c r="F283" t="str">
        <f t="shared" si="77"/>
        <v>0,</v>
      </c>
      <c r="G283" t="str">
        <f t="shared" si="77"/>
        <v>0,</v>
      </c>
      <c r="H283" t="str">
        <f t="shared" si="77"/>
        <v>0,</v>
      </c>
      <c r="I283" t="str">
        <f t="shared" si="77"/>
        <v>0,</v>
      </c>
      <c r="J283" t="str">
        <f t="shared" si="77"/>
        <v>0,</v>
      </c>
      <c r="K283" t="str">
        <f t="shared" si="77"/>
        <v>0,</v>
      </c>
      <c r="L283" t="str">
        <f t="shared" si="77"/>
        <v>0,</v>
      </c>
      <c r="M283" t="str">
        <f t="shared" si="77"/>
        <v>0,</v>
      </c>
      <c r="N283" t="str">
        <f t="shared" si="77"/>
        <v>0,</v>
      </c>
      <c r="O283" t="str">
        <f t="shared" si="77"/>
        <v>0,</v>
      </c>
      <c r="P283" t="str">
        <f t="shared" si="77"/>
        <v>0,</v>
      </c>
      <c r="Q283" t="str">
        <f t="shared" si="75"/>
        <v>0,</v>
      </c>
      <c r="R283" t="str">
        <f t="shared" si="75"/>
        <v>0,</v>
      </c>
      <c r="S283" t="str">
        <f t="shared" si="75"/>
        <v>0,</v>
      </c>
      <c r="T283" t="str">
        <f t="shared" si="75"/>
        <v>0,</v>
      </c>
      <c r="U283" t="str">
        <f t="shared" si="75"/>
        <v>0,</v>
      </c>
      <c r="V283" t="str">
        <f t="shared" si="68"/>
        <v>0,</v>
      </c>
      <c r="W283" t="str">
        <f t="shared" si="68"/>
        <v>0,</v>
      </c>
      <c r="X283" t="str">
        <f t="shared" si="68"/>
        <v>0,</v>
      </c>
      <c r="Y283" t="str">
        <f t="shared" si="65"/>
        <v>0,</v>
      </c>
      <c r="AP283" t="str">
        <f t="shared" si="70"/>
        <v>FALSE</v>
      </c>
      <c r="AQ283" t="str">
        <f t="shared" si="71"/>
        <v>FALSE</v>
      </c>
      <c r="AR283" t="str">
        <f t="shared" si="72"/>
        <v>FALSE</v>
      </c>
      <c r="AS283" t="str">
        <f t="shared" si="73"/>
        <v>FALSE</v>
      </c>
    </row>
    <row r="284" spans="1:45" x14ac:dyDescent="0.25">
      <c r="A284" s="58">
        <v>283</v>
      </c>
      <c r="B284" s="58" t="b">
        <f>IF(ISNUMBER(Data!D284),IF(AND($A284&lt;=Data!$H$3,$A286&gt;=Data!$H$2,Data!E285&lt;&gt;1),VLOOKUP($A284,Data!$A:$D,4,FALSE)))</f>
        <v>0</v>
      </c>
      <c r="C284" s="58" t="b">
        <f>IF(ISNUMBER(Data!D284),IF(AND($A284&lt;=Data!$H$3,$A286&gt;=Data!$H$2,Data!E285&lt;&gt;1),VLOOKUP($A284,Data!$A:$D,3,FALSE)))</f>
        <v>0</v>
      </c>
      <c r="D284" s="58" t="b">
        <f>IF(COUNT(B284:C284)=2,IF(C284&gt;Data!$H$5,5,IF(C284&gt;Data!$H$6,4,IF(C284&gt;Data!$H$7,3,2))))</f>
        <v>0</v>
      </c>
      <c r="E284" s="69" t="str">
        <f t="shared" si="69"/>
        <v/>
      </c>
      <c r="F284" t="str">
        <f t="shared" si="77"/>
        <v>0,</v>
      </c>
      <c r="G284" t="str">
        <f t="shared" si="77"/>
        <v>0,</v>
      </c>
      <c r="H284" t="str">
        <f t="shared" si="77"/>
        <v>0,</v>
      </c>
      <c r="I284" t="str">
        <f t="shared" si="77"/>
        <v>0,</v>
      </c>
      <c r="J284" t="str">
        <f t="shared" si="77"/>
        <v>0,</v>
      </c>
      <c r="K284" t="str">
        <f t="shared" si="77"/>
        <v>0,</v>
      </c>
      <c r="L284" t="str">
        <f t="shared" si="77"/>
        <v>0,</v>
      </c>
      <c r="M284" t="str">
        <f t="shared" si="77"/>
        <v>0,</v>
      </c>
      <c r="N284" t="str">
        <f t="shared" si="77"/>
        <v>0,</v>
      </c>
      <c r="O284" t="str">
        <f t="shared" si="77"/>
        <v>0,</v>
      </c>
      <c r="P284" t="str">
        <f t="shared" si="77"/>
        <v>0,</v>
      </c>
      <c r="Q284" t="str">
        <f t="shared" si="75"/>
        <v>0,</v>
      </c>
      <c r="R284" t="str">
        <f t="shared" si="75"/>
        <v>0,</v>
      </c>
      <c r="S284" t="str">
        <f t="shared" si="75"/>
        <v>0,</v>
      </c>
      <c r="T284" t="str">
        <f t="shared" si="75"/>
        <v>0,</v>
      </c>
      <c r="U284" t="str">
        <f t="shared" si="75"/>
        <v>0,</v>
      </c>
      <c r="V284" t="str">
        <f t="shared" si="68"/>
        <v>0,</v>
      </c>
      <c r="W284" t="str">
        <f t="shared" si="68"/>
        <v>0,</v>
      </c>
      <c r="X284" t="str">
        <f t="shared" si="68"/>
        <v>0,</v>
      </c>
      <c r="Y284" t="str">
        <f t="shared" si="65"/>
        <v>0,</v>
      </c>
      <c r="AP284" t="str">
        <f t="shared" si="70"/>
        <v>FALSE</v>
      </c>
      <c r="AQ284" t="str">
        <f t="shared" si="71"/>
        <v>FALSE</v>
      </c>
      <c r="AR284" t="str">
        <f t="shared" si="72"/>
        <v>FALSE</v>
      </c>
      <c r="AS284" t="str">
        <f t="shared" si="73"/>
        <v>FALSE</v>
      </c>
    </row>
    <row r="285" spans="1:45" x14ac:dyDescent="0.25">
      <c r="A285" s="58">
        <v>284</v>
      </c>
      <c r="B285" s="58" t="b">
        <f>IF(ISNUMBER(Data!D285),IF(AND($A285&lt;=Data!$H$3,$A287&gt;=Data!$H$2,Data!E286&lt;&gt;1),VLOOKUP($A285,Data!$A:$D,4,FALSE)))</f>
        <v>0</v>
      </c>
      <c r="C285" s="58" t="b">
        <f>IF(ISNUMBER(Data!D285),IF(AND($A285&lt;=Data!$H$3,$A287&gt;=Data!$H$2,Data!E286&lt;&gt;1),VLOOKUP($A285,Data!$A:$D,3,FALSE)))</f>
        <v>0</v>
      </c>
      <c r="D285" s="58" t="b">
        <f>IF(COUNT(B285:C285)=2,IF(C285&gt;Data!$H$5,5,IF(C285&gt;Data!$H$6,4,IF(C285&gt;Data!$H$7,3,2))))</f>
        <v>0</v>
      </c>
      <c r="E285" s="69" t="str">
        <f t="shared" si="69"/>
        <v/>
      </c>
      <c r="F285" t="str">
        <f t="shared" si="77"/>
        <v>0,</v>
      </c>
      <c r="G285" t="str">
        <f t="shared" si="77"/>
        <v>0,</v>
      </c>
      <c r="H285" t="str">
        <f t="shared" si="77"/>
        <v>0,</v>
      </c>
      <c r="I285" t="str">
        <f t="shared" si="77"/>
        <v>0,</v>
      </c>
      <c r="J285" t="str">
        <f t="shared" si="77"/>
        <v>0,</v>
      </c>
      <c r="K285" t="str">
        <f t="shared" si="77"/>
        <v>0,</v>
      </c>
      <c r="L285" t="str">
        <f t="shared" si="77"/>
        <v>0,</v>
      </c>
      <c r="M285" t="str">
        <f t="shared" si="77"/>
        <v>0,</v>
      </c>
      <c r="N285" t="str">
        <f t="shared" si="77"/>
        <v>0,</v>
      </c>
      <c r="O285" t="str">
        <f t="shared" si="77"/>
        <v>0,</v>
      </c>
      <c r="P285" t="str">
        <f t="shared" si="77"/>
        <v>0,</v>
      </c>
      <c r="Q285" t="str">
        <f t="shared" si="75"/>
        <v>0,</v>
      </c>
      <c r="R285" t="str">
        <f t="shared" si="75"/>
        <v>0,</v>
      </c>
      <c r="S285" t="str">
        <f t="shared" si="75"/>
        <v>0,</v>
      </c>
      <c r="T285" t="str">
        <f t="shared" si="75"/>
        <v>0,</v>
      </c>
      <c r="U285" t="str">
        <f t="shared" si="75"/>
        <v>0,</v>
      </c>
      <c r="V285" t="str">
        <f t="shared" si="68"/>
        <v>0,</v>
      </c>
      <c r="W285" t="str">
        <f t="shared" si="68"/>
        <v>0,</v>
      </c>
      <c r="X285" t="str">
        <f t="shared" si="68"/>
        <v>0,</v>
      </c>
      <c r="Y285" t="str">
        <f t="shared" si="65"/>
        <v>0,</v>
      </c>
      <c r="AP285" t="str">
        <f t="shared" si="70"/>
        <v>FALSE</v>
      </c>
      <c r="AQ285" t="str">
        <f t="shared" si="71"/>
        <v>FALSE</v>
      </c>
      <c r="AR285" t="str">
        <f t="shared" si="72"/>
        <v>FALSE</v>
      </c>
      <c r="AS285" t="str">
        <f t="shared" si="73"/>
        <v>FALSE</v>
      </c>
    </row>
    <row r="286" spans="1:45" x14ac:dyDescent="0.25">
      <c r="A286" s="58">
        <v>285</v>
      </c>
      <c r="B286" s="58" t="b">
        <f>IF(ISNUMBER(Data!D286),IF(AND($A286&lt;=Data!$H$3,$A288&gt;=Data!$H$2,Data!E287&lt;&gt;1),VLOOKUP($A286,Data!$A:$D,4,FALSE)))</f>
        <v>0</v>
      </c>
      <c r="C286" s="58" t="b">
        <f>IF(ISNUMBER(Data!D286),IF(AND($A286&lt;=Data!$H$3,$A288&gt;=Data!$H$2,Data!E287&lt;&gt;1),VLOOKUP($A286,Data!$A:$D,3,FALSE)))</f>
        <v>0</v>
      </c>
      <c r="D286" s="58" t="b">
        <f>IF(COUNT(B286:C286)=2,IF(C286&gt;Data!$H$5,5,IF(C286&gt;Data!$H$6,4,IF(C286&gt;Data!$H$7,3,2))))</f>
        <v>0</v>
      </c>
      <c r="E286" s="69" t="str">
        <f t="shared" si="69"/>
        <v/>
      </c>
      <c r="F286" t="str">
        <f t="shared" si="77"/>
        <v>0,</v>
      </c>
      <c r="G286" t="str">
        <f t="shared" si="77"/>
        <v>0,</v>
      </c>
      <c r="H286" t="str">
        <f t="shared" si="77"/>
        <v>0,</v>
      </c>
      <c r="I286" t="str">
        <f t="shared" si="77"/>
        <v>0,</v>
      </c>
      <c r="J286" t="str">
        <f t="shared" si="77"/>
        <v>0,</v>
      </c>
      <c r="K286" t="str">
        <f t="shared" si="77"/>
        <v>0,</v>
      </c>
      <c r="L286" t="str">
        <f t="shared" si="77"/>
        <v>0,</v>
      </c>
      <c r="M286" t="str">
        <f t="shared" si="77"/>
        <v>0,</v>
      </c>
      <c r="N286" t="str">
        <f t="shared" si="77"/>
        <v>0,</v>
      </c>
      <c r="O286" t="str">
        <f t="shared" si="77"/>
        <v>0,</v>
      </c>
      <c r="P286" t="str">
        <f t="shared" si="77"/>
        <v>0,</v>
      </c>
      <c r="Q286" t="str">
        <f t="shared" si="75"/>
        <v>0,</v>
      </c>
      <c r="R286" t="str">
        <f t="shared" si="75"/>
        <v>0,</v>
      </c>
      <c r="S286" t="str">
        <f t="shared" si="75"/>
        <v>0,</v>
      </c>
      <c r="T286" t="str">
        <f t="shared" si="75"/>
        <v>0,</v>
      </c>
      <c r="U286" t="str">
        <f t="shared" si="75"/>
        <v>0,</v>
      </c>
      <c r="V286" t="str">
        <f t="shared" si="68"/>
        <v>0,</v>
      </c>
      <c r="W286" t="str">
        <f t="shared" si="68"/>
        <v>0,</v>
      </c>
      <c r="X286" t="str">
        <f t="shared" si="68"/>
        <v>0,</v>
      </c>
      <c r="Y286" t="str">
        <f t="shared" si="65"/>
        <v>0,</v>
      </c>
      <c r="AP286" t="str">
        <f t="shared" si="70"/>
        <v>FALSE</v>
      </c>
      <c r="AQ286" t="str">
        <f t="shared" si="71"/>
        <v>FALSE</v>
      </c>
      <c r="AR286" t="str">
        <f t="shared" si="72"/>
        <v>FALSE</v>
      </c>
      <c r="AS286" t="str">
        <f t="shared" si="73"/>
        <v>FALSE</v>
      </c>
    </row>
    <row r="287" spans="1:45" x14ac:dyDescent="0.25">
      <c r="A287" s="58">
        <v>286</v>
      </c>
      <c r="B287" s="58" t="b">
        <f>IF(ISNUMBER(Data!D287),IF(AND($A287&lt;=Data!$H$3,$A289&gt;=Data!$H$2,Data!E288&lt;&gt;1),VLOOKUP($A287,Data!$A:$D,4,FALSE)))</f>
        <v>0</v>
      </c>
      <c r="C287" s="58" t="b">
        <f>IF(ISNUMBER(Data!D287),IF(AND($A287&lt;=Data!$H$3,$A289&gt;=Data!$H$2,Data!E288&lt;&gt;1),VLOOKUP($A287,Data!$A:$D,3,FALSE)))</f>
        <v>0</v>
      </c>
      <c r="D287" s="58" t="b">
        <f>IF(COUNT(B287:C287)=2,IF(C287&gt;Data!$H$5,5,IF(C287&gt;Data!$H$6,4,IF(C287&gt;Data!$H$7,3,2))))</f>
        <v>0</v>
      </c>
      <c r="E287" s="69" t="str">
        <f t="shared" si="69"/>
        <v/>
      </c>
      <c r="F287" t="str">
        <f t="shared" si="77"/>
        <v>0,</v>
      </c>
      <c r="G287" t="str">
        <f t="shared" si="77"/>
        <v>0,</v>
      </c>
      <c r="H287" t="str">
        <f t="shared" si="77"/>
        <v>0,</v>
      </c>
      <c r="I287" t="str">
        <f t="shared" si="77"/>
        <v>0,</v>
      </c>
      <c r="J287" t="str">
        <f t="shared" si="77"/>
        <v>0,</v>
      </c>
      <c r="K287" t="str">
        <f t="shared" si="77"/>
        <v>0,</v>
      </c>
      <c r="L287" t="str">
        <f t="shared" si="77"/>
        <v>0,</v>
      </c>
      <c r="M287" t="str">
        <f t="shared" si="77"/>
        <v>0,</v>
      </c>
      <c r="N287" t="str">
        <f t="shared" si="77"/>
        <v>0,</v>
      </c>
      <c r="O287" t="str">
        <f t="shared" si="77"/>
        <v>0,</v>
      </c>
      <c r="P287" t="str">
        <f t="shared" si="77"/>
        <v>0,</v>
      </c>
      <c r="Q287" t="str">
        <f t="shared" si="75"/>
        <v>0,</v>
      </c>
      <c r="R287" t="str">
        <f t="shared" si="75"/>
        <v>0,</v>
      </c>
      <c r="S287" t="str">
        <f t="shared" si="75"/>
        <v>0,</v>
      </c>
      <c r="T287" t="str">
        <f t="shared" si="75"/>
        <v>0,</v>
      </c>
      <c r="U287" t="str">
        <f t="shared" si="75"/>
        <v>0,</v>
      </c>
      <c r="V287" t="str">
        <f t="shared" si="68"/>
        <v>0,</v>
      </c>
      <c r="W287" t="str">
        <f t="shared" si="68"/>
        <v>0,</v>
      </c>
      <c r="X287" t="str">
        <f t="shared" si="68"/>
        <v>0,</v>
      </c>
      <c r="Y287" t="str">
        <f t="shared" si="65"/>
        <v>0,</v>
      </c>
      <c r="AP287" t="str">
        <f t="shared" si="70"/>
        <v>FALSE</v>
      </c>
      <c r="AQ287" t="str">
        <f t="shared" si="71"/>
        <v>FALSE</v>
      </c>
      <c r="AR287" t="str">
        <f t="shared" si="72"/>
        <v>FALSE</v>
      </c>
      <c r="AS287" t="str">
        <f t="shared" si="73"/>
        <v>FALSE</v>
      </c>
    </row>
    <row r="288" spans="1:45" x14ac:dyDescent="0.25">
      <c r="A288" s="58">
        <v>287</v>
      </c>
      <c r="B288" s="58" t="b">
        <f>IF(ISNUMBER(Data!D288),IF(AND($A288&lt;=Data!$H$3,$A290&gt;=Data!$H$2,Data!E289&lt;&gt;1),VLOOKUP($A288,Data!$A:$D,4,FALSE)))</f>
        <v>0</v>
      </c>
      <c r="C288" s="58" t="b">
        <f>IF(ISNUMBER(Data!D288),IF(AND($A288&lt;=Data!$H$3,$A290&gt;=Data!$H$2,Data!E289&lt;&gt;1),VLOOKUP($A288,Data!$A:$D,3,FALSE)))</f>
        <v>0</v>
      </c>
      <c r="D288" s="58" t="b">
        <f>IF(COUNT(B288:C288)=2,IF(C288&gt;Data!$H$5,5,IF(C288&gt;Data!$H$6,4,IF(C288&gt;Data!$H$7,3,2))))</f>
        <v>0</v>
      </c>
      <c r="E288" s="69" t="str">
        <f t="shared" si="69"/>
        <v/>
      </c>
      <c r="F288" t="str">
        <f t="shared" si="77"/>
        <v>0,</v>
      </c>
      <c r="G288" t="str">
        <f t="shared" si="77"/>
        <v>0,</v>
      </c>
      <c r="H288" t="str">
        <f t="shared" si="77"/>
        <v>0,</v>
      </c>
      <c r="I288" t="str">
        <f t="shared" si="77"/>
        <v>0,</v>
      </c>
      <c r="J288" t="str">
        <f t="shared" si="77"/>
        <v>0,</v>
      </c>
      <c r="K288" t="str">
        <f t="shared" si="77"/>
        <v>0,</v>
      </c>
      <c r="L288" t="str">
        <f t="shared" si="77"/>
        <v>0,</v>
      </c>
      <c r="M288" t="str">
        <f t="shared" si="77"/>
        <v>0,</v>
      </c>
      <c r="N288" t="str">
        <f t="shared" si="77"/>
        <v>0,</v>
      </c>
      <c r="O288" t="str">
        <f t="shared" si="77"/>
        <v>0,</v>
      </c>
      <c r="P288" t="str">
        <f t="shared" si="77"/>
        <v>0,</v>
      </c>
      <c r="Q288" t="str">
        <f t="shared" si="75"/>
        <v>0,</v>
      </c>
      <c r="R288" t="str">
        <f t="shared" si="75"/>
        <v>0,</v>
      </c>
      <c r="S288" t="str">
        <f t="shared" si="75"/>
        <v>0,</v>
      </c>
      <c r="T288" t="str">
        <f t="shared" si="75"/>
        <v>0,</v>
      </c>
      <c r="U288" t="str">
        <f t="shared" si="75"/>
        <v>0,</v>
      </c>
      <c r="V288" t="str">
        <f t="shared" si="68"/>
        <v>0,</v>
      </c>
      <c r="W288" t="str">
        <f t="shared" si="68"/>
        <v>0,</v>
      </c>
      <c r="X288" t="str">
        <f t="shared" si="68"/>
        <v>0,</v>
      </c>
      <c r="Y288" t="str">
        <f t="shared" si="65"/>
        <v>0,</v>
      </c>
      <c r="AP288" t="str">
        <f t="shared" si="70"/>
        <v>FALSE</v>
      </c>
      <c r="AQ288" t="str">
        <f t="shared" si="71"/>
        <v>FALSE</v>
      </c>
      <c r="AR288" t="str">
        <f t="shared" si="72"/>
        <v>FALSE</v>
      </c>
      <c r="AS288" t="str">
        <f t="shared" si="73"/>
        <v>FALSE</v>
      </c>
    </row>
    <row r="289" spans="1:45" x14ac:dyDescent="0.25">
      <c r="A289" s="58">
        <v>288</v>
      </c>
      <c r="B289" s="58" t="b">
        <f>IF(ISNUMBER(Data!D289),IF(AND($A289&lt;=Data!$H$3,$A291&gt;=Data!$H$2,Data!E290&lt;&gt;1),VLOOKUP($A289,Data!$A:$D,4,FALSE)))</f>
        <v>0</v>
      </c>
      <c r="C289" s="58" t="b">
        <f>IF(ISNUMBER(Data!D289),IF(AND($A289&lt;=Data!$H$3,$A291&gt;=Data!$H$2,Data!E290&lt;&gt;1),VLOOKUP($A289,Data!$A:$D,3,FALSE)))</f>
        <v>0</v>
      </c>
      <c r="D289" s="58" t="b">
        <f>IF(COUNT(B289:C289)=2,IF(C289&gt;Data!$H$5,5,IF(C289&gt;Data!$H$6,4,IF(C289&gt;Data!$H$7,3,2))))</f>
        <v>0</v>
      </c>
      <c r="E289" s="69" t="str">
        <f t="shared" si="69"/>
        <v/>
      </c>
      <c r="F289" t="str">
        <f t="shared" si="77"/>
        <v>0,</v>
      </c>
      <c r="G289" t="str">
        <f t="shared" si="77"/>
        <v>0,</v>
      </c>
      <c r="H289" t="str">
        <f t="shared" si="77"/>
        <v>0,</v>
      </c>
      <c r="I289" t="str">
        <f t="shared" si="77"/>
        <v>0,</v>
      </c>
      <c r="J289" t="str">
        <f t="shared" si="77"/>
        <v>0,</v>
      </c>
      <c r="K289" t="str">
        <f t="shared" si="77"/>
        <v>0,</v>
      </c>
      <c r="L289" t="str">
        <f t="shared" si="77"/>
        <v>0,</v>
      </c>
      <c r="M289" t="str">
        <f t="shared" si="77"/>
        <v>0,</v>
      </c>
      <c r="N289" t="str">
        <f t="shared" si="77"/>
        <v>0,</v>
      </c>
      <c r="O289" t="str">
        <f t="shared" si="77"/>
        <v>0,</v>
      </c>
      <c r="P289" t="str">
        <f t="shared" si="77"/>
        <v>0,</v>
      </c>
      <c r="Q289" t="str">
        <f t="shared" si="75"/>
        <v>0,</v>
      </c>
      <c r="R289" t="str">
        <f t="shared" si="75"/>
        <v>0,</v>
      </c>
      <c r="S289" t="str">
        <f t="shared" si="75"/>
        <v>0,</v>
      </c>
      <c r="T289" t="str">
        <f t="shared" si="75"/>
        <v>0,</v>
      </c>
      <c r="U289" t="str">
        <f t="shared" si="75"/>
        <v>0,</v>
      </c>
      <c r="V289" t="str">
        <f t="shared" si="68"/>
        <v>0,</v>
      </c>
      <c r="W289" t="str">
        <f t="shared" si="68"/>
        <v>0,</v>
      </c>
      <c r="X289" t="str">
        <f t="shared" si="68"/>
        <v>0,</v>
      </c>
      <c r="Y289" t="str">
        <f t="shared" si="65"/>
        <v>0,</v>
      </c>
      <c r="AP289" t="str">
        <f t="shared" si="70"/>
        <v>FALSE</v>
      </c>
      <c r="AQ289" t="str">
        <f t="shared" si="71"/>
        <v>FALSE</v>
      </c>
      <c r="AR289" t="str">
        <f t="shared" si="72"/>
        <v>FALSE</v>
      </c>
      <c r="AS289" t="str">
        <f t="shared" si="73"/>
        <v>FALSE</v>
      </c>
    </row>
    <row r="290" spans="1:45" x14ac:dyDescent="0.25">
      <c r="A290" s="58">
        <v>289</v>
      </c>
      <c r="B290" s="58" t="b">
        <f>IF(ISNUMBER(Data!D290),IF(AND($A290&lt;=Data!$H$3,$A292&gt;=Data!$H$2,Data!E291&lt;&gt;1),VLOOKUP($A290,Data!$A:$D,4,FALSE)))</f>
        <v>0</v>
      </c>
      <c r="C290" s="58" t="b">
        <f>IF(ISNUMBER(Data!D290),IF(AND($A290&lt;=Data!$H$3,$A292&gt;=Data!$H$2,Data!E291&lt;&gt;1),VLOOKUP($A290,Data!$A:$D,3,FALSE)))</f>
        <v>0</v>
      </c>
      <c r="D290" s="58" t="b">
        <f>IF(COUNT(B290:C290)=2,IF(C290&gt;Data!$H$5,5,IF(C290&gt;Data!$H$6,4,IF(C290&gt;Data!$H$7,3,2))))</f>
        <v>0</v>
      </c>
      <c r="E290" s="69" t="str">
        <f t="shared" si="69"/>
        <v/>
      </c>
      <c r="F290" t="str">
        <f t="shared" si="77"/>
        <v>0,</v>
      </c>
      <c r="G290" t="str">
        <f t="shared" si="77"/>
        <v>0,</v>
      </c>
      <c r="H290" t="str">
        <f t="shared" si="77"/>
        <v>0,</v>
      </c>
      <c r="I290" t="str">
        <f t="shared" si="77"/>
        <v>0,</v>
      </c>
      <c r="J290" t="str">
        <f t="shared" si="77"/>
        <v>0,</v>
      </c>
      <c r="K290" t="str">
        <f t="shared" si="77"/>
        <v>0,</v>
      </c>
      <c r="L290" t="str">
        <f t="shared" si="77"/>
        <v>0,</v>
      </c>
      <c r="M290" t="str">
        <f t="shared" si="77"/>
        <v>0,</v>
      </c>
      <c r="N290" t="str">
        <f t="shared" si="77"/>
        <v>0,</v>
      </c>
      <c r="O290" t="str">
        <f t="shared" si="77"/>
        <v>0,</v>
      </c>
      <c r="P290" t="str">
        <f t="shared" si="77"/>
        <v>0,</v>
      </c>
      <c r="Q290" t="str">
        <f t="shared" si="75"/>
        <v>0,</v>
      </c>
      <c r="R290" t="str">
        <f t="shared" si="75"/>
        <v>0,</v>
      </c>
      <c r="S290" t="str">
        <f t="shared" si="75"/>
        <v>0,</v>
      </c>
      <c r="T290" t="str">
        <f t="shared" si="75"/>
        <v>0,</v>
      </c>
      <c r="U290" t="str">
        <f t="shared" si="75"/>
        <v>0,</v>
      </c>
      <c r="V290" t="str">
        <f t="shared" si="68"/>
        <v>0,</v>
      </c>
      <c r="W290" t="str">
        <f t="shared" si="68"/>
        <v>0,</v>
      </c>
      <c r="X290" t="str">
        <f t="shared" si="68"/>
        <v>0,</v>
      </c>
      <c r="Y290" t="str">
        <f t="shared" si="65"/>
        <v>0,</v>
      </c>
      <c r="AP290" t="str">
        <f t="shared" si="70"/>
        <v>FALSE</v>
      </c>
      <c r="AQ290" t="str">
        <f t="shared" si="71"/>
        <v>FALSE</v>
      </c>
      <c r="AR290" t="str">
        <f t="shared" si="72"/>
        <v>FALSE</v>
      </c>
      <c r="AS290" t="str">
        <f t="shared" si="73"/>
        <v>FALSE</v>
      </c>
    </row>
    <row r="291" spans="1:45" x14ac:dyDescent="0.25">
      <c r="A291" s="58">
        <v>290</v>
      </c>
      <c r="B291" s="58" t="b">
        <f>IF(ISNUMBER(Data!D291),IF(AND($A291&lt;=Data!$H$3,$A293&gt;=Data!$H$2,Data!E292&lt;&gt;1),VLOOKUP($A291,Data!$A:$D,4,FALSE)))</f>
        <v>0</v>
      </c>
      <c r="C291" s="58" t="b">
        <f>IF(ISNUMBER(Data!D291),IF(AND($A291&lt;=Data!$H$3,$A293&gt;=Data!$H$2,Data!E292&lt;&gt;1),VLOOKUP($A291,Data!$A:$D,3,FALSE)))</f>
        <v>0</v>
      </c>
      <c r="D291" s="58" t="b">
        <f>IF(COUNT(B291:C291)=2,IF(C291&gt;Data!$H$5,5,IF(C291&gt;Data!$H$6,4,IF(C291&gt;Data!$H$7,3,2))))</f>
        <v>0</v>
      </c>
      <c r="E291" s="69" t="str">
        <f t="shared" si="69"/>
        <v/>
      </c>
      <c r="F291" t="str">
        <f t="shared" si="77"/>
        <v>0,</v>
      </c>
      <c r="G291" t="str">
        <f t="shared" si="77"/>
        <v>0,</v>
      </c>
      <c r="H291" t="str">
        <f t="shared" si="77"/>
        <v>0,</v>
      </c>
      <c r="I291" t="str">
        <f t="shared" si="77"/>
        <v>0,</v>
      </c>
      <c r="J291" t="str">
        <f t="shared" si="77"/>
        <v>0,</v>
      </c>
      <c r="K291" t="str">
        <f t="shared" si="77"/>
        <v>0,</v>
      </c>
      <c r="L291" t="str">
        <f t="shared" si="77"/>
        <v>0,</v>
      </c>
      <c r="M291" t="str">
        <f t="shared" si="77"/>
        <v>0,</v>
      </c>
      <c r="N291" t="str">
        <f t="shared" si="77"/>
        <v>0,</v>
      </c>
      <c r="O291" t="str">
        <f t="shared" si="77"/>
        <v>0,</v>
      </c>
      <c r="P291" t="str">
        <f t="shared" si="77"/>
        <v>0,</v>
      </c>
      <c r="Q291" t="str">
        <f t="shared" si="75"/>
        <v>0,</v>
      </c>
      <c r="R291" t="str">
        <f t="shared" si="75"/>
        <v>0,</v>
      </c>
      <c r="S291" t="str">
        <f t="shared" si="75"/>
        <v>0,</v>
      </c>
      <c r="T291" t="str">
        <f t="shared" si="75"/>
        <v>0,</v>
      </c>
      <c r="U291" t="str">
        <f t="shared" si="75"/>
        <v>0,</v>
      </c>
      <c r="V291" t="str">
        <f t="shared" si="68"/>
        <v>0,</v>
      </c>
      <c r="W291" t="str">
        <f t="shared" si="68"/>
        <v>0,</v>
      </c>
      <c r="X291" t="str">
        <f t="shared" si="68"/>
        <v>0,</v>
      </c>
      <c r="Y291" t="str">
        <f t="shared" si="65"/>
        <v>0,</v>
      </c>
      <c r="AP291" t="str">
        <f t="shared" si="70"/>
        <v>FALSE</v>
      </c>
      <c r="AQ291" t="str">
        <f t="shared" si="71"/>
        <v>FALSE</v>
      </c>
      <c r="AR291" t="str">
        <f t="shared" si="72"/>
        <v>FALSE</v>
      </c>
      <c r="AS291" t="str">
        <f t="shared" si="73"/>
        <v>FALSE</v>
      </c>
    </row>
    <row r="292" spans="1:45" x14ac:dyDescent="0.25">
      <c r="A292" s="58">
        <v>291</v>
      </c>
      <c r="B292" s="58" t="b">
        <f>IF(ISNUMBER(Data!D292),IF(AND($A292&lt;=Data!$H$3,$A294&gt;=Data!$H$2,Data!E293&lt;&gt;1),VLOOKUP($A292,Data!$A:$D,4,FALSE)))</f>
        <v>0</v>
      </c>
      <c r="C292" s="58" t="b">
        <f>IF(ISNUMBER(Data!D292),IF(AND($A292&lt;=Data!$H$3,$A294&gt;=Data!$H$2,Data!E293&lt;&gt;1),VLOOKUP($A292,Data!$A:$D,3,FALSE)))</f>
        <v>0</v>
      </c>
      <c r="D292" s="58" t="b">
        <f>IF(COUNT(B292:C292)=2,IF(C292&gt;Data!$H$5,5,IF(C292&gt;Data!$H$6,4,IF(C292&gt;Data!$H$7,3,2))))</f>
        <v>0</v>
      </c>
      <c r="E292" s="69" t="str">
        <f t="shared" si="69"/>
        <v/>
      </c>
      <c r="F292" t="str">
        <f t="shared" ref="F292:P301" si="78">IF($B292&lt;F$1,1,0) &amp;","&amp;$E292</f>
        <v>0,</v>
      </c>
      <c r="G292" t="str">
        <f t="shared" si="78"/>
        <v>0,</v>
      </c>
      <c r="H292" t="str">
        <f t="shared" si="78"/>
        <v>0,</v>
      </c>
      <c r="I292" t="str">
        <f t="shared" si="78"/>
        <v>0,</v>
      </c>
      <c r="J292" t="str">
        <f t="shared" si="78"/>
        <v>0,</v>
      </c>
      <c r="K292" t="str">
        <f t="shared" si="78"/>
        <v>0,</v>
      </c>
      <c r="L292" t="str">
        <f t="shared" si="78"/>
        <v>0,</v>
      </c>
      <c r="M292" t="str">
        <f t="shared" si="78"/>
        <v>0,</v>
      </c>
      <c r="N292" t="str">
        <f t="shared" si="78"/>
        <v>0,</v>
      </c>
      <c r="O292" t="str">
        <f t="shared" si="78"/>
        <v>0,</v>
      </c>
      <c r="P292" t="str">
        <f t="shared" si="78"/>
        <v>0,</v>
      </c>
      <c r="Q292" t="str">
        <f t="shared" si="75"/>
        <v>0,</v>
      </c>
      <c r="R292" t="str">
        <f t="shared" si="75"/>
        <v>0,</v>
      </c>
      <c r="S292" t="str">
        <f t="shared" si="75"/>
        <v>0,</v>
      </c>
      <c r="T292" t="str">
        <f t="shared" si="75"/>
        <v>0,</v>
      </c>
      <c r="U292" t="str">
        <f t="shared" si="75"/>
        <v>0,</v>
      </c>
      <c r="V292" t="str">
        <f t="shared" si="68"/>
        <v>0,</v>
      </c>
      <c r="W292" t="str">
        <f t="shared" si="68"/>
        <v>0,</v>
      </c>
      <c r="X292" t="str">
        <f t="shared" si="68"/>
        <v>0,</v>
      </c>
      <c r="Y292" t="str">
        <f t="shared" si="65"/>
        <v>0,</v>
      </c>
      <c r="AP292" t="str">
        <f t="shared" si="70"/>
        <v>FALSE</v>
      </c>
      <c r="AQ292" t="str">
        <f t="shared" si="71"/>
        <v>FALSE</v>
      </c>
      <c r="AR292" t="str">
        <f t="shared" si="72"/>
        <v>FALSE</v>
      </c>
      <c r="AS292" t="str">
        <f t="shared" si="73"/>
        <v>FALSE</v>
      </c>
    </row>
    <row r="293" spans="1:45" x14ac:dyDescent="0.25">
      <c r="A293" s="58">
        <v>292</v>
      </c>
      <c r="B293" s="58" t="b">
        <f>IF(ISNUMBER(Data!D293),IF(AND($A293&lt;=Data!$H$3,$A295&gt;=Data!$H$2,Data!E294&lt;&gt;1),VLOOKUP($A293,Data!$A:$D,4,FALSE)))</f>
        <v>0</v>
      </c>
      <c r="C293" s="58" t="b">
        <f>IF(ISNUMBER(Data!D293),IF(AND($A293&lt;=Data!$H$3,$A295&gt;=Data!$H$2,Data!E294&lt;&gt;1),VLOOKUP($A293,Data!$A:$D,3,FALSE)))</f>
        <v>0</v>
      </c>
      <c r="D293" s="58" t="b">
        <f>IF(COUNT(B293:C293)=2,IF(C293&gt;Data!$H$5,5,IF(C293&gt;Data!$H$6,4,IF(C293&gt;Data!$H$7,3,2))))</f>
        <v>0</v>
      </c>
      <c r="E293" s="69" t="str">
        <f t="shared" si="69"/>
        <v/>
      </c>
      <c r="F293" t="str">
        <f t="shared" si="78"/>
        <v>0,</v>
      </c>
      <c r="G293" t="str">
        <f t="shared" si="78"/>
        <v>0,</v>
      </c>
      <c r="H293" t="str">
        <f t="shared" si="78"/>
        <v>0,</v>
      </c>
      <c r="I293" t="str">
        <f t="shared" si="78"/>
        <v>0,</v>
      </c>
      <c r="J293" t="str">
        <f t="shared" si="78"/>
        <v>0,</v>
      </c>
      <c r="K293" t="str">
        <f t="shared" si="78"/>
        <v>0,</v>
      </c>
      <c r="L293" t="str">
        <f t="shared" si="78"/>
        <v>0,</v>
      </c>
      <c r="M293" t="str">
        <f t="shared" si="78"/>
        <v>0,</v>
      </c>
      <c r="N293" t="str">
        <f t="shared" si="78"/>
        <v>0,</v>
      </c>
      <c r="O293" t="str">
        <f t="shared" si="78"/>
        <v>0,</v>
      </c>
      <c r="P293" t="str">
        <f t="shared" si="78"/>
        <v>0,</v>
      </c>
      <c r="Q293" t="str">
        <f t="shared" si="75"/>
        <v>0,</v>
      </c>
      <c r="R293" t="str">
        <f t="shared" si="75"/>
        <v>0,</v>
      </c>
      <c r="S293" t="str">
        <f t="shared" si="75"/>
        <v>0,</v>
      </c>
      <c r="T293" t="str">
        <f t="shared" si="75"/>
        <v>0,</v>
      </c>
      <c r="U293" t="str">
        <f t="shared" si="75"/>
        <v>0,</v>
      </c>
      <c r="V293" t="str">
        <f t="shared" si="68"/>
        <v>0,</v>
      </c>
      <c r="W293" t="str">
        <f t="shared" si="68"/>
        <v>0,</v>
      </c>
      <c r="X293" t="str">
        <f t="shared" si="68"/>
        <v>0,</v>
      </c>
      <c r="Y293" t="str">
        <f t="shared" si="65"/>
        <v>0,</v>
      </c>
      <c r="AP293" t="str">
        <f t="shared" si="70"/>
        <v>FALSE</v>
      </c>
      <c r="AQ293" t="str">
        <f t="shared" si="71"/>
        <v>FALSE</v>
      </c>
      <c r="AR293" t="str">
        <f t="shared" si="72"/>
        <v>FALSE</v>
      </c>
      <c r="AS293" t="str">
        <f t="shared" si="73"/>
        <v>FALSE</v>
      </c>
    </row>
    <row r="294" spans="1:45" x14ac:dyDescent="0.25">
      <c r="A294" s="58">
        <v>293</v>
      </c>
      <c r="B294" s="58" t="b">
        <f>IF(ISNUMBER(Data!D294),IF(AND($A294&lt;=Data!$H$3,$A296&gt;=Data!$H$2,Data!E295&lt;&gt;1),VLOOKUP($A294,Data!$A:$D,4,FALSE)))</f>
        <v>0</v>
      </c>
      <c r="C294" s="58" t="b">
        <f>IF(ISNUMBER(Data!D294),IF(AND($A294&lt;=Data!$H$3,$A296&gt;=Data!$H$2,Data!E295&lt;&gt;1),VLOOKUP($A294,Data!$A:$D,3,FALSE)))</f>
        <v>0</v>
      </c>
      <c r="D294" s="58" t="b">
        <f>IF(COUNT(B294:C294)=2,IF(C294&gt;Data!$H$5,5,IF(C294&gt;Data!$H$6,4,IF(C294&gt;Data!$H$7,3,2))))</f>
        <v>0</v>
      </c>
      <c r="E294" s="69" t="str">
        <f t="shared" si="69"/>
        <v/>
      </c>
      <c r="F294" t="str">
        <f t="shared" si="78"/>
        <v>0,</v>
      </c>
      <c r="G294" t="str">
        <f t="shared" si="78"/>
        <v>0,</v>
      </c>
      <c r="H294" t="str">
        <f t="shared" si="78"/>
        <v>0,</v>
      </c>
      <c r="I294" t="str">
        <f t="shared" si="78"/>
        <v>0,</v>
      </c>
      <c r="J294" t="str">
        <f t="shared" si="78"/>
        <v>0,</v>
      </c>
      <c r="K294" t="str">
        <f t="shared" si="78"/>
        <v>0,</v>
      </c>
      <c r="L294" t="str">
        <f t="shared" si="78"/>
        <v>0,</v>
      </c>
      <c r="M294" t="str">
        <f t="shared" si="78"/>
        <v>0,</v>
      </c>
      <c r="N294" t="str">
        <f t="shared" si="78"/>
        <v>0,</v>
      </c>
      <c r="O294" t="str">
        <f t="shared" si="78"/>
        <v>0,</v>
      </c>
      <c r="P294" t="str">
        <f t="shared" si="78"/>
        <v>0,</v>
      </c>
      <c r="Q294" t="str">
        <f t="shared" si="75"/>
        <v>0,</v>
      </c>
      <c r="R294" t="str">
        <f t="shared" si="75"/>
        <v>0,</v>
      </c>
      <c r="S294" t="str">
        <f t="shared" si="75"/>
        <v>0,</v>
      </c>
      <c r="T294" t="str">
        <f t="shared" si="75"/>
        <v>0,</v>
      </c>
      <c r="U294" t="str">
        <f t="shared" si="75"/>
        <v>0,</v>
      </c>
      <c r="V294" t="str">
        <f t="shared" si="68"/>
        <v>0,</v>
      </c>
      <c r="W294" t="str">
        <f t="shared" si="68"/>
        <v>0,</v>
      </c>
      <c r="X294" t="str">
        <f t="shared" si="68"/>
        <v>0,</v>
      </c>
      <c r="Y294" t="str">
        <f t="shared" si="65"/>
        <v>0,</v>
      </c>
      <c r="AP294" t="str">
        <f t="shared" si="70"/>
        <v>FALSE</v>
      </c>
      <c r="AQ294" t="str">
        <f t="shared" si="71"/>
        <v>FALSE</v>
      </c>
      <c r="AR294" t="str">
        <f t="shared" si="72"/>
        <v>FALSE</v>
      </c>
      <c r="AS294" t="str">
        <f t="shared" si="73"/>
        <v>FALSE</v>
      </c>
    </row>
    <row r="295" spans="1:45" x14ac:dyDescent="0.25">
      <c r="A295" s="58">
        <v>294</v>
      </c>
      <c r="B295" s="58" t="b">
        <f>IF(ISNUMBER(Data!D295),IF(AND($A295&lt;=Data!$H$3,$A297&gt;=Data!$H$2,Data!E296&lt;&gt;1),VLOOKUP($A295,Data!$A:$D,4,FALSE)))</f>
        <v>0</v>
      </c>
      <c r="C295" s="58" t="b">
        <f>IF(ISNUMBER(Data!D295),IF(AND($A295&lt;=Data!$H$3,$A297&gt;=Data!$H$2,Data!E296&lt;&gt;1),VLOOKUP($A295,Data!$A:$D,3,FALSE)))</f>
        <v>0</v>
      </c>
      <c r="D295" s="58" t="b">
        <f>IF(COUNT(B295:C295)=2,IF(C295&gt;Data!$H$5,5,IF(C295&gt;Data!$H$6,4,IF(C295&gt;Data!$H$7,3,2))))</f>
        <v>0</v>
      </c>
      <c r="E295" s="69" t="str">
        <f t="shared" si="69"/>
        <v/>
      </c>
      <c r="F295" t="str">
        <f t="shared" si="78"/>
        <v>0,</v>
      </c>
      <c r="G295" t="str">
        <f t="shared" si="78"/>
        <v>0,</v>
      </c>
      <c r="H295" t="str">
        <f t="shared" si="78"/>
        <v>0,</v>
      </c>
      <c r="I295" t="str">
        <f t="shared" si="78"/>
        <v>0,</v>
      </c>
      <c r="J295" t="str">
        <f t="shared" si="78"/>
        <v>0,</v>
      </c>
      <c r="K295" t="str">
        <f t="shared" si="78"/>
        <v>0,</v>
      </c>
      <c r="L295" t="str">
        <f t="shared" si="78"/>
        <v>0,</v>
      </c>
      <c r="M295" t="str">
        <f t="shared" si="78"/>
        <v>0,</v>
      </c>
      <c r="N295" t="str">
        <f t="shared" si="78"/>
        <v>0,</v>
      </c>
      <c r="O295" t="str">
        <f t="shared" si="78"/>
        <v>0,</v>
      </c>
      <c r="P295" t="str">
        <f t="shared" si="78"/>
        <v>0,</v>
      </c>
      <c r="Q295" t="str">
        <f t="shared" si="75"/>
        <v>0,</v>
      </c>
      <c r="R295" t="str">
        <f t="shared" si="75"/>
        <v>0,</v>
      </c>
      <c r="S295" t="str">
        <f t="shared" si="75"/>
        <v>0,</v>
      </c>
      <c r="T295" t="str">
        <f t="shared" si="75"/>
        <v>0,</v>
      </c>
      <c r="U295" t="str">
        <f t="shared" si="75"/>
        <v>0,</v>
      </c>
      <c r="V295" t="str">
        <f t="shared" si="68"/>
        <v>0,</v>
      </c>
      <c r="W295" t="str">
        <f t="shared" si="68"/>
        <v>0,</v>
      </c>
      <c r="X295" t="str">
        <f t="shared" si="68"/>
        <v>0,</v>
      </c>
      <c r="Y295" t="str">
        <f t="shared" si="65"/>
        <v>0,</v>
      </c>
      <c r="AP295" t="str">
        <f t="shared" si="70"/>
        <v>FALSE</v>
      </c>
      <c r="AQ295" t="str">
        <f t="shared" si="71"/>
        <v>FALSE</v>
      </c>
      <c r="AR295" t="str">
        <f t="shared" si="72"/>
        <v>FALSE</v>
      </c>
      <c r="AS295" t="str">
        <f t="shared" si="73"/>
        <v>FALSE</v>
      </c>
    </row>
    <row r="296" spans="1:45" x14ac:dyDescent="0.25">
      <c r="A296" s="58">
        <v>295</v>
      </c>
      <c r="B296" s="58" t="b">
        <f>IF(ISNUMBER(Data!D296),IF(AND($A296&lt;=Data!$H$3,$A298&gt;=Data!$H$2,Data!E297&lt;&gt;1),VLOOKUP($A296,Data!$A:$D,4,FALSE)))</f>
        <v>0</v>
      </c>
      <c r="C296" s="58" t="b">
        <f>IF(ISNUMBER(Data!D296),IF(AND($A296&lt;=Data!$H$3,$A298&gt;=Data!$H$2,Data!E297&lt;&gt;1),VLOOKUP($A296,Data!$A:$D,3,FALSE)))</f>
        <v>0</v>
      </c>
      <c r="D296" s="58" t="b">
        <f>IF(COUNT(B296:C296)=2,IF(C296&gt;Data!$H$5,5,IF(C296&gt;Data!$H$6,4,IF(C296&gt;Data!$H$7,3,2))))</f>
        <v>0</v>
      </c>
      <c r="E296" s="69" t="str">
        <f t="shared" si="69"/>
        <v/>
      </c>
      <c r="F296" t="str">
        <f t="shared" si="78"/>
        <v>0,</v>
      </c>
      <c r="G296" t="str">
        <f t="shared" si="78"/>
        <v>0,</v>
      </c>
      <c r="H296" t="str">
        <f t="shared" si="78"/>
        <v>0,</v>
      </c>
      <c r="I296" t="str">
        <f t="shared" si="78"/>
        <v>0,</v>
      </c>
      <c r="J296" t="str">
        <f t="shared" si="78"/>
        <v>0,</v>
      </c>
      <c r="K296" t="str">
        <f t="shared" si="78"/>
        <v>0,</v>
      </c>
      <c r="L296" t="str">
        <f t="shared" si="78"/>
        <v>0,</v>
      </c>
      <c r="M296" t="str">
        <f t="shared" si="78"/>
        <v>0,</v>
      </c>
      <c r="N296" t="str">
        <f t="shared" si="78"/>
        <v>0,</v>
      </c>
      <c r="O296" t="str">
        <f t="shared" si="78"/>
        <v>0,</v>
      </c>
      <c r="P296" t="str">
        <f t="shared" si="78"/>
        <v>0,</v>
      </c>
      <c r="Q296" t="str">
        <f t="shared" si="75"/>
        <v>0,</v>
      </c>
      <c r="R296" t="str">
        <f t="shared" si="75"/>
        <v>0,</v>
      </c>
      <c r="S296" t="str">
        <f t="shared" si="75"/>
        <v>0,</v>
      </c>
      <c r="T296" t="str">
        <f t="shared" si="75"/>
        <v>0,</v>
      </c>
      <c r="U296" t="str">
        <f t="shared" si="75"/>
        <v>0,</v>
      </c>
      <c r="V296" t="str">
        <f t="shared" si="68"/>
        <v>0,</v>
      </c>
      <c r="W296" t="str">
        <f t="shared" si="68"/>
        <v>0,</v>
      </c>
      <c r="X296" t="str">
        <f t="shared" si="68"/>
        <v>0,</v>
      </c>
      <c r="Y296" t="str">
        <f t="shared" si="65"/>
        <v>0,</v>
      </c>
      <c r="AP296" t="str">
        <f t="shared" si="70"/>
        <v>FALSE</v>
      </c>
      <c r="AQ296" t="str">
        <f t="shared" si="71"/>
        <v>FALSE</v>
      </c>
      <c r="AR296" t="str">
        <f t="shared" si="72"/>
        <v>FALSE</v>
      </c>
      <c r="AS296" t="str">
        <f t="shared" si="73"/>
        <v>FALSE</v>
      </c>
    </row>
    <row r="297" spans="1:45" x14ac:dyDescent="0.25">
      <c r="A297" s="58">
        <v>296</v>
      </c>
      <c r="B297" s="58" t="b">
        <f>IF(ISNUMBER(Data!D297),IF(AND($A297&lt;=Data!$H$3,$A299&gt;=Data!$H$2,Data!E298&lt;&gt;1),VLOOKUP($A297,Data!$A:$D,4,FALSE)))</f>
        <v>0</v>
      </c>
      <c r="C297" s="58" t="b">
        <f>IF(ISNUMBER(Data!D297),IF(AND($A297&lt;=Data!$H$3,$A299&gt;=Data!$H$2,Data!E298&lt;&gt;1),VLOOKUP($A297,Data!$A:$D,3,FALSE)))</f>
        <v>0</v>
      </c>
      <c r="D297" s="58" t="b">
        <f>IF(COUNT(B297:C297)=2,IF(C297&gt;Data!$H$5,5,IF(C297&gt;Data!$H$6,4,IF(C297&gt;Data!$H$7,3,2))))</f>
        <v>0</v>
      </c>
      <c r="E297" s="69" t="str">
        <f t="shared" si="69"/>
        <v/>
      </c>
      <c r="F297" t="str">
        <f t="shared" si="78"/>
        <v>0,</v>
      </c>
      <c r="G297" t="str">
        <f t="shared" si="78"/>
        <v>0,</v>
      </c>
      <c r="H297" t="str">
        <f t="shared" si="78"/>
        <v>0,</v>
      </c>
      <c r="I297" t="str">
        <f t="shared" si="78"/>
        <v>0,</v>
      </c>
      <c r="J297" t="str">
        <f t="shared" si="78"/>
        <v>0,</v>
      </c>
      <c r="K297" t="str">
        <f t="shared" si="78"/>
        <v>0,</v>
      </c>
      <c r="L297" t="str">
        <f t="shared" si="78"/>
        <v>0,</v>
      </c>
      <c r="M297" t="str">
        <f t="shared" si="78"/>
        <v>0,</v>
      </c>
      <c r="N297" t="str">
        <f t="shared" si="78"/>
        <v>0,</v>
      </c>
      <c r="O297" t="str">
        <f t="shared" si="78"/>
        <v>0,</v>
      </c>
      <c r="P297" t="str">
        <f t="shared" si="78"/>
        <v>0,</v>
      </c>
      <c r="Q297" t="str">
        <f t="shared" si="75"/>
        <v>0,</v>
      </c>
      <c r="R297" t="str">
        <f t="shared" si="75"/>
        <v>0,</v>
      </c>
      <c r="S297" t="str">
        <f t="shared" si="75"/>
        <v>0,</v>
      </c>
      <c r="T297" t="str">
        <f t="shared" si="75"/>
        <v>0,</v>
      </c>
      <c r="U297" t="str">
        <f t="shared" si="75"/>
        <v>0,</v>
      </c>
      <c r="V297" t="str">
        <f t="shared" si="68"/>
        <v>0,</v>
      </c>
      <c r="W297" t="str">
        <f t="shared" si="68"/>
        <v>0,</v>
      </c>
      <c r="X297" t="str">
        <f t="shared" si="68"/>
        <v>0,</v>
      </c>
      <c r="Y297" t="str">
        <f t="shared" si="65"/>
        <v>0,</v>
      </c>
      <c r="AP297" t="str">
        <f t="shared" si="70"/>
        <v>FALSE</v>
      </c>
      <c r="AQ297" t="str">
        <f t="shared" si="71"/>
        <v>FALSE</v>
      </c>
      <c r="AR297" t="str">
        <f t="shared" si="72"/>
        <v>FALSE</v>
      </c>
      <c r="AS297" t="str">
        <f t="shared" si="73"/>
        <v>FALSE</v>
      </c>
    </row>
    <row r="298" spans="1:45" x14ac:dyDescent="0.25">
      <c r="A298" s="58">
        <v>297</v>
      </c>
      <c r="B298" s="58" t="b">
        <f>IF(ISNUMBER(Data!D298),IF(AND($A298&lt;=Data!$H$3,$A300&gt;=Data!$H$2,Data!E299&lt;&gt;1),VLOOKUP($A298,Data!$A:$D,4,FALSE)))</f>
        <v>0</v>
      </c>
      <c r="C298" s="58" t="b">
        <f>IF(ISNUMBER(Data!D298),IF(AND($A298&lt;=Data!$H$3,$A300&gt;=Data!$H$2,Data!E299&lt;&gt;1),VLOOKUP($A298,Data!$A:$D,3,FALSE)))</f>
        <v>0</v>
      </c>
      <c r="D298" s="58" t="b">
        <f>IF(COUNT(B298:C298)=2,IF(C298&gt;Data!$H$5,5,IF(C298&gt;Data!$H$6,4,IF(C298&gt;Data!$H$7,3,2))))</f>
        <v>0</v>
      </c>
      <c r="E298" s="69" t="str">
        <f t="shared" si="69"/>
        <v/>
      </c>
      <c r="F298" t="str">
        <f t="shared" si="78"/>
        <v>0,</v>
      </c>
      <c r="G298" t="str">
        <f t="shared" si="78"/>
        <v>0,</v>
      </c>
      <c r="H298" t="str">
        <f t="shared" si="78"/>
        <v>0,</v>
      </c>
      <c r="I298" t="str">
        <f t="shared" si="78"/>
        <v>0,</v>
      </c>
      <c r="J298" t="str">
        <f t="shared" si="78"/>
        <v>0,</v>
      </c>
      <c r="K298" t="str">
        <f t="shared" si="78"/>
        <v>0,</v>
      </c>
      <c r="L298" t="str">
        <f t="shared" si="78"/>
        <v>0,</v>
      </c>
      <c r="M298" t="str">
        <f t="shared" si="78"/>
        <v>0,</v>
      </c>
      <c r="N298" t="str">
        <f t="shared" si="78"/>
        <v>0,</v>
      </c>
      <c r="O298" t="str">
        <f t="shared" si="78"/>
        <v>0,</v>
      </c>
      <c r="P298" t="str">
        <f t="shared" si="78"/>
        <v>0,</v>
      </c>
      <c r="Q298" t="str">
        <f t="shared" si="75"/>
        <v>0,</v>
      </c>
      <c r="R298" t="str">
        <f t="shared" si="75"/>
        <v>0,</v>
      </c>
      <c r="S298" t="str">
        <f t="shared" si="75"/>
        <v>0,</v>
      </c>
      <c r="T298" t="str">
        <f t="shared" si="75"/>
        <v>0,</v>
      </c>
      <c r="U298" t="str">
        <f t="shared" si="75"/>
        <v>0,</v>
      </c>
      <c r="V298" t="str">
        <f t="shared" si="68"/>
        <v>0,</v>
      </c>
      <c r="W298" t="str">
        <f t="shared" si="68"/>
        <v>0,</v>
      </c>
      <c r="X298" t="str">
        <f t="shared" si="68"/>
        <v>0,</v>
      </c>
      <c r="Y298" t="str">
        <f t="shared" si="65"/>
        <v>0,</v>
      </c>
      <c r="AP298" t="str">
        <f t="shared" si="70"/>
        <v>FALSE</v>
      </c>
      <c r="AQ298" t="str">
        <f t="shared" si="71"/>
        <v>FALSE</v>
      </c>
      <c r="AR298" t="str">
        <f t="shared" si="72"/>
        <v>FALSE</v>
      </c>
      <c r="AS298" t="str">
        <f t="shared" si="73"/>
        <v>FALSE</v>
      </c>
    </row>
    <row r="299" spans="1:45" x14ac:dyDescent="0.25">
      <c r="A299" s="58">
        <v>298</v>
      </c>
      <c r="B299" s="58" t="b">
        <f>IF(ISNUMBER(Data!D299),IF(AND($A299&lt;=Data!$H$3,$A301&gt;=Data!$H$2,Data!E300&lt;&gt;1),VLOOKUP($A299,Data!$A:$D,4,FALSE)))</f>
        <v>0</v>
      </c>
      <c r="C299" s="58" t="b">
        <f>IF(ISNUMBER(Data!D299),IF(AND($A299&lt;=Data!$H$3,$A301&gt;=Data!$H$2,Data!E300&lt;&gt;1),VLOOKUP($A299,Data!$A:$D,3,FALSE)))</f>
        <v>0</v>
      </c>
      <c r="D299" s="58" t="b">
        <f>IF(COUNT(B299:C299)=2,IF(C299&gt;Data!$H$5,5,IF(C299&gt;Data!$H$6,4,IF(C299&gt;Data!$H$7,3,2))))</f>
        <v>0</v>
      </c>
      <c r="E299" s="69" t="str">
        <f t="shared" si="69"/>
        <v/>
      </c>
      <c r="F299" t="str">
        <f t="shared" si="78"/>
        <v>0,</v>
      </c>
      <c r="G299" t="str">
        <f t="shared" si="78"/>
        <v>0,</v>
      </c>
      <c r="H299" t="str">
        <f t="shared" si="78"/>
        <v>0,</v>
      </c>
      <c r="I299" t="str">
        <f t="shared" si="78"/>
        <v>0,</v>
      </c>
      <c r="J299" t="str">
        <f t="shared" si="78"/>
        <v>0,</v>
      </c>
      <c r="K299" t="str">
        <f t="shared" si="78"/>
        <v>0,</v>
      </c>
      <c r="L299" t="str">
        <f t="shared" si="78"/>
        <v>0,</v>
      </c>
      <c r="M299" t="str">
        <f t="shared" si="78"/>
        <v>0,</v>
      </c>
      <c r="N299" t="str">
        <f t="shared" si="78"/>
        <v>0,</v>
      </c>
      <c r="O299" t="str">
        <f t="shared" si="78"/>
        <v>0,</v>
      </c>
      <c r="P299" t="str">
        <f t="shared" si="78"/>
        <v>0,</v>
      </c>
      <c r="Q299" t="str">
        <f t="shared" si="75"/>
        <v>0,</v>
      </c>
      <c r="R299" t="str">
        <f t="shared" si="75"/>
        <v>0,</v>
      </c>
      <c r="S299" t="str">
        <f t="shared" si="75"/>
        <v>0,</v>
      </c>
      <c r="T299" t="str">
        <f t="shared" si="75"/>
        <v>0,</v>
      </c>
      <c r="U299" t="str">
        <f t="shared" si="75"/>
        <v>0,</v>
      </c>
      <c r="V299" t="str">
        <f t="shared" si="68"/>
        <v>0,</v>
      </c>
      <c r="W299" t="str">
        <f t="shared" si="68"/>
        <v>0,</v>
      </c>
      <c r="X299" t="str">
        <f t="shared" si="68"/>
        <v>0,</v>
      </c>
      <c r="Y299" t="str">
        <f t="shared" si="65"/>
        <v>0,</v>
      </c>
      <c r="AP299" t="str">
        <f t="shared" si="70"/>
        <v>FALSE</v>
      </c>
      <c r="AQ299" t="str">
        <f t="shared" si="71"/>
        <v>FALSE</v>
      </c>
      <c r="AR299" t="str">
        <f t="shared" si="72"/>
        <v>FALSE</v>
      </c>
      <c r="AS299" t="str">
        <f t="shared" si="73"/>
        <v>FALSE</v>
      </c>
    </row>
    <row r="300" spans="1:45" x14ac:dyDescent="0.25">
      <c r="A300" s="58">
        <v>299</v>
      </c>
      <c r="B300" s="58" t="b">
        <f>IF(ISNUMBER(Data!D300),IF(AND($A300&lt;=Data!$H$3,$A302&gt;=Data!$H$2,Data!E301&lt;&gt;1),VLOOKUP($A300,Data!$A:$D,4,FALSE)))</f>
        <v>0</v>
      </c>
      <c r="C300" s="58" t="b">
        <f>IF(ISNUMBER(Data!D300),IF(AND($A300&lt;=Data!$H$3,$A302&gt;=Data!$H$2,Data!E301&lt;&gt;1),VLOOKUP($A300,Data!$A:$D,3,FALSE)))</f>
        <v>0</v>
      </c>
      <c r="D300" s="58" t="b">
        <f>IF(COUNT(B300:C300)=2,IF(C300&gt;Data!$H$5,5,IF(C300&gt;Data!$H$6,4,IF(C300&gt;Data!$H$7,3,2))))</f>
        <v>0</v>
      </c>
      <c r="E300" s="69" t="str">
        <f t="shared" si="69"/>
        <v/>
      </c>
      <c r="F300" t="str">
        <f t="shared" si="78"/>
        <v>0,</v>
      </c>
      <c r="G300" t="str">
        <f t="shared" si="78"/>
        <v>0,</v>
      </c>
      <c r="H300" t="str">
        <f t="shared" si="78"/>
        <v>0,</v>
      </c>
      <c r="I300" t="str">
        <f t="shared" si="78"/>
        <v>0,</v>
      </c>
      <c r="J300" t="str">
        <f t="shared" si="78"/>
        <v>0,</v>
      </c>
      <c r="K300" t="str">
        <f t="shared" si="78"/>
        <v>0,</v>
      </c>
      <c r="L300" t="str">
        <f t="shared" si="78"/>
        <v>0,</v>
      </c>
      <c r="M300" t="str">
        <f t="shared" si="78"/>
        <v>0,</v>
      </c>
      <c r="N300" t="str">
        <f t="shared" si="78"/>
        <v>0,</v>
      </c>
      <c r="O300" t="str">
        <f t="shared" si="78"/>
        <v>0,</v>
      </c>
      <c r="P300" t="str">
        <f t="shared" si="78"/>
        <v>0,</v>
      </c>
      <c r="Q300" t="str">
        <f t="shared" si="75"/>
        <v>0,</v>
      </c>
      <c r="R300" t="str">
        <f t="shared" si="75"/>
        <v>0,</v>
      </c>
      <c r="S300" t="str">
        <f t="shared" si="75"/>
        <v>0,</v>
      </c>
      <c r="T300" t="str">
        <f t="shared" si="75"/>
        <v>0,</v>
      </c>
      <c r="U300" t="str">
        <f t="shared" si="75"/>
        <v>0,</v>
      </c>
      <c r="V300" t="str">
        <f t="shared" si="68"/>
        <v>0,</v>
      </c>
      <c r="W300" t="str">
        <f t="shared" si="68"/>
        <v>0,</v>
      </c>
      <c r="X300" t="str">
        <f t="shared" si="68"/>
        <v>0,</v>
      </c>
      <c r="Y300" t="str">
        <f t="shared" si="65"/>
        <v>0,</v>
      </c>
      <c r="AP300" t="str">
        <f t="shared" si="70"/>
        <v>FALSE</v>
      </c>
      <c r="AQ300" t="str">
        <f t="shared" si="71"/>
        <v>FALSE</v>
      </c>
      <c r="AR300" t="str">
        <f t="shared" si="72"/>
        <v>FALSE</v>
      </c>
      <c r="AS300" t="str">
        <f t="shared" si="73"/>
        <v>FALSE</v>
      </c>
    </row>
    <row r="301" spans="1:45" x14ac:dyDescent="0.25">
      <c r="A301" s="58">
        <v>300</v>
      </c>
      <c r="B301" s="58" t="b">
        <f>IF(ISNUMBER(Data!D301),IF(AND($A301&lt;=Data!$H$3,$A303&gt;=Data!$H$2,Data!E302&lt;&gt;1),VLOOKUP($A301,Data!$A:$D,4,FALSE)))</f>
        <v>0</v>
      </c>
      <c r="C301" s="58" t="b">
        <f>IF(ISNUMBER(Data!D301),IF(AND($A301&lt;=Data!$H$3,$A303&gt;=Data!$H$2,Data!E302&lt;&gt;1),VLOOKUP($A301,Data!$A:$D,3,FALSE)))</f>
        <v>0</v>
      </c>
      <c r="D301" s="58" t="b">
        <f>IF(COUNT(B301:C301)=2,IF(C301&gt;Data!$H$5,5,IF(C301&gt;Data!$H$6,4,IF(C301&gt;Data!$H$7,3,2))))</f>
        <v>0</v>
      </c>
      <c r="E301" s="69" t="str">
        <f t="shared" si="69"/>
        <v/>
      </c>
      <c r="F301" t="str">
        <f t="shared" si="78"/>
        <v>0,</v>
      </c>
      <c r="G301" t="str">
        <f t="shared" si="78"/>
        <v>0,</v>
      </c>
      <c r="H301" t="str">
        <f t="shared" si="78"/>
        <v>0,</v>
      </c>
      <c r="I301" t="str">
        <f t="shared" si="78"/>
        <v>0,</v>
      </c>
      <c r="J301" t="str">
        <f t="shared" si="78"/>
        <v>0,</v>
      </c>
      <c r="K301" t="str">
        <f t="shared" si="78"/>
        <v>0,</v>
      </c>
      <c r="L301" t="str">
        <f t="shared" si="78"/>
        <v>0,</v>
      </c>
      <c r="M301" t="str">
        <f t="shared" si="78"/>
        <v>0,</v>
      </c>
      <c r="N301" t="str">
        <f t="shared" si="78"/>
        <v>0,</v>
      </c>
      <c r="O301" t="str">
        <f t="shared" si="78"/>
        <v>0,</v>
      </c>
      <c r="P301" t="str">
        <f t="shared" si="78"/>
        <v>0,</v>
      </c>
      <c r="Q301" t="str">
        <f t="shared" si="75"/>
        <v>0,</v>
      </c>
      <c r="R301" t="str">
        <f t="shared" si="75"/>
        <v>0,</v>
      </c>
      <c r="S301" t="str">
        <f t="shared" si="75"/>
        <v>0,</v>
      </c>
      <c r="T301" t="str">
        <f t="shared" si="75"/>
        <v>0,</v>
      </c>
      <c r="U301" t="str">
        <f t="shared" si="75"/>
        <v>0,</v>
      </c>
      <c r="V301" t="str">
        <f t="shared" si="68"/>
        <v>0,</v>
      </c>
      <c r="W301" t="str">
        <f t="shared" si="68"/>
        <v>0,</v>
      </c>
      <c r="X301" t="str">
        <f t="shared" si="68"/>
        <v>0,</v>
      </c>
      <c r="Y301" t="str">
        <f t="shared" si="65"/>
        <v>0,</v>
      </c>
      <c r="AP301" t="str">
        <f t="shared" si="70"/>
        <v>FALSE</v>
      </c>
      <c r="AQ301" t="str">
        <f t="shared" si="71"/>
        <v>FALSE</v>
      </c>
      <c r="AR301" t="str">
        <f t="shared" si="72"/>
        <v>FALSE</v>
      </c>
      <c r="AS301" t="str">
        <f t="shared" si="73"/>
        <v>FALSE</v>
      </c>
    </row>
    <row r="302" spans="1:45" x14ac:dyDescent="0.25">
      <c r="A302" s="58">
        <v>301</v>
      </c>
      <c r="B302" s="58" t="b">
        <f>IF(ISNUMBER(Data!D302),IF(AND($A302&lt;=Data!$H$3,$A304&gt;=Data!$H$2,Data!E303&lt;&gt;1),VLOOKUP($A302,Data!$A:$D,4,FALSE)))</f>
        <v>0</v>
      </c>
      <c r="C302" s="58" t="b">
        <f>IF(ISNUMBER(Data!D302),IF(AND($A302&lt;=Data!$H$3,$A304&gt;=Data!$H$2,Data!E303&lt;&gt;1),VLOOKUP($A302,Data!$A:$D,3,FALSE)))</f>
        <v>0</v>
      </c>
      <c r="D302" s="58" t="b">
        <f>IF(COUNT(B302:C302)=2,IF(C302&gt;Data!$H$5,5,IF(C302&gt;Data!$H$6,4,IF(C302&gt;Data!$H$7,3,2))))</f>
        <v>0</v>
      </c>
      <c r="E302" s="69" t="str">
        <f t="shared" si="69"/>
        <v/>
      </c>
      <c r="F302" t="str">
        <f t="shared" ref="F302:P311" si="79">IF($B302&lt;F$1,1,0) &amp;","&amp;$E302</f>
        <v>0,</v>
      </c>
      <c r="G302" t="str">
        <f t="shared" si="79"/>
        <v>0,</v>
      </c>
      <c r="H302" t="str">
        <f t="shared" si="79"/>
        <v>0,</v>
      </c>
      <c r="I302" t="str">
        <f t="shared" si="79"/>
        <v>0,</v>
      </c>
      <c r="J302" t="str">
        <f t="shared" si="79"/>
        <v>0,</v>
      </c>
      <c r="K302" t="str">
        <f t="shared" si="79"/>
        <v>0,</v>
      </c>
      <c r="L302" t="str">
        <f t="shared" si="79"/>
        <v>0,</v>
      </c>
      <c r="M302" t="str">
        <f t="shared" si="79"/>
        <v>0,</v>
      </c>
      <c r="N302" t="str">
        <f t="shared" si="79"/>
        <v>0,</v>
      </c>
      <c r="O302" t="str">
        <f t="shared" si="79"/>
        <v>0,</v>
      </c>
      <c r="P302" t="str">
        <f t="shared" si="79"/>
        <v>0,</v>
      </c>
      <c r="Q302" t="str">
        <f t="shared" si="75"/>
        <v>0,</v>
      </c>
      <c r="R302" t="str">
        <f t="shared" si="75"/>
        <v>0,</v>
      </c>
      <c r="S302" t="str">
        <f t="shared" si="75"/>
        <v>0,</v>
      </c>
      <c r="T302" t="str">
        <f t="shared" si="75"/>
        <v>0,</v>
      </c>
      <c r="U302" t="str">
        <f t="shared" si="75"/>
        <v>0,</v>
      </c>
      <c r="V302" t="str">
        <f t="shared" si="68"/>
        <v>0,</v>
      </c>
      <c r="W302" t="str">
        <f t="shared" si="68"/>
        <v>0,</v>
      </c>
      <c r="X302" t="str">
        <f t="shared" si="68"/>
        <v>0,</v>
      </c>
      <c r="Y302" t="str">
        <f t="shared" si="65"/>
        <v>0,</v>
      </c>
      <c r="AP302" t="str">
        <f t="shared" si="70"/>
        <v>FALSE</v>
      </c>
      <c r="AQ302" t="str">
        <f t="shared" si="71"/>
        <v>FALSE</v>
      </c>
      <c r="AR302" t="str">
        <f t="shared" si="72"/>
        <v>FALSE</v>
      </c>
      <c r="AS302" t="str">
        <f t="shared" si="73"/>
        <v>FALSE</v>
      </c>
    </row>
    <row r="303" spans="1:45" x14ac:dyDescent="0.25">
      <c r="A303" s="58">
        <v>302</v>
      </c>
      <c r="B303" s="58" t="b">
        <f>IF(ISNUMBER(Data!D303),IF(AND($A303&lt;=Data!$H$3,$A305&gt;=Data!$H$2,Data!E304&lt;&gt;1),VLOOKUP($A303,Data!$A:$D,4,FALSE)))</f>
        <v>0</v>
      </c>
      <c r="C303" s="58" t="b">
        <f>IF(ISNUMBER(Data!D303),IF(AND($A303&lt;=Data!$H$3,$A305&gt;=Data!$H$2,Data!E304&lt;&gt;1),VLOOKUP($A303,Data!$A:$D,3,FALSE)))</f>
        <v>0</v>
      </c>
      <c r="D303" s="58" t="b">
        <f>IF(COUNT(B303:C303)=2,IF(C303&gt;Data!$H$5,5,IF(C303&gt;Data!$H$6,4,IF(C303&gt;Data!$H$7,3,2))))</f>
        <v>0</v>
      </c>
      <c r="E303" s="69" t="str">
        <f t="shared" si="69"/>
        <v/>
      </c>
      <c r="F303" t="str">
        <f t="shared" si="79"/>
        <v>0,</v>
      </c>
      <c r="G303" t="str">
        <f t="shared" si="79"/>
        <v>0,</v>
      </c>
      <c r="H303" t="str">
        <f t="shared" si="79"/>
        <v>0,</v>
      </c>
      <c r="I303" t="str">
        <f t="shared" si="79"/>
        <v>0,</v>
      </c>
      <c r="J303" t="str">
        <f t="shared" si="79"/>
        <v>0,</v>
      </c>
      <c r="K303" t="str">
        <f t="shared" si="79"/>
        <v>0,</v>
      </c>
      <c r="L303" t="str">
        <f t="shared" si="79"/>
        <v>0,</v>
      </c>
      <c r="M303" t="str">
        <f t="shared" si="79"/>
        <v>0,</v>
      </c>
      <c r="N303" t="str">
        <f t="shared" si="79"/>
        <v>0,</v>
      </c>
      <c r="O303" t="str">
        <f t="shared" si="79"/>
        <v>0,</v>
      </c>
      <c r="P303" t="str">
        <f t="shared" si="79"/>
        <v>0,</v>
      </c>
      <c r="Q303" t="str">
        <f t="shared" si="75"/>
        <v>0,</v>
      </c>
      <c r="R303" t="str">
        <f t="shared" si="75"/>
        <v>0,</v>
      </c>
      <c r="S303" t="str">
        <f t="shared" si="75"/>
        <v>0,</v>
      </c>
      <c r="T303" t="str">
        <f t="shared" si="75"/>
        <v>0,</v>
      </c>
      <c r="U303" t="str">
        <f t="shared" si="75"/>
        <v>0,</v>
      </c>
      <c r="V303" t="str">
        <f t="shared" si="68"/>
        <v>0,</v>
      </c>
      <c r="W303" t="str">
        <f t="shared" si="68"/>
        <v>0,</v>
      </c>
      <c r="X303" t="str">
        <f t="shared" si="68"/>
        <v>0,</v>
      </c>
      <c r="Y303" t="str">
        <f t="shared" si="65"/>
        <v>0,</v>
      </c>
      <c r="AP303" t="str">
        <f t="shared" si="70"/>
        <v>FALSE</v>
      </c>
      <c r="AQ303" t="str">
        <f t="shared" si="71"/>
        <v>FALSE</v>
      </c>
      <c r="AR303" t="str">
        <f t="shared" si="72"/>
        <v>FALSE</v>
      </c>
      <c r="AS303" t="str">
        <f t="shared" si="73"/>
        <v>FALSE</v>
      </c>
    </row>
    <row r="304" spans="1:45" x14ac:dyDescent="0.25">
      <c r="A304" s="58">
        <v>303</v>
      </c>
      <c r="B304" s="58" t="b">
        <f>IF(ISNUMBER(Data!D304),IF(AND($A304&lt;=Data!$H$3,$A306&gt;=Data!$H$2,Data!E305&lt;&gt;1),VLOOKUP($A304,Data!$A:$D,4,FALSE)))</f>
        <v>0</v>
      </c>
      <c r="C304" s="58" t="b">
        <f>IF(ISNUMBER(Data!D304),IF(AND($A304&lt;=Data!$H$3,$A306&gt;=Data!$H$2,Data!E305&lt;&gt;1),VLOOKUP($A304,Data!$A:$D,3,FALSE)))</f>
        <v>0</v>
      </c>
      <c r="D304" s="58" t="b">
        <f>IF(COUNT(B304:C304)=2,IF(C304&gt;Data!$H$5,5,IF(C304&gt;Data!$H$6,4,IF(C304&gt;Data!$H$7,3,2))))</f>
        <v>0</v>
      </c>
      <c r="E304" s="69" t="str">
        <f t="shared" si="69"/>
        <v/>
      </c>
      <c r="F304" t="str">
        <f t="shared" si="79"/>
        <v>0,</v>
      </c>
      <c r="G304" t="str">
        <f t="shared" si="79"/>
        <v>0,</v>
      </c>
      <c r="H304" t="str">
        <f t="shared" si="79"/>
        <v>0,</v>
      </c>
      <c r="I304" t="str">
        <f t="shared" si="79"/>
        <v>0,</v>
      </c>
      <c r="J304" t="str">
        <f t="shared" si="79"/>
        <v>0,</v>
      </c>
      <c r="K304" t="str">
        <f t="shared" si="79"/>
        <v>0,</v>
      </c>
      <c r="L304" t="str">
        <f t="shared" si="79"/>
        <v>0,</v>
      </c>
      <c r="M304" t="str">
        <f t="shared" si="79"/>
        <v>0,</v>
      </c>
      <c r="N304" t="str">
        <f t="shared" si="79"/>
        <v>0,</v>
      </c>
      <c r="O304" t="str">
        <f t="shared" si="79"/>
        <v>0,</v>
      </c>
      <c r="P304" t="str">
        <f t="shared" si="79"/>
        <v>0,</v>
      </c>
      <c r="Q304" t="str">
        <f t="shared" si="75"/>
        <v>0,</v>
      </c>
      <c r="R304" t="str">
        <f t="shared" si="75"/>
        <v>0,</v>
      </c>
      <c r="S304" t="str">
        <f t="shared" si="75"/>
        <v>0,</v>
      </c>
      <c r="T304" t="str">
        <f t="shared" si="75"/>
        <v>0,</v>
      </c>
      <c r="U304" t="str">
        <f t="shared" si="75"/>
        <v>0,</v>
      </c>
      <c r="V304" t="str">
        <f t="shared" si="68"/>
        <v>0,</v>
      </c>
      <c r="W304" t="str">
        <f t="shared" si="68"/>
        <v>0,</v>
      </c>
      <c r="X304" t="str">
        <f t="shared" si="68"/>
        <v>0,</v>
      </c>
      <c r="Y304" t="str">
        <f t="shared" si="65"/>
        <v>0,</v>
      </c>
      <c r="AP304" t="str">
        <f t="shared" si="70"/>
        <v>FALSE</v>
      </c>
      <c r="AQ304" t="str">
        <f t="shared" si="71"/>
        <v>FALSE</v>
      </c>
      <c r="AR304" t="str">
        <f t="shared" si="72"/>
        <v>FALSE</v>
      </c>
      <c r="AS304" t="str">
        <f t="shared" si="73"/>
        <v>FALSE</v>
      </c>
    </row>
    <row r="305" spans="1:45" x14ac:dyDescent="0.25">
      <c r="A305" s="58">
        <v>304</v>
      </c>
      <c r="B305" s="58" t="b">
        <f>IF(ISNUMBER(Data!D305),IF(AND($A305&lt;=Data!$H$3,$A307&gt;=Data!$H$2,Data!E306&lt;&gt;1),VLOOKUP($A305,Data!$A:$D,4,FALSE)))</f>
        <v>0</v>
      </c>
      <c r="C305" s="58" t="b">
        <f>IF(ISNUMBER(Data!D305),IF(AND($A305&lt;=Data!$H$3,$A307&gt;=Data!$H$2,Data!E306&lt;&gt;1),VLOOKUP($A305,Data!$A:$D,3,FALSE)))</f>
        <v>0</v>
      </c>
      <c r="D305" s="58" t="b">
        <f>IF(COUNT(B305:C305)=2,IF(C305&gt;Data!$H$5,5,IF(C305&gt;Data!$H$6,4,IF(C305&gt;Data!$H$7,3,2))))</f>
        <v>0</v>
      </c>
      <c r="E305" s="69" t="str">
        <f t="shared" si="69"/>
        <v/>
      </c>
      <c r="F305" t="str">
        <f t="shared" si="79"/>
        <v>0,</v>
      </c>
      <c r="G305" t="str">
        <f t="shared" si="79"/>
        <v>0,</v>
      </c>
      <c r="H305" t="str">
        <f t="shared" si="79"/>
        <v>0,</v>
      </c>
      <c r="I305" t="str">
        <f t="shared" si="79"/>
        <v>0,</v>
      </c>
      <c r="J305" t="str">
        <f t="shared" si="79"/>
        <v>0,</v>
      </c>
      <c r="K305" t="str">
        <f t="shared" si="79"/>
        <v>0,</v>
      </c>
      <c r="L305" t="str">
        <f t="shared" si="79"/>
        <v>0,</v>
      </c>
      <c r="M305" t="str">
        <f t="shared" si="79"/>
        <v>0,</v>
      </c>
      <c r="N305" t="str">
        <f t="shared" si="79"/>
        <v>0,</v>
      </c>
      <c r="O305" t="str">
        <f t="shared" si="79"/>
        <v>0,</v>
      </c>
      <c r="P305" t="str">
        <f t="shared" si="79"/>
        <v>0,</v>
      </c>
      <c r="Q305" t="str">
        <f t="shared" si="75"/>
        <v>0,</v>
      </c>
      <c r="R305" t="str">
        <f t="shared" si="75"/>
        <v>0,</v>
      </c>
      <c r="S305" t="str">
        <f t="shared" si="75"/>
        <v>0,</v>
      </c>
      <c r="T305" t="str">
        <f t="shared" si="75"/>
        <v>0,</v>
      </c>
      <c r="U305" t="str">
        <f t="shared" si="75"/>
        <v>0,</v>
      </c>
      <c r="V305" t="str">
        <f t="shared" si="68"/>
        <v>0,</v>
      </c>
      <c r="W305" t="str">
        <f t="shared" si="68"/>
        <v>0,</v>
      </c>
      <c r="X305" t="str">
        <f t="shared" si="68"/>
        <v>0,</v>
      </c>
      <c r="Y305" t="str">
        <f t="shared" si="65"/>
        <v>0,</v>
      </c>
      <c r="AP305" t="str">
        <f t="shared" si="70"/>
        <v>FALSE</v>
      </c>
      <c r="AQ305" t="str">
        <f t="shared" si="71"/>
        <v>FALSE</v>
      </c>
      <c r="AR305" t="str">
        <f t="shared" si="72"/>
        <v>FALSE</v>
      </c>
      <c r="AS305" t="str">
        <f t="shared" si="73"/>
        <v>FALSE</v>
      </c>
    </row>
    <row r="306" spans="1:45" x14ac:dyDescent="0.25">
      <c r="A306" s="58">
        <v>305</v>
      </c>
      <c r="B306" s="58" t="b">
        <f>IF(ISNUMBER(Data!D306),IF(AND($A306&lt;=Data!$H$3,$A308&gt;=Data!$H$2,Data!E307&lt;&gt;1),VLOOKUP($A306,Data!$A:$D,4,FALSE)))</f>
        <v>0</v>
      </c>
      <c r="C306" s="58" t="b">
        <f>IF(ISNUMBER(Data!D306),IF(AND($A306&lt;=Data!$H$3,$A308&gt;=Data!$H$2,Data!E307&lt;&gt;1),VLOOKUP($A306,Data!$A:$D,3,FALSE)))</f>
        <v>0</v>
      </c>
      <c r="D306" s="58" t="b">
        <f>IF(COUNT(B306:C306)=2,IF(C306&gt;Data!$H$5,5,IF(C306&gt;Data!$H$6,4,IF(C306&gt;Data!$H$7,3,2))))</f>
        <v>0</v>
      </c>
      <c r="E306" s="69" t="str">
        <f t="shared" si="69"/>
        <v/>
      </c>
      <c r="F306" t="str">
        <f t="shared" si="79"/>
        <v>0,</v>
      </c>
      <c r="G306" t="str">
        <f t="shared" si="79"/>
        <v>0,</v>
      </c>
      <c r="H306" t="str">
        <f t="shared" si="79"/>
        <v>0,</v>
      </c>
      <c r="I306" t="str">
        <f t="shared" si="79"/>
        <v>0,</v>
      </c>
      <c r="J306" t="str">
        <f t="shared" si="79"/>
        <v>0,</v>
      </c>
      <c r="K306" t="str">
        <f t="shared" si="79"/>
        <v>0,</v>
      </c>
      <c r="L306" t="str">
        <f t="shared" si="79"/>
        <v>0,</v>
      </c>
      <c r="M306" t="str">
        <f t="shared" si="79"/>
        <v>0,</v>
      </c>
      <c r="N306" t="str">
        <f t="shared" si="79"/>
        <v>0,</v>
      </c>
      <c r="O306" t="str">
        <f t="shared" si="79"/>
        <v>0,</v>
      </c>
      <c r="P306" t="str">
        <f t="shared" si="79"/>
        <v>0,</v>
      </c>
      <c r="Q306" t="str">
        <f t="shared" si="75"/>
        <v>0,</v>
      </c>
      <c r="R306" t="str">
        <f t="shared" si="75"/>
        <v>0,</v>
      </c>
      <c r="S306" t="str">
        <f t="shared" si="75"/>
        <v>0,</v>
      </c>
      <c r="T306" t="str">
        <f t="shared" si="75"/>
        <v>0,</v>
      </c>
      <c r="U306" t="str">
        <f t="shared" si="75"/>
        <v>0,</v>
      </c>
      <c r="V306" t="str">
        <f t="shared" si="68"/>
        <v>0,</v>
      </c>
      <c r="W306" t="str">
        <f t="shared" si="68"/>
        <v>0,</v>
      </c>
      <c r="X306" t="str">
        <f t="shared" si="68"/>
        <v>0,</v>
      </c>
      <c r="Y306" t="str">
        <f t="shared" si="68"/>
        <v>0,</v>
      </c>
      <c r="AP306" t="str">
        <f t="shared" si="70"/>
        <v>FALSE</v>
      </c>
      <c r="AQ306" t="str">
        <f t="shared" si="71"/>
        <v>FALSE</v>
      </c>
      <c r="AR306" t="str">
        <f t="shared" si="72"/>
        <v>FALSE</v>
      </c>
      <c r="AS306" t="str">
        <f t="shared" si="73"/>
        <v>FALSE</v>
      </c>
    </row>
    <row r="307" spans="1:45" x14ac:dyDescent="0.25">
      <c r="A307" s="58">
        <v>306</v>
      </c>
      <c r="B307" s="58" t="b">
        <f>IF(ISNUMBER(Data!D307),IF(AND($A307&lt;=Data!$H$3,$A309&gt;=Data!$H$2,Data!E308&lt;&gt;1),VLOOKUP($A307,Data!$A:$D,4,FALSE)))</f>
        <v>0</v>
      </c>
      <c r="C307" s="58" t="b">
        <f>IF(ISNUMBER(Data!D307),IF(AND($A307&lt;=Data!$H$3,$A309&gt;=Data!$H$2,Data!E308&lt;&gt;1),VLOOKUP($A307,Data!$A:$D,3,FALSE)))</f>
        <v>0</v>
      </c>
      <c r="D307" s="58" t="b">
        <f>IF(COUNT(B307:C307)=2,IF(C307&gt;Data!$H$5,5,IF(C307&gt;Data!$H$6,4,IF(C307&gt;Data!$H$7,3,2))))</f>
        <v>0</v>
      </c>
      <c r="E307" s="69" t="str">
        <f t="shared" si="69"/>
        <v/>
      </c>
      <c r="F307" t="str">
        <f t="shared" si="79"/>
        <v>0,</v>
      </c>
      <c r="G307" t="str">
        <f t="shared" si="79"/>
        <v>0,</v>
      </c>
      <c r="H307" t="str">
        <f t="shared" si="79"/>
        <v>0,</v>
      </c>
      <c r="I307" t="str">
        <f t="shared" si="79"/>
        <v>0,</v>
      </c>
      <c r="J307" t="str">
        <f t="shared" si="79"/>
        <v>0,</v>
      </c>
      <c r="K307" t="str">
        <f t="shared" si="79"/>
        <v>0,</v>
      </c>
      <c r="L307" t="str">
        <f t="shared" si="79"/>
        <v>0,</v>
      </c>
      <c r="M307" t="str">
        <f t="shared" si="79"/>
        <v>0,</v>
      </c>
      <c r="N307" t="str">
        <f t="shared" si="79"/>
        <v>0,</v>
      </c>
      <c r="O307" t="str">
        <f t="shared" si="79"/>
        <v>0,</v>
      </c>
      <c r="P307" t="str">
        <f t="shared" si="79"/>
        <v>0,</v>
      </c>
      <c r="Q307" t="str">
        <f t="shared" si="75"/>
        <v>0,</v>
      </c>
      <c r="R307" t="str">
        <f t="shared" si="75"/>
        <v>0,</v>
      </c>
      <c r="S307" t="str">
        <f t="shared" si="75"/>
        <v>0,</v>
      </c>
      <c r="T307" t="str">
        <f t="shared" si="75"/>
        <v>0,</v>
      </c>
      <c r="U307" t="str">
        <f t="shared" si="75"/>
        <v>0,</v>
      </c>
      <c r="V307" t="str">
        <f t="shared" si="68"/>
        <v>0,</v>
      </c>
      <c r="W307" t="str">
        <f t="shared" si="68"/>
        <v>0,</v>
      </c>
      <c r="X307" t="str">
        <f t="shared" si="68"/>
        <v>0,</v>
      </c>
      <c r="Y307" t="str">
        <f t="shared" si="68"/>
        <v>0,</v>
      </c>
      <c r="AP307" t="str">
        <f t="shared" si="70"/>
        <v>FALSE</v>
      </c>
      <c r="AQ307" t="str">
        <f t="shared" si="71"/>
        <v>FALSE</v>
      </c>
      <c r="AR307" t="str">
        <f t="shared" si="72"/>
        <v>FALSE</v>
      </c>
      <c r="AS307" t="str">
        <f t="shared" si="73"/>
        <v>FALSE</v>
      </c>
    </row>
    <row r="308" spans="1:45" x14ac:dyDescent="0.25">
      <c r="A308" s="58">
        <v>307</v>
      </c>
      <c r="B308" s="58" t="b">
        <f>IF(ISNUMBER(Data!D308),IF(AND($A308&lt;=Data!$H$3,$A310&gt;=Data!$H$2,Data!E309&lt;&gt;1),VLOOKUP($A308,Data!$A:$D,4,FALSE)))</f>
        <v>0</v>
      </c>
      <c r="C308" s="58" t="b">
        <f>IF(ISNUMBER(Data!D308),IF(AND($A308&lt;=Data!$H$3,$A310&gt;=Data!$H$2,Data!E309&lt;&gt;1),VLOOKUP($A308,Data!$A:$D,3,FALSE)))</f>
        <v>0</v>
      </c>
      <c r="D308" s="58" t="b">
        <f>IF(COUNT(B308:C308)=2,IF(C308&gt;Data!$H$5,5,IF(C308&gt;Data!$H$6,4,IF(C308&gt;Data!$H$7,3,2))))</f>
        <v>0</v>
      </c>
      <c r="E308" s="69" t="str">
        <f t="shared" si="69"/>
        <v/>
      </c>
      <c r="F308" t="str">
        <f t="shared" si="79"/>
        <v>0,</v>
      </c>
      <c r="G308" t="str">
        <f t="shared" si="79"/>
        <v>0,</v>
      </c>
      <c r="H308" t="str">
        <f t="shared" si="79"/>
        <v>0,</v>
      </c>
      <c r="I308" t="str">
        <f t="shared" si="79"/>
        <v>0,</v>
      </c>
      <c r="J308" t="str">
        <f t="shared" si="79"/>
        <v>0,</v>
      </c>
      <c r="K308" t="str">
        <f t="shared" si="79"/>
        <v>0,</v>
      </c>
      <c r="L308" t="str">
        <f t="shared" si="79"/>
        <v>0,</v>
      </c>
      <c r="M308" t="str">
        <f t="shared" si="79"/>
        <v>0,</v>
      </c>
      <c r="N308" t="str">
        <f t="shared" si="79"/>
        <v>0,</v>
      </c>
      <c r="O308" t="str">
        <f t="shared" si="79"/>
        <v>0,</v>
      </c>
      <c r="P308" t="str">
        <f t="shared" si="79"/>
        <v>0,</v>
      </c>
      <c r="Q308" t="str">
        <f t="shared" si="75"/>
        <v>0,</v>
      </c>
      <c r="R308" t="str">
        <f t="shared" si="75"/>
        <v>0,</v>
      </c>
      <c r="S308" t="str">
        <f t="shared" si="75"/>
        <v>0,</v>
      </c>
      <c r="T308" t="str">
        <f t="shared" si="75"/>
        <v>0,</v>
      </c>
      <c r="U308" t="str">
        <f t="shared" si="75"/>
        <v>0,</v>
      </c>
      <c r="V308" t="str">
        <f t="shared" si="68"/>
        <v>0,</v>
      </c>
      <c r="W308" t="str">
        <f t="shared" si="68"/>
        <v>0,</v>
      </c>
      <c r="X308" t="str">
        <f t="shared" si="68"/>
        <v>0,</v>
      </c>
      <c r="Y308" t="str">
        <f t="shared" si="68"/>
        <v>0,</v>
      </c>
      <c r="AP308" t="str">
        <f t="shared" si="70"/>
        <v>FALSE</v>
      </c>
      <c r="AQ308" t="str">
        <f t="shared" si="71"/>
        <v>FALSE</v>
      </c>
      <c r="AR308" t="str">
        <f t="shared" si="72"/>
        <v>FALSE</v>
      </c>
      <c r="AS308" t="str">
        <f t="shared" si="73"/>
        <v>FALSE</v>
      </c>
    </row>
    <row r="309" spans="1:45" x14ac:dyDescent="0.25">
      <c r="A309" s="58">
        <v>308</v>
      </c>
      <c r="B309" s="58" t="b">
        <f>IF(ISNUMBER(Data!D309),IF(AND($A309&lt;=Data!$H$3,$A311&gt;=Data!$H$2,Data!E310&lt;&gt;1),VLOOKUP($A309,Data!$A:$D,4,FALSE)))</f>
        <v>0</v>
      </c>
      <c r="C309" s="58" t="b">
        <f>IF(ISNUMBER(Data!D309),IF(AND($A309&lt;=Data!$H$3,$A311&gt;=Data!$H$2,Data!E310&lt;&gt;1),VLOOKUP($A309,Data!$A:$D,3,FALSE)))</f>
        <v>0</v>
      </c>
      <c r="D309" s="58" t="b">
        <f>IF(COUNT(B309:C309)=2,IF(C309&gt;Data!$H$5,5,IF(C309&gt;Data!$H$6,4,IF(C309&gt;Data!$H$7,3,2))))</f>
        <v>0</v>
      </c>
      <c r="E309" s="69" t="str">
        <f t="shared" si="69"/>
        <v/>
      </c>
      <c r="F309" t="str">
        <f t="shared" si="79"/>
        <v>0,</v>
      </c>
      <c r="G309" t="str">
        <f t="shared" si="79"/>
        <v>0,</v>
      </c>
      <c r="H309" t="str">
        <f t="shared" si="79"/>
        <v>0,</v>
      </c>
      <c r="I309" t="str">
        <f t="shared" si="79"/>
        <v>0,</v>
      </c>
      <c r="J309" t="str">
        <f t="shared" si="79"/>
        <v>0,</v>
      </c>
      <c r="K309" t="str">
        <f t="shared" si="79"/>
        <v>0,</v>
      </c>
      <c r="L309" t="str">
        <f t="shared" si="79"/>
        <v>0,</v>
      </c>
      <c r="M309" t="str">
        <f t="shared" si="79"/>
        <v>0,</v>
      </c>
      <c r="N309" t="str">
        <f t="shared" si="79"/>
        <v>0,</v>
      </c>
      <c r="O309" t="str">
        <f t="shared" si="79"/>
        <v>0,</v>
      </c>
      <c r="P309" t="str">
        <f t="shared" si="79"/>
        <v>0,</v>
      </c>
      <c r="Q309" t="str">
        <f t="shared" si="75"/>
        <v>0,</v>
      </c>
      <c r="R309" t="str">
        <f t="shared" si="75"/>
        <v>0,</v>
      </c>
      <c r="S309" t="str">
        <f t="shared" si="75"/>
        <v>0,</v>
      </c>
      <c r="T309" t="str">
        <f t="shared" si="75"/>
        <v>0,</v>
      </c>
      <c r="U309" t="str">
        <f t="shared" si="75"/>
        <v>0,</v>
      </c>
      <c r="V309" t="str">
        <f t="shared" si="68"/>
        <v>0,</v>
      </c>
      <c r="W309" t="str">
        <f t="shared" si="68"/>
        <v>0,</v>
      </c>
      <c r="X309" t="str">
        <f t="shared" si="68"/>
        <v>0,</v>
      </c>
      <c r="Y309" t="str">
        <f t="shared" si="68"/>
        <v>0,</v>
      </c>
      <c r="AP309" t="str">
        <f t="shared" si="70"/>
        <v>FALSE</v>
      </c>
      <c r="AQ309" t="str">
        <f t="shared" si="71"/>
        <v>FALSE</v>
      </c>
      <c r="AR309" t="str">
        <f t="shared" si="72"/>
        <v>FALSE</v>
      </c>
      <c r="AS309" t="str">
        <f t="shared" si="73"/>
        <v>FALSE</v>
      </c>
    </row>
    <row r="310" spans="1:45" x14ac:dyDescent="0.25">
      <c r="A310" s="58">
        <v>309</v>
      </c>
      <c r="B310" s="58" t="b">
        <f>IF(ISNUMBER(Data!D310),IF(AND($A310&lt;=Data!$H$3,$A312&gt;=Data!$H$2,Data!E311&lt;&gt;1),VLOOKUP($A310,Data!$A:$D,4,FALSE)))</f>
        <v>0</v>
      </c>
      <c r="C310" s="58" t="b">
        <f>IF(ISNUMBER(Data!D310),IF(AND($A310&lt;=Data!$H$3,$A312&gt;=Data!$H$2,Data!E311&lt;&gt;1),VLOOKUP($A310,Data!$A:$D,3,FALSE)))</f>
        <v>0</v>
      </c>
      <c r="D310" s="58" t="b">
        <f>IF(COUNT(B310:C310)=2,IF(C310&gt;Data!$H$5,5,IF(C310&gt;Data!$H$6,4,IF(C310&gt;Data!$H$7,3,2))))</f>
        <v>0</v>
      </c>
      <c r="E310" s="69" t="str">
        <f t="shared" si="69"/>
        <v/>
      </c>
      <c r="F310" t="str">
        <f t="shared" si="79"/>
        <v>0,</v>
      </c>
      <c r="G310" t="str">
        <f t="shared" si="79"/>
        <v>0,</v>
      </c>
      <c r="H310" t="str">
        <f t="shared" si="79"/>
        <v>0,</v>
      </c>
      <c r="I310" t="str">
        <f t="shared" si="79"/>
        <v>0,</v>
      </c>
      <c r="J310" t="str">
        <f t="shared" si="79"/>
        <v>0,</v>
      </c>
      <c r="K310" t="str">
        <f t="shared" si="79"/>
        <v>0,</v>
      </c>
      <c r="L310" t="str">
        <f t="shared" si="79"/>
        <v>0,</v>
      </c>
      <c r="M310" t="str">
        <f t="shared" si="79"/>
        <v>0,</v>
      </c>
      <c r="N310" t="str">
        <f t="shared" si="79"/>
        <v>0,</v>
      </c>
      <c r="O310" t="str">
        <f t="shared" si="79"/>
        <v>0,</v>
      </c>
      <c r="P310" t="str">
        <f t="shared" si="79"/>
        <v>0,</v>
      </c>
      <c r="Q310" t="str">
        <f t="shared" si="75"/>
        <v>0,</v>
      </c>
      <c r="R310" t="str">
        <f t="shared" si="75"/>
        <v>0,</v>
      </c>
      <c r="S310" t="str">
        <f t="shared" si="75"/>
        <v>0,</v>
      </c>
      <c r="T310" t="str">
        <f t="shared" si="75"/>
        <v>0,</v>
      </c>
      <c r="U310" t="str">
        <f t="shared" si="75"/>
        <v>0,</v>
      </c>
      <c r="V310" t="str">
        <f t="shared" si="68"/>
        <v>0,</v>
      </c>
      <c r="W310" t="str">
        <f t="shared" si="68"/>
        <v>0,</v>
      </c>
      <c r="X310" t="str">
        <f t="shared" si="68"/>
        <v>0,</v>
      </c>
      <c r="Y310" t="str">
        <f t="shared" si="68"/>
        <v>0,</v>
      </c>
      <c r="AP310" t="str">
        <f t="shared" si="70"/>
        <v>FALSE</v>
      </c>
      <c r="AQ310" t="str">
        <f t="shared" si="71"/>
        <v>FALSE</v>
      </c>
      <c r="AR310" t="str">
        <f t="shared" si="72"/>
        <v>FALSE</v>
      </c>
      <c r="AS310" t="str">
        <f t="shared" si="73"/>
        <v>FALSE</v>
      </c>
    </row>
    <row r="311" spans="1:45" x14ac:dyDescent="0.25">
      <c r="A311" s="58">
        <v>310</v>
      </c>
      <c r="B311" s="58" t="b">
        <f>IF(ISNUMBER(Data!D311),IF(AND($A311&lt;=Data!$H$3,$A313&gt;=Data!$H$2,Data!E312&lt;&gt;1),VLOOKUP($A311,Data!$A:$D,4,FALSE)))</f>
        <v>0</v>
      </c>
      <c r="C311" s="58" t="b">
        <f>IF(ISNUMBER(Data!D311),IF(AND($A311&lt;=Data!$H$3,$A313&gt;=Data!$H$2,Data!E312&lt;&gt;1),VLOOKUP($A311,Data!$A:$D,3,FALSE)))</f>
        <v>0</v>
      </c>
      <c r="D311" s="58" t="b">
        <f>IF(COUNT(B311:C311)=2,IF(C311&gt;Data!$H$5,5,IF(C311&gt;Data!$H$6,4,IF(C311&gt;Data!$H$7,3,2))))</f>
        <v>0</v>
      </c>
      <c r="E311" s="69" t="str">
        <f t="shared" si="69"/>
        <v/>
      </c>
      <c r="F311" t="str">
        <f t="shared" si="79"/>
        <v>0,</v>
      </c>
      <c r="G311" t="str">
        <f t="shared" si="79"/>
        <v>0,</v>
      </c>
      <c r="H311" t="str">
        <f t="shared" si="79"/>
        <v>0,</v>
      </c>
      <c r="I311" t="str">
        <f t="shared" si="79"/>
        <v>0,</v>
      </c>
      <c r="J311" t="str">
        <f t="shared" si="79"/>
        <v>0,</v>
      </c>
      <c r="K311" t="str">
        <f t="shared" si="79"/>
        <v>0,</v>
      </c>
      <c r="L311" t="str">
        <f t="shared" si="79"/>
        <v>0,</v>
      </c>
      <c r="M311" t="str">
        <f t="shared" si="79"/>
        <v>0,</v>
      </c>
      <c r="N311" t="str">
        <f t="shared" si="79"/>
        <v>0,</v>
      </c>
      <c r="O311" t="str">
        <f t="shared" si="79"/>
        <v>0,</v>
      </c>
      <c r="P311" t="str">
        <f t="shared" si="79"/>
        <v>0,</v>
      </c>
      <c r="Q311" t="str">
        <f t="shared" si="75"/>
        <v>0,</v>
      </c>
      <c r="R311" t="str">
        <f t="shared" si="75"/>
        <v>0,</v>
      </c>
      <c r="S311" t="str">
        <f t="shared" si="75"/>
        <v>0,</v>
      </c>
      <c r="T311" t="str">
        <f t="shared" si="75"/>
        <v>0,</v>
      </c>
      <c r="U311" t="str">
        <f t="shared" si="75"/>
        <v>0,</v>
      </c>
      <c r="V311" t="str">
        <f t="shared" si="68"/>
        <v>0,</v>
      </c>
      <c r="W311" t="str">
        <f t="shared" si="68"/>
        <v>0,</v>
      </c>
      <c r="X311" t="str">
        <f t="shared" si="68"/>
        <v>0,</v>
      </c>
      <c r="Y311" t="str">
        <f t="shared" si="68"/>
        <v>0,</v>
      </c>
      <c r="AP311" t="str">
        <f t="shared" si="70"/>
        <v>FALSE</v>
      </c>
      <c r="AQ311" t="str">
        <f t="shared" si="71"/>
        <v>FALSE</v>
      </c>
      <c r="AR311" t="str">
        <f t="shared" si="72"/>
        <v>FALSE</v>
      </c>
      <c r="AS311" t="str">
        <f t="shared" si="73"/>
        <v>FALSE</v>
      </c>
    </row>
    <row r="312" spans="1:45" x14ac:dyDescent="0.25">
      <c r="A312" s="58">
        <v>311</v>
      </c>
      <c r="B312" s="58" t="b">
        <f>IF(ISNUMBER(Data!D312),IF(AND($A312&lt;=Data!$H$3,$A314&gt;=Data!$H$2,Data!E313&lt;&gt;1),VLOOKUP($A312,Data!$A:$D,4,FALSE)))</f>
        <v>0</v>
      </c>
      <c r="C312" s="58" t="b">
        <f>IF(ISNUMBER(Data!D312),IF(AND($A312&lt;=Data!$H$3,$A314&gt;=Data!$H$2,Data!E313&lt;&gt;1),VLOOKUP($A312,Data!$A:$D,3,FALSE)))</f>
        <v>0</v>
      </c>
      <c r="D312" s="58" t="b">
        <f>IF(COUNT(B312:C312)=2,IF(C312&gt;Data!$H$5,5,IF(C312&gt;Data!$H$6,4,IF(C312&gt;Data!$H$7,3,2))))</f>
        <v>0</v>
      </c>
      <c r="E312" s="69" t="str">
        <f t="shared" si="69"/>
        <v/>
      </c>
      <c r="F312" t="str">
        <f t="shared" ref="F312:P321" si="80">IF($B312&lt;F$1,1,0) &amp;","&amp;$E312</f>
        <v>0,</v>
      </c>
      <c r="G312" t="str">
        <f t="shared" si="80"/>
        <v>0,</v>
      </c>
      <c r="H312" t="str">
        <f t="shared" si="80"/>
        <v>0,</v>
      </c>
      <c r="I312" t="str">
        <f t="shared" si="80"/>
        <v>0,</v>
      </c>
      <c r="J312" t="str">
        <f t="shared" si="80"/>
        <v>0,</v>
      </c>
      <c r="K312" t="str">
        <f t="shared" si="80"/>
        <v>0,</v>
      </c>
      <c r="L312" t="str">
        <f t="shared" si="80"/>
        <v>0,</v>
      </c>
      <c r="M312" t="str">
        <f t="shared" si="80"/>
        <v>0,</v>
      </c>
      <c r="N312" t="str">
        <f t="shared" si="80"/>
        <v>0,</v>
      </c>
      <c r="O312" t="str">
        <f t="shared" si="80"/>
        <v>0,</v>
      </c>
      <c r="P312" t="str">
        <f t="shared" si="80"/>
        <v>0,</v>
      </c>
      <c r="Q312" t="str">
        <f t="shared" si="75"/>
        <v>0,</v>
      </c>
      <c r="R312" t="str">
        <f t="shared" si="75"/>
        <v>0,</v>
      </c>
      <c r="S312" t="str">
        <f t="shared" si="75"/>
        <v>0,</v>
      </c>
      <c r="T312" t="str">
        <f t="shared" si="75"/>
        <v>0,</v>
      </c>
      <c r="U312" t="str">
        <f t="shared" si="75"/>
        <v>0,</v>
      </c>
      <c r="V312" t="str">
        <f t="shared" si="68"/>
        <v>0,</v>
      </c>
      <c r="W312" t="str">
        <f t="shared" si="68"/>
        <v>0,</v>
      </c>
      <c r="X312" t="str">
        <f t="shared" si="68"/>
        <v>0,</v>
      </c>
      <c r="Y312" t="str">
        <f t="shared" si="68"/>
        <v>0,</v>
      </c>
      <c r="AP312" t="str">
        <f t="shared" si="70"/>
        <v>FALSE</v>
      </c>
      <c r="AQ312" t="str">
        <f t="shared" si="71"/>
        <v>FALSE</v>
      </c>
      <c r="AR312" t="str">
        <f t="shared" si="72"/>
        <v>FALSE</v>
      </c>
      <c r="AS312" t="str">
        <f t="shared" si="73"/>
        <v>FALSE</v>
      </c>
    </row>
    <row r="313" spans="1:45" x14ac:dyDescent="0.25">
      <c r="A313" s="58">
        <v>312</v>
      </c>
      <c r="B313" s="58" t="b">
        <f>IF(ISNUMBER(Data!D313),IF(AND($A313&lt;=Data!$H$3,$A315&gt;=Data!$H$2,Data!E314&lt;&gt;1),VLOOKUP($A313,Data!$A:$D,4,FALSE)))</f>
        <v>0</v>
      </c>
      <c r="C313" s="58" t="b">
        <f>IF(ISNUMBER(Data!D313),IF(AND($A313&lt;=Data!$H$3,$A315&gt;=Data!$H$2,Data!E314&lt;&gt;1),VLOOKUP($A313,Data!$A:$D,3,FALSE)))</f>
        <v>0</v>
      </c>
      <c r="D313" s="58" t="b">
        <f>IF(COUNT(B313:C313)=2,IF(C313&gt;Data!$H$5,5,IF(C313&gt;Data!$H$6,4,IF(C313&gt;Data!$H$7,3,2))))</f>
        <v>0</v>
      </c>
      <c r="E313" s="69" t="str">
        <f t="shared" si="69"/>
        <v/>
      </c>
      <c r="F313" t="str">
        <f t="shared" si="80"/>
        <v>0,</v>
      </c>
      <c r="G313" t="str">
        <f t="shared" si="80"/>
        <v>0,</v>
      </c>
      <c r="H313" t="str">
        <f t="shared" si="80"/>
        <v>0,</v>
      </c>
      <c r="I313" t="str">
        <f t="shared" si="80"/>
        <v>0,</v>
      </c>
      <c r="J313" t="str">
        <f t="shared" si="80"/>
        <v>0,</v>
      </c>
      <c r="K313" t="str">
        <f t="shared" si="80"/>
        <v>0,</v>
      </c>
      <c r="L313" t="str">
        <f t="shared" si="80"/>
        <v>0,</v>
      </c>
      <c r="M313" t="str">
        <f t="shared" si="80"/>
        <v>0,</v>
      </c>
      <c r="N313" t="str">
        <f t="shared" si="80"/>
        <v>0,</v>
      </c>
      <c r="O313" t="str">
        <f t="shared" si="80"/>
        <v>0,</v>
      </c>
      <c r="P313" t="str">
        <f t="shared" si="80"/>
        <v>0,</v>
      </c>
      <c r="Q313" t="str">
        <f t="shared" ref="Q313:S327" si="81">IF($B313&lt;Q$1,1,0) &amp;","&amp;$E313</f>
        <v>0,</v>
      </c>
      <c r="R313" t="str">
        <f t="shared" si="81"/>
        <v>0,</v>
      </c>
      <c r="S313" t="str">
        <f t="shared" si="81"/>
        <v>0,</v>
      </c>
      <c r="T313" t="str">
        <f t="shared" ref="T313:Y344" si="82">IF($B313&lt;T$1,1,0) &amp;","&amp;$E313</f>
        <v>0,</v>
      </c>
      <c r="U313" t="str">
        <f t="shared" si="82"/>
        <v>0,</v>
      </c>
      <c r="V313" t="str">
        <f t="shared" si="68"/>
        <v>0,</v>
      </c>
      <c r="W313" t="str">
        <f t="shared" si="68"/>
        <v>0,</v>
      </c>
      <c r="X313" t="str">
        <f t="shared" si="68"/>
        <v>0,</v>
      </c>
      <c r="Y313" t="str">
        <f t="shared" si="68"/>
        <v>0,</v>
      </c>
      <c r="AP313" t="str">
        <f t="shared" si="70"/>
        <v>FALSE</v>
      </c>
      <c r="AQ313" t="str">
        <f t="shared" si="71"/>
        <v>FALSE</v>
      </c>
      <c r="AR313" t="str">
        <f t="shared" si="72"/>
        <v>FALSE</v>
      </c>
      <c r="AS313" t="str">
        <f t="shared" si="73"/>
        <v>FALSE</v>
      </c>
    </row>
    <row r="314" spans="1:45" x14ac:dyDescent="0.25">
      <c r="A314" s="58">
        <v>313</v>
      </c>
      <c r="B314" s="58" t="b">
        <f>IF(ISNUMBER(Data!D314),IF(AND($A314&lt;=Data!$H$3,$A316&gt;=Data!$H$2,Data!E315&lt;&gt;1),VLOOKUP($A314,Data!$A:$D,4,FALSE)))</f>
        <v>0</v>
      </c>
      <c r="C314" s="58" t="b">
        <f>IF(ISNUMBER(Data!D314),IF(AND($A314&lt;=Data!$H$3,$A316&gt;=Data!$H$2,Data!E315&lt;&gt;1),VLOOKUP($A314,Data!$A:$D,3,FALSE)))</f>
        <v>0</v>
      </c>
      <c r="D314" s="58" t="b">
        <f>IF(COUNT(B314:C314)=2,IF(C314&gt;Data!$H$5,5,IF(C314&gt;Data!$H$6,4,IF(C314&gt;Data!$H$7,3,2))))</f>
        <v>0</v>
      </c>
      <c r="E314" s="69" t="str">
        <f t="shared" si="69"/>
        <v/>
      </c>
      <c r="F314" t="str">
        <f t="shared" si="80"/>
        <v>0,</v>
      </c>
      <c r="G314" t="str">
        <f t="shared" si="80"/>
        <v>0,</v>
      </c>
      <c r="H314" t="str">
        <f t="shared" si="80"/>
        <v>0,</v>
      </c>
      <c r="I314" t="str">
        <f t="shared" si="80"/>
        <v>0,</v>
      </c>
      <c r="J314" t="str">
        <f t="shared" si="80"/>
        <v>0,</v>
      </c>
      <c r="K314" t="str">
        <f t="shared" si="80"/>
        <v>0,</v>
      </c>
      <c r="L314" t="str">
        <f t="shared" si="80"/>
        <v>0,</v>
      </c>
      <c r="M314" t="str">
        <f t="shared" si="80"/>
        <v>0,</v>
      </c>
      <c r="N314" t="str">
        <f t="shared" si="80"/>
        <v>0,</v>
      </c>
      <c r="O314" t="str">
        <f t="shared" si="80"/>
        <v>0,</v>
      </c>
      <c r="P314" t="str">
        <f t="shared" si="80"/>
        <v>0,</v>
      </c>
      <c r="Q314" t="str">
        <f t="shared" si="81"/>
        <v>0,</v>
      </c>
      <c r="R314" t="str">
        <f t="shared" si="81"/>
        <v>0,</v>
      </c>
      <c r="S314" t="str">
        <f t="shared" si="81"/>
        <v>0,</v>
      </c>
      <c r="T314" t="str">
        <f t="shared" si="82"/>
        <v>0,</v>
      </c>
      <c r="U314" t="str">
        <f t="shared" si="82"/>
        <v>0,</v>
      </c>
      <c r="V314" t="str">
        <f t="shared" si="68"/>
        <v>0,</v>
      </c>
      <c r="W314" t="str">
        <f t="shared" si="68"/>
        <v>0,</v>
      </c>
      <c r="X314" t="str">
        <f t="shared" si="68"/>
        <v>0,</v>
      </c>
      <c r="Y314" t="str">
        <f t="shared" si="68"/>
        <v>0,</v>
      </c>
      <c r="AP314" t="str">
        <f t="shared" si="70"/>
        <v>FALSE</v>
      </c>
      <c r="AQ314" t="str">
        <f t="shared" si="71"/>
        <v>FALSE</v>
      </c>
      <c r="AR314" t="str">
        <f t="shared" si="72"/>
        <v>FALSE</v>
      </c>
      <c r="AS314" t="str">
        <f t="shared" si="73"/>
        <v>FALSE</v>
      </c>
    </row>
    <row r="315" spans="1:45" x14ac:dyDescent="0.25">
      <c r="A315" s="58">
        <v>314</v>
      </c>
      <c r="B315" s="58" t="b">
        <f>IF(ISNUMBER(Data!D315),IF(AND($A315&lt;=Data!$H$3,$A317&gt;=Data!$H$2,Data!E316&lt;&gt;1),VLOOKUP($A315,Data!$A:$D,4,FALSE)))</f>
        <v>0</v>
      </c>
      <c r="C315" s="58" t="b">
        <f>IF(ISNUMBER(Data!D315),IF(AND($A315&lt;=Data!$H$3,$A317&gt;=Data!$H$2,Data!E316&lt;&gt;1),VLOOKUP($A315,Data!$A:$D,3,FALSE)))</f>
        <v>0</v>
      </c>
      <c r="D315" s="58" t="b">
        <f>IF(COUNT(B315:C315)=2,IF(C315&gt;Data!$H$5,5,IF(C315&gt;Data!$H$6,4,IF(C315&gt;Data!$H$7,3,2))))</f>
        <v>0</v>
      </c>
      <c r="E315" s="69" t="str">
        <f t="shared" si="69"/>
        <v/>
      </c>
      <c r="F315" t="str">
        <f t="shared" si="80"/>
        <v>0,</v>
      </c>
      <c r="G315" t="str">
        <f t="shared" si="80"/>
        <v>0,</v>
      </c>
      <c r="H315" t="str">
        <f t="shared" si="80"/>
        <v>0,</v>
      </c>
      <c r="I315" t="str">
        <f t="shared" si="80"/>
        <v>0,</v>
      </c>
      <c r="J315" t="str">
        <f t="shared" si="80"/>
        <v>0,</v>
      </c>
      <c r="K315" t="str">
        <f t="shared" si="80"/>
        <v>0,</v>
      </c>
      <c r="L315" t="str">
        <f t="shared" si="80"/>
        <v>0,</v>
      </c>
      <c r="M315" t="str">
        <f t="shared" si="80"/>
        <v>0,</v>
      </c>
      <c r="N315" t="str">
        <f t="shared" si="80"/>
        <v>0,</v>
      </c>
      <c r="O315" t="str">
        <f t="shared" si="80"/>
        <v>0,</v>
      </c>
      <c r="P315" t="str">
        <f t="shared" si="80"/>
        <v>0,</v>
      </c>
      <c r="Q315" t="str">
        <f t="shared" si="81"/>
        <v>0,</v>
      </c>
      <c r="R315" t="str">
        <f t="shared" si="81"/>
        <v>0,</v>
      </c>
      <c r="S315" t="str">
        <f t="shared" si="81"/>
        <v>0,</v>
      </c>
      <c r="T315" t="str">
        <f t="shared" si="82"/>
        <v>0,</v>
      </c>
      <c r="U315" t="str">
        <f t="shared" si="82"/>
        <v>0,</v>
      </c>
      <c r="V315" t="str">
        <f t="shared" si="68"/>
        <v>0,</v>
      </c>
      <c r="W315" t="str">
        <f t="shared" si="68"/>
        <v>0,</v>
      </c>
      <c r="X315" t="str">
        <f t="shared" si="68"/>
        <v>0,</v>
      </c>
      <c r="Y315" t="str">
        <f t="shared" si="68"/>
        <v>0,</v>
      </c>
      <c r="AP315" t="str">
        <f t="shared" si="70"/>
        <v>FALSE</v>
      </c>
      <c r="AQ315" t="str">
        <f t="shared" si="71"/>
        <v>FALSE</v>
      </c>
      <c r="AR315" t="str">
        <f t="shared" si="72"/>
        <v>FALSE</v>
      </c>
      <c r="AS315" t="str">
        <f t="shared" si="73"/>
        <v>FALSE</v>
      </c>
    </row>
    <row r="316" spans="1:45" x14ac:dyDescent="0.25">
      <c r="A316" s="58">
        <v>315</v>
      </c>
      <c r="B316" s="58" t="b">
        <f>IF(ISNUMBER(Data!D316),IF(AND($A316&lt;=Data!$H$3,$A318&gt;=Data!$H$2,Data!E317&lt;&gt;1),VLOOKUP($A316,Data!$A:$D,4,FALSE)))</f>
        <v>0</v>
      </c>
      <c r="C316" s="58" t="b">
        <f>IF(ISNUMBER(Data!D316),IF(AND($A316&lt;=Data!$H$3,$A318&gt;=Data!$H$2,Data!E317&lt;&gt;1),VLOOKUP($A316,Data!$A:$D,3,FALSE)))</f>
        <v>0</v>
      </c>
      <c r="D316" s="58" t="b">
        <f>IF(COUNT(B316:C316)=2,IF(C316&gt;Data!$H$5,5,IF(C316&gt;Data!$H$6,4,IF(C316&gt;Data!$H$7,3,2))))</f>
        <v>0</v>
      </c>
      <c r="E316" s="69" t="str">
        <f t="shared" si="69"/>
        <v/>
      </c>
      <c r="F316" t="str">
        <f t="shared" si="80"/>
        <v>0,</v>
      </c>
      <c r="G316" t="str">
        <f t="shared" si="80"/>
        <v>0,</v>
      </c>
      <c r="H316" t="str">
        <f t="shared" si="80"/>
        <v>0,</v>
      </c>
      <c r="I316" t="str">
        <f t="shared" si="80"/>
        <v>0,</v>
      </c>
      <c r="J316" t="str">
        <f t="shared" si="80"/>
        <v>0,</v>
      </c>
      <c r="K316" t="str">
        <f t="shared" si="80"/>
        <v>0,</v>
      </c>
      <c r="L316" t="str">
        <f t="shared" si="80"/>
        <v>0,</v>
      </c>
      <c r="M316" t="str">
        <f t="shared" si="80"/>
        <v>0,</v>
      </c>
      <c r="N316" t="str">
        <f t="shared" si="80"/>
        <v>0,</v>
      </c>
      <c r="O316" t="str">
        <f t="shared" si="80"/>
        <v>0,</v>
      </c>
      <c r="P316" t="str">
        <f t="shared" si="80"/>
        <v>0,</v>
      </c>
      <c r="Q316" t="str">
        <f t="shared" si="81"/>
        <v>0,</v>
      </c>
      <c r="R316" t="str">
        <f t="shared" si="81"/>
        <v>0,</v>
      </c>
      <c r="S316" t="str">
        <f t="shared" si="81"/>
        <v>0,</v>
      </c>
      <c r="T316" t="str">
        <f t="shared" si="82"/>
        <v>0,</v>
      </c>
      <c r="U316" t="str">
        <f t="shared" si="82"/>
        <v>0,</v>
      </c>
      <c r="V316" t="str">
        <f t="shared" si="68"/>
        <v>0,</v>
      </c>
      <c r="W316" t="str">
        <f t="shared" si="68"/>
        <v>0,</v>
      </c>
      <c r="X316" t="str">
        <f t="shared" si="68"/>
        <v>0,</v>
      </c>
      <c r="Y316" t="str">
        <f t="shared" si="68"/>
        <v>0,</v>
      </c>
      <c r="AP316" t="str">
        <f t="shared" si="70"/>
        <v>FALSE</v>
      </c>
      <c r="AQ316" t="str">
        <f t="shared" si="71"/>
        <v>FALSE</v>
      </c>
      <c r="AR316" t="str">
        <f t="shared" si="72"/>
        <v>FALSE</v>
      </c>
      <c r="AS316" t="str">
        <f t="shared" si="73"/>
        <v>FALSE</v>
      </c>
    </row>
    <row r="317" spans="1:45" x14ac:dyDescent="0.25">
      <c r="A317" s="58">
        <v>316</v>
      </c>
      <c r="B317" s="58" t="b">
        <f>IF(ISNUMBER(Data!D317),IF(AND($A317&lt;=Data!$H$3,$A319&gt;=Data!$H$2,Data!E318&lt;&gt;1),VLOOKUP($A317,Data!$A:$D,4,FALSE)))</f>
        <v>0</v>
      </c>
      <c r="C317" s="58" t="b">
        <f>IF(ISNUMBER(Data!D317),IF(AND($A317&lt;=Data!$H$3,$A319&gt;=Data!$H$2,Data!E318&lt;&gt;1),VLOOKUP($A317,Data!$A:$D,3,FALSE)))</f>
        <v>0</v>
      </c>
      <c r="D317" s="58" t="b">
        <f>IF(COUNT(B317:C317)=2,IF(C317&gt;Data!$H$5,5,IF(C317&gt;Data!$H$6,4,IF(C317&gt;Data!$H$7,3,2))))</f>
        <v>0</v>
      </c>
      <c r="E317" s="69" t="str">
        <f t="shared" si="69"/>
        <v/>
      </c>
      <c r="F317" t="str">
        <f t="shared" si="80"/>
        <v>0,</v>
      </c>
      <c r="G317" t="str">
        <f t="shared" si="80"/>
        <v>0,</v>
      </c>
      <c r="H317" t="str">
        <f t="shared" si="80"/>
        <v>0,</v>
      </c>
      <c r="I317" t="str">
        <f t="shared" si="80"/>
        <v>0,</v>
      </c>
      <c r="J317" t="str">
        <f t="shared" si="80"/>
        <v>0,</v>
      </c>
      <c r="K317" t="str">
        <f t="shared" si="80"/>
        <v>0,</v>
      </c>
      <c r="L317" t="str">
        <f t="shared" si="80"/>
        <v>0,</v>
      </c>
      <c r="M317" t="str">
        <f t="shared" si="80"/>
        <v>0,</v>
      </c>
      <c r="N317" t="str">
        <f t="shared" si="80"/>
        <v>0,</v>
      </c>
      <c r="O317" t="str">
        <f t="shared" si="80"/>
        <v>0,</v>
      </c>
      <c r="P317" t="str">
        <f t="shared" si="80"/>
        <v>0,</v>
      </c>
      <c r="Q317" t="str">
        <f t="shared" si="81"/>
        <v>0,</v>
      </c>
      <c r="R317" t="str">
        <f t="shared" si="81"/>
        <v>0,</v>
      </c>
      <c r="S317" t="str">
        <f t="shared" si="81"/>
        <v>0,</v>
      </c>
      <c r="T317" t="str">
        <f t="shared" si="82"/>
        <v>0,</v>
      </c>
      <c r="U317" t="str">
        <f t="shared" si="82"/>
        <v>0,</v>
      </c>
      <c r="V317" t="str">
        <f t="shared" si="68"/>
        <v>0,</v>
      </c>
      <c r="W317" t="str">
        <f t="shared" si="68"/>
        <v>0,</v>
      </c>
      <c r="X317" t="str">
        <f t="shared" si="68"/>
        <v>0,</v>
      </c>
      <c r="Y317" t="str">
        <f t="shared" si="68"/>
        <v>0,</v>
      </c>
      <c r="AP317" t="str">
        <f t="shared" si="70"/>
        <v>FALSE</v>
      </c>
      <c r="AQ317" t="str">
        <f t="shared" si="71"/>
        <v>FALSE</v>
      </c>
      <c r="AR317" t="str">
        <f t="shared" si="72"/>
        <v>FALSE</v>
      </c>
      <c r="AS317" t="str">
        <f t="shared" si="73"/>
        <v>FALSE</v>
      </c>
    </row>
    <row r="318" spans="1:45" x14ac:dyDescent="0.25">
      <c r="A318" s="58">
        <v>317</v>
      </c>
      <c r="B318" s="58" t="b">
        <f>IF(ISNUMBER(Data!D318),IF(AND($A318&lt;=Data!$H$3,$A320&gt;=Data!$H$2,Data!E319&lt;&gt;1),VLOOKUP($A318,Data!$A:$D,4,FALSE)))</f>
        <v>0</v>
      </c>
      <c r="C318" s="58" t="b">
        <f>IF(ISNUMBER(Data!D318),IF(AND($A318&lt;=Data!$H$3,$A320&gt;=Data!$H$2,Data!E319&lt;&gt;1),VLOOKUP($A318,Data!$A:$D,3,FALSE)))</f>
        <v>0</v>
      </c>
      <c r="D318" s="58" t="b">
        <f>IF(COUNT(B318:C318)=2,IF(C318&gt;Data!$H$5,5,IF(C318&gt;Data!$H$6,4,IF(C318&gt;Data!$H$7,3,2))))</f>
        <v>0</v>
      </c>
      <c r="E318" s="69" t="str">
        <f t="shared" si="69"/>
        <v/>
      </c>
      <c r="F318" t="str">
        <f t="shared" si="80"/>
        <v>0,</v>
      </c>
      <c r="G318" t="str">
        <f t="shared" si="80"/>
        <v>0,</v>
      </c>
      <c r="H318" t="str">
        <f t="shared" si="80"/>
        <v>0,</v>
      </c>
      <c r="I318" t="str">
        <f t="shared" si="80"/>
        <v>0,</v>
      </c>
      <c r="J318" t="str">
        <f t="shared" si="80"/>
        <v>0,</v>
      </c>
      <c r="K318" t="str">
        <f t="shared" si="80"/>
        <v>0,</v>
      </c>
      <c r="L318" t="str">
        <f t="shared" si="80"/>
        <v>0,</v>
      </c>
      <c r="M318" t="str">
        <f t="shared" si="80"/>
        <v>0,</v>
      </c>
      <c r="N318" t="str">
        <f t="shared" si="80"/>
        <v>0,</v>
      </c>
      <c r="O318" t="str">
        <f t="shared" si="80"/>
        <v>0,</v>
      </c>
      <c r="P318" t="str">
        <f t="shared" si="80"/>
        <v>0,</v>
      </c>
      <c r="Q318" t="str">
        <f t="shared" si="81"/>
        <v>0,</v>
      </c>
      <c r="R318" t="str">
        <f t="shared" si="81"/>
        <v>0,</v>
      </c>
      <c r="S318" t="str">
        <f t="shared" si="81"/>
        <v>0,</v>
      </c>
      <c r="T318" t="str">
        <f t="shared" si="82"/>
        <v>0,</v>
      </c>
      <c r="U318" t="str">
        <f t="shared" si="82"/>
        <v>0,</v>
      </c>
      <c r="V318" t="str">
        <f t="shared" si="68"/>
        <v>0,</v>
      </c>
      <c r="W318" t="str">
        <f t="shared" si="68"/>
        <v>0,</v>
      </c>
      <c r="X318" t="str">
        <f t="shared" si="68"/>
        <v>0,</v>
      </c>
      <c r="Y318" t="str">
        <f t="shared" si="68"/>
        <v>0,</v>
      </c>
      <c r="AP318" t="str">
        <f t="shared" si="70"/>
        <v>FALSE</v>
      </c>
      <c r="AQ318" t="str">
        <f t="shared" si="71"/>
        <v>FALSE</v>
      </c>
      <c r="AR318" t="str">
        <f t="shared" si="72"/>
        <v>FALSE</v>
      </c>
      <c r="AS318" t="str">
        <f t="shared" si="73"/>
        <v>FALSE</v>
      </c>
    </row>
    <row r="319" spans="1:45" x14ac:dyDescent="0.25">
      <c r="A319" s="58">
        <v>318</v>
      </c>
      <c r="B319" s="58" t="b">
        <f>IF(ISNUMBER(Data!D319),IF(AND($A319&lt;=Data!$H$3,$A321&gt;=Data!$H$2,Data!E320&lt;&gt;1),VLOOKUP($A319,Data!$A:$D,4,FALSE)))</f>
        <v>0</v>
      </c>
      <c r="C319" s="58" t="b">
        <f>IF(ISNUMBER(Data!D319),IF(AND($A319&lt;=Data!$H$3,$A321&gt;=Data!$H$2,Data!E320&lt;&gt;1),VLOOKUP($A319,Data!$A:$D,3,FALSE)))</f>
        <v>0</v>
      </c>
      <c r="D319" s="58" t="b">
        <f>IF(COUNT(B319:C319)=2,IF(C319&gt;Data!$H$5,5,IF(C319&gt;Data!$H$6,4,IF(C319&gt;Data!$H$7,3,2))))</f>
        <v>0</v>
      </c>
      <c r="E319" s="69" t="str">
        <f t="shared" si="69"/>
        <v/>
      </c>
      <c r="F319" t="str">
        <f t="shared" si="80"/>
        <v>0,</v>
      </c>
      <c r="G319" t="str">
        <f t="shared" si="80"/>
        <v>0,</v>
      </c>
      <c r="H319" t="str">
        <f t="shared" si="80"/>
        <v>0,</v>
      </c>
      <c r="I319" t="str">
        <f t="shared" si="80"/>
        <v>0,</v>
      </c>
      <c r="J319" t="str">
        <f t="shared" si="80"/>
        <v>0,</v>
      </c>
      <c r="K319" t="str">
        <f t="shared" si="80"/>
        <v>0,</v>
      </c>
      <c r="L319" t="str">
        <f t="shared" si="80"/>
        <v>0,</v>
      </c>
      <c r="M319" t="str">
        <f t="shared" si="80"/>
        <v>0,</v>
      </c>
      <c r="N319" t="str">
        <f t="shared" si="80"/>
        <v>0,</v>
      </c>
      <c r="O319" t="str">
        <f t="shared" si="80"/>
        <v>0,</v>
      </c>
      <c r="P319" t="str">
        <f t="shared" si="80"/>
        <v>0,</v>
      </c>
      <c r="Q319" t="str">
        <f t="shared" si="81"/>
        <v>0,</v>
      </c>
      <c r="R319" t="str">
        <f t="shared" si="81"/>
        <v>0,</v>
      </c>
      <c r="S319" t="str">
        <f t="shared" si="81"/>
        <v>0,</v>
      </c>
      <c r="T319" t="str">
        <f t="shared" si="82"/>
        <v>0,</v>
      </c>
      <c r="U319" t="str">
        <f t="shared" si="82"/>
        <v>0,</v>
      </c>
      <c r="V319" t="str">
        <f t="shared" si="68"/>
        <v>0,</v>
      </c>
      <c r="W319" t="str">
        <f t="shared" si="68"/>
        <v>0,</v>
      </c>
      <c r="X319" t="str">
        <f t="shared" si="68"/>
        <v>0,</v>
      </c>
      <c r="Y319" t="str">
        <f t="shared" si="68"/>
        <v>0,</v>
      </c>
      <c r="AP319" t="str">
        <f t="shared" si="70"/>
        <v>FALSE</v>
      </c>
      <c r="AQ319" t="str">
        <f t="shared" si="71"/>
        <v>FALSE</v>
      </c>
      <c r="AR319" t="str">
        <f t="shared" si="72"/>
        <v>FALSE</v>
      </c>
      <c r="AS319" t="str">
        <f t="shared" si="73"/>
        <v>FALSE</v>
      </c>
    </row>
    <row r="320" spans="1:45" x14ac:dyDescent="0.25">
      <c r="A320" s="58">
        <v>319</v>
      </c>
      <c r="B320" s="58" t="b">
        <f>IF(ISNUMBER(Data!D320),IF(AND($A320&lt;=Data!$H$3,$A322&gt;=Data!$H$2,Data!E321&lt;&gt;1),VLOOKUP($A320,Data!$A:$D,4,FALSE)))</f>
        <v>0</v>
      </c>
      <c r="C320" s="58" t="b">
        <f>IF(ISNUMBER(Data!D320),IF(AND($A320&lt;=Data!$H$3,$A322&gt;=Data!$H$2,Data!E321&lt;&gt;1),VLOOKUP($A320,Data!$A:$D,3,FALSE)))</f>
        <v>0</v>
      </c>
      <c r="D320" s="58" t="b">
        <f>IF(COUNT(B320:C320)=2,IF(C320&gt;Data!$H$5,5,IF(C320&gt;Data!$H$6,4,IF(C320&gt;Data!$H$7,3,2))))</f>
        <v>0</v>
      </c>
      <c r="E320" s="69" t="str">
        <f t="shared" si="69"/>
        <v/>
      </c>
      <c r="F320" t="str">
        <f t="shared" si="80"/>
        <v>0,</v>
      </c>
      <c r="G320" t="str">
        <f t="shared" si="80"/>
        <v>0,</v>
      </c>
      <c r="H320" t="str">
        <f t="shared" si="80"/>
        <v>0,</v>
      </c>
      <c r="I320" t="str">
        <f t="shared" si="80"/>
        <v>0,</v>
      </c>
      <c r="J320" t="str">
        <f t="shared" si="80"/>
        <v>0,</v>
      </c>
      <c r="K320" t="str">
        <f t="shared" si="80"/>
        <v>0,</v>
      </c>
      <c r="L320" t="str">
        <f t="shared" si="80"/>
        <v>0,</v>
      </c>
      <c r="M320" t="str">
        <f t="shared" si="80"/>
        <v>0,</v>
      </c>
      <c r="N320" t="str">
        <f t="shared" si="80"/>
        <v>0,</v>
      </c>
      <c r="O320" t="str">
        <f t="shared" si="80"/>
        <v>0,</v>
      </c>
      <c r="P320" t="str">
        <f t="shared" si="80"/>
        <v>0,</v>
      </c>
      <c r="Q320" t="str">
        <f t="shared" si="81"/>
        <v>0,</v>
      </c>
      <c r="R320" t="str">
        <f t="shared" si="81"/>
        <v>0,</v>
      </c>
      <c r="S320" t="str">
        <f t="shared" si="81"/>
        <v>0,</v>
      </c>
      <c r="T320" t="str">
        <f t="shared" si="82"/>
        <v>0,</v>
      </c>
      <c r="U320" t="str">
        <f t="shared" si="82"/>
        <v>0,</v>
      </c>
      <c r="V320" t="str">
        <f t="shared" si="68"/>
        <v>0,</v>
      </c>
      <c r="W320" t="str">
        <f t="shared" si="68"/>
        <v>0,</v>
      </c>
      <c r="X320" t="str">
        <f t="shared" si="68"/>
        <v>0,</v>
      </c>
      <c r="Y320" t="str">
        <f t="shared" si="68"/>
        <v>0,</v>
      </c>
      <c r="AP320" t="str">
        <f t="shared" si="70"/>
        <v>FALSE</v>
      </c>
      <c r="AQ320" t="str">
        <f t="shared" si="71"/>
        <v>FALSE</v>
      </c>
      <c r="AR320" t="str">
        <f t="shared" si="72"/>
        <v>FALSE</v>
      </c>
      <c r="AS320" t="str">
        <f t="shared" si="73"/>
        <v>FALSE</v>
      </c>
    </row>
    <row r="321" spans="1:45" x14ac:dyDescent="0.25">
      <c r="A321" s="58">
        <v>320</v>
      </c>
      <c r="B321" s="58" t="b">
        <f>IF(ISNUMBER(Data!D321),IF(AND($A321&lt;=Data!$H$3,$A323&gt;=Data!$H$2,Data!E322&lt;&gt;1),VLOOKUP($A321,Data!$A:$D,4,FALSE)))</f>
        <v>0</v>
      </c>
      <c r="C321" s="58" t="b">
        <f>IF(ISNUMBER(Data!D321),IF(AND($A321&lt;=Data!$H$3,$A323&gt;=Data!$H$2,Data!E322&lt;&gt;1),VLOOKUP($A321,Data!$A:$D,3,FALSE)))</f>
        <v>0</v>
      </c>
      <c r="D321" s="58" t="b">
        <f>IF(COUNT(B321:C321)=2,IF(C321&gt;Data!$H$5,5,IF(C321&gt;Data!$H$6,4,IF(C321&gt;Data!$H$7,3,2))))</f>
        <v>0</v>
      </c>
      <c r="E321" s="69" t="str">
        <f t="shared" si="69"/>
        <v/>
      </c>
      <c r="F321" t="str">
        <f t="shared" si="80"/>
        <v>0,</v>
      </c>
      <c r="G321" t="str">
        <f t="shared" si="80"/>
        <v>0,</v>
      </c>
      <c r="H321" t="str">
        <f t="shared" si="80"/>
        <v>0,</v>
      </c>
      <c r="I321" t="str">
        <f t="shared" si="80"/>
        <v>0,</v>
      </c>
      <c r="J321" t="str">
        <f t="shared" si="80"/>
        <v>0,</v>
      </c>
      <c r="K321" t="str">
        <f t="shared" si="80"/>
        <v>0,</v>
      </c>
      <c r="L321" t="str">
        <f t="shared" si="80"/>
        <v>0,</v>
      </c>
      <c r="M321" t="str">
        <f t="shared" si="80"/>
        <v>0,</v>
      </c>
      <c r="N321" t="str">
        <f t="shared" si="80"/>
        <v>0,</v>
      </c>
      <c r="O321" t="str">
        <f t="shared" si="80"/>
        <v>0,</v>
      </c>
      <c r="P321" t="str">
        <f t="shared" si="80"/>
        <v>0,</v>
      </c>
      <c r="Q321" t="str">
        <f t="shared" si="81"/>
        <v>0,</v>
      </c>
      <c r="R321" t="str">
        <f t="shared" si="81"/>
        <v>0,</v>
      </c>
      <c r="S321" t="str">
        <f t="shared" si="81"/>
        <v>0,</v>
      </c>
      <c r="T321" t="str">
        <f t="shared" si="82"/>
        <v>0,</v>
      </c>
      <c r="U321" t="str">
        <f t="shared" si="82"/>
        <v>0,</v>
      </c>
      <c r="V321" t="str">
        <f t="shared" si="68"/>
        <v>0,</v>
      </c>
      <c r="W321" t="str">
        <f t="shared" si="68"/>
        <v>0,</v>
      </c>
      <c r="X321" t="str">
        <f t="shared" si="68"/>
        <v>0,</v>
      </c>
      <c r="Y321" t="str">
        <f t="shared" si="68"/>
        <v>0,</v>
      </c>
      <c r="AP321" t="str">
        <f t="shared" si="70"/>
        <v>FALSE</v>
      </c>
      <c r="AQ321" t="str">
        <f t="shared" si="71"/>
        <v>FALSE</v>
      </c>
      <c r="AR321" t="str">
        <f t="shared" si="72"/>
        <v>FALSE</v>
      </c>
      <c r="AS321" t="str">
        <f t="shared" si="73"/>
        <v>FALSE</v>
      </c>
    </row>
    <row r="322" spans="1:45" x14ac:dyDescent="0.25">
      <c r="A322" s="58">
        <v>321</v>
      </c>
      <c r="B322" s="58" t="b">
        <f>IF(ISNUMBER(Data!D322),IF(AND($A322&lt;=Data!$H$3,$A324&gt;=Data!$H$2,Data!E323&lt;&gt;1),VLOOKUP($A322,Data!$A:$D,4,FALSE)))</f>
        <v>0</v>
      </c>
      <c r="C322" s="58" t="b">
        <f>IF(ISNUMBER(Data!D322),IF(AND($A322&lt;=Data!$H$3,$A324&gt;=Data!$H$2,Data!E323&lt;&gt;1),VLOOKUP($A322,Data!$A:$D,3,FALSE)))</f>
        <v>0</v>
      </c>
      <c r="D322" s="58" t="b">
        <f>IF(COUNT(B322:C322)=2,IF(C322&gt;Data!$H$5,5,IF(C322&gt;Data!$H$6,4,IF(C322&gt;Data!$H$7,3,2))))</f>
        <v>0</v>
      </c>
      <c r="E322" s="69" t="str">
        <f t="shared" si="69"/>
        <v/>
      </c>
      <c r="F322" t="str">
        <f t="shared" ref="F322:P327" si="83">IF($B322&lt;F$1,1,0) &amp;","&amp;$E322</f>
        <v>0,</v>
      </c>
      <c r="G322" t="str">
        <f t="shared" si="83"/>
        <v>0,</v>
      </c>
      <c r="H322" t="str">
        <f t="shared" si="83"/>
        <v>0,</v>
      </c>
      <c r="I322" t="str">
        <f t="shared" si="83"/>
        <v>0,</v>
      </c>
      <c r="J322" t="str">
        <f t="shared" si="83"/>
        <v>0,</v>
      </c>
      <c r="K322" t="str">
        <f t="shared" si="83"/>
        <v>0,</v>
      </c>
      <c r="L322" t="str">
        <f t="shared" si="83"/>
        <v>0,</v>
      </c>
      <c r="M322" t="str">
        <f t="shared" si="83"/>
        <v>0,</v>
      </c>
      <c r="N322" t="str">
        <f t="shared" si="83"/>
        <v>0,</v>
      </c>
      <c r="O322" t="str">
        <f t="shared" si="83"/>
        <v>0,</v>
      </c>
      <c r="P322" t="str">
        <f t="shared" si="83"/>
        <v>0,</v>
      </c>
      <c r="Q322" t="str">
        <f t="shared" si="81"/>
        <v>0,</v>
      </c>
      <c r="R322" t="str">
        <f t="shared" si="81"/>
        <v>0,</v>
      </c>
      <c r="S322" t="str">
        <f t="shared" si="81"/>
        <v>0,</v>
      </c>
      <c r="T322" t="str">
        <f t="shared" si="82"/>
        <v>0,</v>
      </c>
      <c r="U322" t="str">
        <f t="shared" si="82"/>
        <v>0,</v>
      </c>
      <c r="V322" t="str">
        <f t="shared" si="82"/>
        <v>0,</v>
      </c>
      <c r="W322" t="str">
        <f t="shared" si="82"/>
        <v>0,</v>
      </c>
      <c r="X322" t="str">
        <f t="shared" si="82"/>
        <v>0,</v>
      </c>
      <c r="Y322" t="str">
        <f t="shared" si="82"/>
        <v>0,</v>
      </c>
      <c r="AP322" t="str">
        <f t="shared" si="70"/>
        <v>FALSE</v>
      </c>
      <c r="AQ322" t="str">
        <f t="shared" si="71"/>
        <v>FALSE</v>
      </c>
      <c r="AR322" t="str">
        <f t="shared" si="72"/>
        <v>FALSE</v>
      </c>
      <c r="AS322" t="str">
        <f t="shared" si="73"/>
        <v>FALSE</v>
      </c>
    </row>
    <row r="323" spans="1:45" x14ac:dyDescent="0.25">
      <c r="A323" s="58">
        <v>322</v>
      </c>
      <c r="B323" s="58" t="b">
        <f>IF(ISNUMBER(Data!D323),IF(AND($A323&lt;=Data!$H$3,$A325&gt;=Data!$H$2,Data!E324&lt;&gt;1),VLOOKUP($A323,Data!$A:$D,4,FALSE)))</f>
        <v>0</v>
      </c>
      <c r="C323" s="58" t="b">
        <f>IF(ISNUMBER(Data!D323),IF(AND($A323&lt;=Data!$H$3,$A325&gt;=Data!$H$2,Data!E324&lt;&gt;1),VLOOKUP($A323,Data!$A:$D,3,FALSE)))</f>
        <v>0</v>
      </c>
      <c r="D323" s="58" t="b">
        <f>IF(COUNT(B323:C323)=2,IF(C323&gt;Data!$H$5,5,IF(C323&gt;Data!$H$6,4,IF(C323&gt;Data!$H$7,3,2))))</f>
        <v>0</v>
      </c>
      <c r="E323" s="69" t="str">
        <f t="shared" ref="E323:E386" si="84">IF(ISNUMBER(D323),IF(D323=5,1,0),"")</f>
        <v/>
      </c>
      <c r="F323" t="str">
        <f t="shared" si="83"/>
        <v>0,</v>
      </c>
      <c r="G323" t="str">
        <f t="shared" si="83"/>
        <v>0,</v>
      </c>
      <c r="H323" t="str">
        <f t="shared" si="83"/>
        <v>0,</v>
      </c>
      <c r="I323" t="str">
        <f t="shared" si="83"/>
        <v>0,</v>
      </c>
      <c r="J323" t="str">
        <f t="shared" si="83"/>
        <v>0,</v>
      </c>
      <c r="K323" t="str">
        <f t="shared" si="83"/>
        <v>0,</v>
      </c>
      <c r="L323" t="str">
        <f t="shared" si="83"/>
        <v>0,</v>
      </c>
      <c r="M323" t="str">
        <f t="shared" si="83"/>
        <v>0,</v>
      </c>
      <c r="N323" t="str">
        <f t="shared" si="83"/>
        <v>0,</v>
      </c>
      <c r="O323" t="str">
        <f t="shared" si="83"/>
        <v>0,</v>
      </c>
      <c r="P323" t="str">
        <f t="shared" si="83"/>
        <v>0,</v>
      </c>
      <c r="Q323" t="str">
        <f t="shared" si="81"/>
        <v>0,</v>
      </c>
      <c r="R323" t="str">
        <f t="shared" si="81"/>
        <v>0,</v>
      </c>
      <c r="S323" t="str">
        <f t="shared" si="81"/>
        <v>0,</v>
      </c>
      <c r="T323" t="str">
        <f t="shared" si="82"/>
        <v>0,</v>
      </c>
      <c r="U323" t="str">
        <f t="shared" si="82"/>
        <v>0,</v>
      </c>
      <c r="V323" t="str">
        <f t="shared" si="82"/>
        <v>0,</v>
      </c>
      <c r="W323" t="str">
        <f t="shared" si="82"/>
        <v>0,</v>
      </c>
      <c r="X323" t="str">
        <f t="shared" si="82"/>
        <v>0,</v>
      </c>
      <c r="Y323" t="str">
        <f t="shared" si="82"/>
        <v>0,</v>
      </c>
      <c r="AP323" t="str">
        <f t="shared" ref="AP323:AP386" si="85">IF($D323=5,LOG($B323),"FALSE")</f>
        <v>FALSE</v>
      </c>
      <c r="AQ323" t="str">
        <f t="shared" ref="AQ323:AQ386" si="86">IF($D323=4,LOG($B323),"FALSE")</f>
        <v>FALSE</v>
      </c>
      <c r="AR323" t="str">
        <f t="shared" ref="AR323:AR386" si="87">IF($D323=3,LOG($B323),"FALSE")</f>
        <v>FALSE</v>
      </c>
      <c r="AS323" t="str">
        <f t="shared" ref="AS323:AS386" si="88">IF($D323=2,LOG($B323),"FALSE")</f>
        <v>FALSE</v>
      </c>
    </row>
    <row r="324" spans="1:45" x14ac:dyDescent="0.25">
      <c r="A324" s="58">
        <v>323</v>
      </c>
      <c r="B324" s="58" t="b">
        <f>IF(ISNUMBER(Data!D324),IF(AND($A324&lt;=Data!$H$3,$A326&gt;=Data!$H$2,Data!E325&lt;&gt;1),VLOOKUP($A324,Data!$A:$D,4,FALSE)))</f>
        <v>0</v>
      </c>
      <c r="C324" s="58" t="b">
        <f>IF(ISNUMBER(Data!D324),IF(AND($A324&lt;=Data!$H$3,$A326&gt;=Data!$H$2,Data!E325&lt;&gt;1),VLOOKUP($A324,Data!$A:$D,3,FALSE)))</f>
        <v>0</v>
      </c>
      <c r="D324" s="58" t="b">
        <f>IF(COUNT(B324:C324)=2,IF(C324&gt;Data!$H$5,5,IF(C324&gt;Data!$H$6,4,IF(C324&gt;Data!$H$7,3,2))))</f>
        <v>0</v>
      </c>
      <c r="E324" s="69" t="str">
        <f t="shared" si="84"/>
        <v/>
      </c>
      <c r="F324" t="str">
        <f t="shared" si="83"/>
        <v>0,</v>
      </c>
      <c r="G324" t="str">
        <f t="shared" si="83"/>
        <v>0,</v>
      </c>
      <c r="H324" t="str">
        <f t="shared" si="83"/>
        <v>0,</v>
      </c>
      <c r="I324" t="str">
        <f t="shared" si="83"/>
        <v>0,</v>
      </c>
      <c r="J324" t="str">
        <f t="shared" si="83"/>
        <v>0,</v>
      </c>
      <c r="K324" t="str">
        <f t="shared" si="83"/>
        <v>0,</v>
      </c>
      <c r="L324" t="str">
        <f t="shared" si="83"/>
        <v>0,</v>
      </c>
      <c r="M324" t="str">
        <f t="shared" si="83"/>
        <v>0,</v>
      </c>
      <c r="N324" t="str">
        <f t="shared" si="83"/>
        <v>0,</v>
      </c>
      <c r="O324" t="str">
        <f t="shared" si="83"/>
        <v>0,</v>
      </c>
      <c r="P324" t="str">
        <f t="shared" si="83"/>
        <v>0,</v>
      </c>
      <c r="Q324" t="str">
        <f t="shared" si="81"/>
        <v>0,</v>
      </c>
      <c r="R324" t="str">
        <f t="shared" si="81"/>
        <v>0,</v>
      </c>
      <c r="S324" t="str">
        <f t="shared" si="81"/>
        <v>0,</v>
      </c>
      <c r="T324" t="str">
        <f t="shared" si="82"/>
        <v>0,</v>
      </c>
      <c r="U324" t="str">
        <f t="shared" si="82"/>
        <v>0,</v>
      </c>
      <c r="V324" t="str">
        <f t="shared" si="82"/>
        <v>0,</v>
      </c>
      <c r="W324" t="str">
        <f t="shared" si="82"/>
        <v>0,</v>
      </c>
      <c r="X324" t="str">
        <f t="shared" si="82"/>
        <v>0,</v>
      </c>
      <c r="Y324" t="str">
        <f t="shared" si="82"/>
        <v>0,</v>
      </c>
      <c r="AP324" t="str">
        <f t="shared" si="85"/>
        <v>FALSE</v>
      </c>
      <c r="AQ324" t="str">
        <f t="shared" si="86"/>
        <v>FALSE</v>
      </c>
      <c r="AR324" t="str">
        <f t="shared" si="87"/>
        <v>FALSE</v>
      </c>
      <c r="AS324" t="str">
        <f t="shared" si="88"/>
        <v>FALSE</v>
      </c>
    </row>
    <row r="325" spans="1:45" x14ac:dyDescent="0.25">
      <c r="A325" s="58">
        <v>324</v>
      </c>
      <c r="B325" s="58" t="b">
        <f>IF(ISNUMBER(Data!D325),IF(AND($A325&lt;=Data!$H$3,$A327&gt;=Data!$H$2,Data!E326&lt;&gt;1),VLOOKUP($A325,Data!$A:$D,4,FALSE)))</f>
        <v>0</v>
      </c>
      <c r="C325" s="58" t="b">
        <f>IF(ISNUMBER(Data!D325),IF(AND($A325&lt;=Data!$H$3,$A327&gt;=Data!$H$2,Data!E326&lt;&gt;1),VLOOKUP($A325,Data!$A:$D,3,FALSE)))</f>
        <v>0</v>
      </c>
      <c r="D325" s="58" t="b">
        <f>IF(COUNT(B325:C325)=2,IF(C325&gt;Data!$H$5,5,IF(C325&gt;Data!$H$6,4,IF(C325&gt;Data!$H$7,3,2))))</f>
        <v>0</v>
      </c>
      <c r="E325" s="69" t="str">
        <f t="shared" si="84"/>
        <v/>
      </c>
      <c r="F325" t="str">
        <f t="shared" si="83"/>
        <v>0,</v>
      </c>
      <c r="G325" t="str">
        <f t="shared" si="83"/>
        <v>0,</v>
      </c>
      <c r="H325" t="str">
        <f t="shared" si="83"/>
        <v>0,</v>
      </c>
      <c r="I325" t="str">
        <f t="shared" si="83"/>
        <v>0,</v>
      </c>
      <c r="J325" t="str">
        <f t="shared" si="83"/>
        <v>0,</v>
      </c>
      <c r="K325" t="str">
        <f t="shared" si="83"/>
        <v>0,</v>
      </c>
      <c r="L325" t="str">
        <f t="shared" si="83"/>
        <v>0,</v>
      </c>
      <c r="M325" t="str">
        <f t="shared" si="83"/>
        <v>0,</v>
      </c>
      <c r="N325" t="str">
        <f t="shared" si="83"/>
        <v>0,</v>
      </c>
      <c r="O325" t="str">
        <f t="shared" si="83"/>
        <v>0,</v>
      </c>
      <c r="P325" t="str">
        <f t="shared" si="83"/>
        <v>0,</v>
      </c>
      <c r="Q325" t="str">
        <f t="shared" si="81"/>
        <v>0,</v>
      </c>
      <c r="R325" t="str">
        <f t="shared" si="81"/>
        <v>0,</v>
      </c>
      <c r="S325" t="str">
        <f t="shared" si="81"/>
        <v>0,</v>
      </c>
      <c r="T325" t="str">
        <f t="shared" si="82"/>
        <v>0,</v>
      </c>
      <c r="U325" t="str">
        <f t="shared" si="82"/>
        <v>0,</v>
      </c>
      <c r="V325" t="str">
        <f t="shared" si="82"/>
        <v>0,</v>
      </c>
      <c r="W325" t="str">
        <f t="shared" si="82"/>
        <v>0,</v>
      </c>
      <c r="X325" t="str">
        <f t="shared" si="82"/>
        <v>0,</v>
      </c>
      <c r="Y325" t="str">
        <f t="shared" si="82"/>
        <v>0,</v>
      </c>
      <c r="AP325" t="str">
        <f t="shared" si="85"/>
        <v>FALSE</v>
      </c>
      <c r="AQ325" t="str">
        <f t="shared" si="86"/>
        <v>FALSE</v>
      </c>
      <c r="AR325" t="str">
        <f t="shared" si="87"/>
        <v>FALSE</v>
      </c>
      <c r="AS325" t="str">
        <f t="shared" si="88"/>
        <v>FALSE</v>
      </c>
    </row>
    <row r="326" spans="1:45" x14ac:dyDescent="0.25">
      <c r="A326" s="58">
        <v>325</v>
      </c>
      <c r="B326" s="58" t="b">
        <f>IF(ISNUMBER(Data!D326),IF(AND($A326&lt;=Data!$H$3,$A328&gt;=Data!$H$2,Data!E327&lt;&gt;1),VLOOKUP($A326,Data!$A:$D,4,FALSE)))</f>
        <v>0</v>
      </c>
      <c r="C326" s="58" t="b">
        <f>IF(ISNUMBER(Data!D326),IF(AND($A326&lt;=Data!$H$3,$A328&gt;=Data!$H$2,Data!E327&lt;&gt;1),VLOOKUP($A326,Data!$A:$D,3,FALSE)))</f>
        <v>0</v>
      </c>
      <c r="D326" s="58" t="b">
        <f>IF(COUNT(B326:C326)=2,IF(C326&gt;Data!$H$5,5,IF(C326&gt;Data!$H$6,4,IF(C326&gt;Data!$H$7,3,2))))</f>
        <v>0</v>
      </c>
      <c r="E326" s="69" t="str">
        <f t="shared" si="84"/>
        <v/>
      </c>
      <c r="F326" t="str">
        <f t="shared" si="83"/>
        <v>0,</v>
      </c>
      <c r="G326" t="str">
        <f t="shared" si="83"/>
        <v>0,</v>
      </c>
      <c r="H326" t="str">
        <f t="shared" si="83"/>
        <v>0,</v>
      </c>
      <c r="I326" t="str">
        <f t="shared" si="83"/>
        <v>0,</v>
      </c>
      <c r="J326" t="str">
        <f t="shared" si="83"/>
        <v>0,</v>
      </c>
      <c r="K326" t="str">
        <f t="shared" si="83"/>
        <v>0,</v>
      </c>
      <c r="L326" t="str">
        <f t="shared" si="83"/>
        <v>0,</v>
      </c>
      <c r="M326" t="str">
        <f t="shared" si="83"/>
        <v>0,</v>
      </c>
      <c r="N326" t="str">
        <f t="shared" si="83"/>
        <v>0,</v>
      </c>
      <c r="O326" t="str">
        <f t="shared" si="83"/>
        <v>0,</v>
      </c>
      <c r="P326" t="str">
        <f t="shared" si="83"/>
        <v>0,</v>
      </c>
      <c r="Q326" t="str">
        <f t="shared" si="81"/>
        <v>0,</v>
      </c>
      <c r="R326" t="str">
        <f t="shared" si="81"/>
        <v>0,</v>
      </c>
      <c r="S326" t="str">
        <f t="shared" si="81"/>
        <v>0,</v>
      </c>
      <c r="T326" t="str">
        <f t="shared" si="82"/>
        <v>0,</v>
      </c>
      <c r="U326" t="str">
        <f t="shared" si="82"/>
        <v>0,</v>
      </c>
      <c r="V326" t="str">
        <f t="shared" si="82"/>
        <v>0,</v>
      </c>
      <c r="W326" t="str">
        <f t="shared" si="82"/>
        <v>0,</v>
      </c>
      <c r="X326" t="str">
        <f t="shared" si="82"/>
        <v>0,</v>
      </c>
      <c r="Y326" t="str">
        <f t="shared" si="82"/>
        <v>0,</v>
      </c>
      <c r="AP326" t="str">
        <f t="shared" si="85"/>
        <v>FALSE</v>
      </c>
      <c r="AQ326" t="str">
        <f t="shared" si="86"/>
        <v>FALSE</v>
      </c>
      <c r="AR326" t="str">
        <f t="shared" si="87"/>
        <v>FALSE</v>
      </c>
      <c r="AS326" t="str">
        <f t="shared" si="88"/>
        <v>FALSE</v>
      </c>
    </row>
    <row r="327" spans="1:45" x14ac:dyDescent="0.25">
      <c r="A327" s="58">
        <v>326</v>
      </c>
      <c r="B327" s="58" t="b">
        <f>IF(ISNUMBER(Data!D327),IF(AND($A327&lt;=Data!$H$3,$A329&gt;=Data!$H$2,Data!E328&lt;&gt;1),VLOOKUP($A327,Data!$A:$D,4,FALSE)))</f>
        <v>0</v>
      </c>
      <c r="C327" s="58" t="b">
        <f>IF(ISNUMBER(Data!D327),IF(AND($A327&lt;=Data!$H$3,$A329&gt;=Data!$H$2,Data!E328&lt;&gt;1),VLOOKUP($A327,Data!$A:$D,3,FALSE)))</f>
        <v>0</v>
      </c>
      <c r="D327" s="58" t="b">
        <f>IF(COUNT(B327:C327)=2,IF(C327&gt;Data!$H$5,5,IF(C327&gt;Data!$H$6,4,IF(C327&gt;Data!$H$7,3,2))))</f>
        <v>0</v>
      </c>
      <c r="E327" s="69" t="str">
        <f t="shared" si="84"/>
        <v/>
      </c>
      <c r="F327" t="str">
        <f t="shared" si="83"/>
        <v>0,</v>
      </c>
      <c r="G327" t="str">
        <f t="shared" si="83"/>
        <v>0,</v>
      </c>
      <c r="H327" t="str">
        <f t="shared" si="83"/>
        <v>0,</v>
      </c>
      <c r="I327" t="str">
        <f t="shared" si="83"/>
        <v>0,</v>
      </c>
      <c r="J327" t="str">
        <f t="shared" si="83"/>
        <v>0,</v>
      </c>
      <c r="K327" t="str">
        <f t="shared" si="83"/>
        <v>0,</v>
      </c>
      <c r="L327" t="str">
        <f t="shared" si="83"/>
        <v>0,</v>
      </c>
      <c r="M327" t="str">
        <f t="shared" si="83"/>
        <v>0,</v>
      </c>
      <c r="N327" t="str">
        <f t="shared" si="83"/>
        <v>0,</v>
      </c>
      <c r="O327" t="str">
        <f t="shared" si="83"/>
        <v>0,</v>
      </c>
      <c r="P327" t="str">
        <f t="shared" si="83"/>
        <v>0,</v>
      </c>
      <c r="Q327" t="str">
        <f t="shared" si="81"/>
        <v>0,</v>
      </c>
      <c r="R327" t="str">
        <f t="shared" si="81"/>
        <v>0,</v>
      </c>
      <c r="S327" t="str">
        <f t="shared" si="81"/>
        <v>0,</v>
      </c>
      <c r="T327" t="str">
        <f t="shared" si="82"/>
        <v>0,</v>
      </c>
      <c r="U327" t="str">
        <f t="shared" si="82"/>
        <v>0,</v>
      </c>
      <c r="V327" t="str">
        <f t="shared" si="82"/>
        <v>0,</v>
      </c>
      <c r="W327" t="str">
        <f t="shared" si="82"/>
        <v>0,</v>
      </c>
      <c r="X327" t="str">
        <f t="shared" si="82"/>
        <v>0,</v>
      </c>
      <c r="Y327" t="str">
        <f t="shared" si="82"/>
        <v>0,</v>
      </c>
      <c r="AP327" t="str">
        <f t="shared" si="85"/>
        <v>FALSE</v>
      </c>
      <c r="AQ327" t="str">
        <f t="shared" si="86"/>
        <v>FALSE</v>
      </c>
      <c r="AR327" t="str">
        <f t="shared" si="87"/>
        <v>FALSE</v>
      </c>
      <c r="AS327" t="str">
        <f t="shared" si="88"/>
        <v>FALSE</v>
      </c>
    </row>
    <row r="328" spans="1:45" x14ac:dyDescent="0.25">
      <c r="A328" s="58">
        <v>327</v>
      </c>
      <c r="B328" s="58" t="b">
        <f>IF(ISNUMBER(Data!D328),IF(AND($A328&lt;=Data!$H$3,$A330&gt;=Data!$H$2,Data!E329&lt;&gt;1),VLOOKUP($A328,Data!$A:$D,4,FALSE)))</f>
        <v>0</v>
      </c>
      <c r="C328" s="58" t="b">
        <f>IF(ISNUMBER(Data!D328),IF(AND($A328&lt;=Data!$H$3,$A330&gt;=Data!$H$2,Data!E329&lt;&gt;1),VLOOKUP($A328,Data!$A:$D,3,FALSE)))</f>
        <v>0</v>
      </c>
      <c r="D328" s="58" t="b">
        <f>IF(COUNT(B328:C328)=2,IF(C328&gt;Data!$H$5,5,IF(C328&gt;Data!$H$6,4,IF(C328&gt;Data!$H$7,3,2))))</f>
        <v>0</v>
      </c>
      <c r="E328" s="69" t="str">
        <f t="shared" si="84"/>
        <v/>
      </c>
      <c r="F328" t="str">
        <f t="shared" ref="F328:J337" si="89">IF($B328&lt;F$1,1,0) &amp;","&amp;$E328</f>
        <v>0,</v>
      </c>
      <c r="G328" t="str">
        <f t="shared" si="89"/>
        <v>0,</v>
      </c>
      <c r="H328" t="str">
        <f t="shared" si="89"/>
        <v>0,</v>
      </c>
      <c r="I328" t="str">
        <f t="shared" si="89"/>
        <v>0,</v>
      </c>
      <c r="J328" t="str">
        <f t="shared" si="89"/>
        <v>0,</v>
      </c>
      <c r="K328" t="str">
        <f t="shared" ref="K328:Y351" si="90">IF($B328&lt;K$1,1,0) &amp;","&amp;$E328</f>
        <v>0,</v>
      </c>
      <c r="L328" t="str">
        <f t="shared" si="90"/>
        <v>0,</v>
      </c>
      <c r="M328" t="str">
        <f t="shared" si="90"/>
        <v>0,</v>
      </c>
      <c r="N328" t="str">
        <f t="shared" si="90"/>
        <v>0,</v>
      </c>
      <c r="O328" t="str">
        <f t="shared" si="90"/>
        <v>0,</v>
      </c>
      <c r="P328" t="str">
        <f t="shared" si="90"/>
        <v>0,</v>
      </c>
      <c r="Q328" t="str">
        <f t="shared" si="90"/>
        <v>0,</v>
      </c>
      <c r="R328" t="str">
        <f t="shared" si="90"/>
        <v>0,</v>
      </c>
      <c r="S328" t="str">
        <f t="shared" si="90"/>
        <v>0,</v>
      </c>
      <c r="T328" t="str">
        <f t="shared" si="82"/>
        <v>0,</v>
      </c>
      <c r="U328" t="str">
        <f t="shared" si="82"/>
        <v>0,</v>
      </c>
      <c r="V328" t="str">
        <f t="shared" si="82"/>
        <v>0,</v>
      </c>
      <c r="W328" t="str">
        <f t="shared" si="82"/>
        <v>0,</v>
      </c>
      <c r="X328" t="str">
        <f t="shared" si="82"/>
        <v>0,</v>
      </c>
      <c r="Y328" t="str">
        <f t="shared" si="82"/>
        <v>0,</v>
      </c>
      <c r="AP328" t="str">
        <f t="shared" si="85"/>
        <v>FALSE</v>
      </c>
      <c r="AQ328" t="str">
        <f t="shared" si="86"/>
        <v>FALSE</v>
      </c>
      <c r="AR328" t="str">
        <f t="shared" si="87"/>
        <v>FALSE</v>
      </c>
      <c r="AS328" t="str">
        <f t="shared" si="88"/>
        <v>FALSE</v>
      </c>
    </row>
    <row r="329" spans="1:45" x14ac:dyDescent="0.25">
      <c r="A329" s="58">
        <v>328</v>
      </c>
      <c r="B329" s="58" t="b">
        <f>IF(ISNUMBER(Data!D329),IF(AND($A329&lt;=Data!$H$3,$A331&gt;=Data!$H$2,Data!E330&lt;&gt;1),VLOOKUP($A329,Data!$A:$D,4,FALSE)))</f>
        <v>0</v>
      </c>
      <c r="C329" s="58" t="b">
        <f>IF(ISNUMBER(Data!D329),IF(AND($A329&lt;=Data!$H$3,$A331&gt;=Data!$H$2,Data!E330&lt;&gt;1),VLOOKUP($A329,Data!$A:$D,3,FALSE)))</f>
        <v>0</v>
      </c>
      <c r="D329" s="58" t="b">
        <f>IF(COUNT(B329:C329)=2,IF(C329&gt;Data!$H$5,5,IF(C329&gt;Data!$H$6,4,IF(C329&gt;Data!$H$7,3,2))))</f>
        <v>0</v>
      </c>
      <c r="E329" s="69" t="str">
        <f t="shared" si="84"/>
        <v/>
      </c>
      <c r="F329" t="str">
        <f t="shared" si="89"/>
        <v>0,</v>
      </c>
      <c r="G329" t="str">
        <f t="shared" si="89"/>
        <v>0,</v>
      </c>
      <c r="H329" t="str">
        <f t="shared" si="89"/>
        <v>0,</v>
      </c>
      <c r="I329" t="str">
        <f t="shared" si="89"/>
        <v>0,</v>
      </c>
      <c r="J329" t="str">
        <f t="shared" si="89"/>
        <v>0,</v>
      </c>
      <c r="K329" t="str">
        <f t="shared" si="90"/>
        <v>0,</v>
      </c>
      <c r="L329" t="str">
        <f t="shared" si="90"/>
        <v>0,</v>
      </c>
      <c r="M329" t="str">
        <f t="shared" si="90"/>
        <v>0,</v>
      </c>
      <c r="N329" t="str">
        <f t="shared" si="90"/>
        <v>0,</v>
      </c>
      <c r="O329" t="str">
        <f t="shared" si="90"/>
        <v>0,</v>
      </c>
      <c r="P329" t="str">
        <f t="shared" si="90"/>
        <v>0,</v>
      </c>
      <c r="Q329" t="str">
        <f t="shared" si="90"/>
        <v>0,</v>
      </c>
      <c r="R329" t="str">
        <f t="shared" si="90"/>
        <v>0,</v>
      </c>
      <c r="S329" t="str">
        <f t="shared" si="90"/>
        <v>0,</v>
      </c>
      <c r="T329" t="str">
        <f t="shared" si="82"/>
        <v>0,</v>
      </c>
      <c r="U329" t="str">
        <f t="shared" si="82"/>
        <v>0,</v>
      </c>
      <c r="V329" t="str">
        <f t="shared" si="82"/>
        <v>0,</v>
      </c>
      <c r="W329" t="str">
        <f t="shared" si="82"/>
        <v>0,</v>
      </c>
      <c r="X329" t="str">
        <f t="shared" si="82"/>
        <v>0,</v>
      </c>
      <c r="Y329" t="str">
        <f t="shared" si="82"/>
        <v>0,</v>
      </c>
      <c r="AP329" t="str">
        <f t="shared" si="85"/>
        <v>FALSE</v>
      </c>
      <c r="AQ329" t="str">
        <f t="shared" si="86"/>
        <v>FALSE</v>
      </c>
      <c r="AR329" t="str">
        <f t="shared" si="87"/>
        <v>FALSE</v>
      </c>
      <c r="AS329" t="str">
        <f t="shared" si="88"/>
        <v>FALSE</v>
      </c>
    </row>
    <row r="330" spans="1:45" x14ac:dyDescent="0.25">
      <c r="A330" s="58">
        <v>329</v>
      </c>
      <c r="B330" s="58" t="b">
        <f>IF(ISNUMBER(Data!D330),IF(AND($A330&lt;=Data!$H$3,$A332&gt;=Data!$H$2,Data!E331&lt;&gt;1),VLOOKUP($A330,Data!$A:$D,4,FALSE)))</f>
        <v>0</v>
      </c>
      <c r="C330" s="58" t="b">
        <f>IF(ISNUMBER(Data!D330),IF(AND($A330&lt;=Data!$H$3,$A332&gt;=Data!$H$2,Data!E331&lt;&gt;1),VLOOKUP($A330,Data!$A:$D,3,FALSE)))</f>
        <v>0</v>
      </c>
      <c r="D330" s="58" t="b">
        <f>IF(COUNT(B330:C330)=2,IF(C330&gt;Data!$H$5,5,IF(C330&gt;Data!$H$6,4,IF(C330&gt;Data!$H$7,3,2))))</f>
        <v>0</v>
      </c>
      <c r="E330" s="69" t="str">
        <f t="shared" si="84"/>
        <v/>
      </c>
      <c r="F330" t="str">
        <f t="shared" si="89"/>
        <v>0,</v>
      </c>
      <c r="G330" t="str">
        <f t="shared" si="89"/>
        <v>0,</v>
      </c>
      <c r="H330" t="str">
        <f t="shared" si="89"/>
        <v>0,</v>
      </c>
      <c r="I330" t="str">
        <f t="shared" si="89"/>
        <v>0,</v>
      </c>
      <c r="J330" t="str">
        <f t="shared" si="89"/>
        <v>0,</v>
      </c>
      <c r="K330" t="str">
        <f t="shared" si="90"/>
        <v>0,</v>
      </c>
      <c r="L330" t="str">
        <f t="shared" si="90"/>
        <v>0,</v>
      </c>
      <c r="M330" t="str">
        <f t="shared" si="90"/>
        <v>0,</v>
      </c>
      <c r="N330" t="str">
        <f t="shared" si="90"/>
        <v>0,</v>
      </c>
      <c r="O330" t="str">
        <f t="shared" si="90"/>
        <v>0,</v>
      </c>
      <c r="P330" t="str">
        <f t="shared" si="90"/>
        <v>0,</v>
      </c>
      <c r="Q330" t="str">
        <f t="shared" si="90"/>
        <v>0,</v>
      </c>
      <c r="R330" t="str">
        <f t="shared" si="90"/>
        <v>0,</v>
      </c>
      <c r="S330" t="str">
        <f t="shared" si="90"/>
        <v>0,</v>
      </c>
      <c r="T330" t="str">
        <f t="shared" si="82"/>
        <v>0,</v>
      </c>
      <c r="U330" t="str">
        <f t="shared" si="82"/>
        <v>0,</v>
      </c>
      <c r="V330" t="str">
        <f t="shared" si="82"/>
        <v>0,</v>
      </c>
      <c r="W330" t="str">
        <f t="shared" si="82"/>
        <v>0,</v>
      </c>
      <c r="X330" t="str">
        <f t="shared" si="82"/>
        <v>0,</v>
      </c>
      <c r="Y330" t="str">
        <f t="shared" si="82"/>
        <v>0,</v>
      </c>
      <c r="AP330" t="str">
        <f t="shared" si="85"/>
        <v>FALSE</v>
      </c>
      <c r="AQ330" t="str">
        <f t="shared" si="86"/>
        <v>FALSE</v>
      </c>
      <c r="AR330" t="str">
        <f t="shared" si="87"/>
        <v>FALSE</v>
      </c>
      <c r="AS330" t="str">
        <f t="shared" si="88"/>
        <v>FALSE</v>
      </c>
    </row>
    <row r="331" spans="1:45" x14ac:dyDescent="0.25">
      <c r="A331" s="58">
        <v>330</v>
      </c>
      <c r="B331" s="58" t="b">
        <f>IF(ISNUMBER(Data!D331),IF(AND($A331&lt;=Data!$H$3,$A333&gt;=Data!$H$2,Data!E332&lt;&gt;1),VLOOKUP($A331,Data!$A:$D,4,FALSE)))</f>
        <v>0</v>
      </c>
      <c r="C331" s="58" t="b">
        <f>IF(ISNUMBER(Data!D331),IF(AND($A331&lt;=Data!$H$3,$A333&gt;=Data!$H$2,Data!E332&lt;&gt;1),VLOOKUP($A331,Data!$A:$D,3,FALSE)))</f>
        <v>0</v>
      </c>
      <c r="D331" s="58" t="b">
        <f>IF(COUNT(B331:C331)=2,IF(C331&gt;Data!$H$5,5,IF(C331&gt;Data!$H$6,4,IF(C331&gt;Data!$H$7,3,2))))</f>
        <v>0</v>
      </c>
      <c r="E331" s="69" t="str">
        <f t="shared" si="84"/>
        <v/>
      </c>
      <c r="F331" t="str">
        <f t="shared" si="89"/>
        <v>0,</v>
      </c>
      <c r="G331" t="str">
        <f t="shared" si="89"/>
        <v>0,</v>
      </c>
      <c r="H331" t="str">
        <f t="shared" si="89"/>
        <v>0,</v>
      </c>
      <c r="I331" t="str">
        <f t="shared" si="89"/>
        <v>0,</v>
      </c>
      <c r="J331" t="str">
        <f t="shared" si="89"/>
        <v>0,</v>
      </c>
      <c r="K331" t="str">
        <f t="shared" si="90"/>
        <v>0,</v>
      </c>
      <c r="L331" t="str">
        <f t="shared" si="90"/>
        <v>0,</v>
      </c>
      <c r="M331" t="str">
        <f t="shared" si="90"/>
        <v>0,</v>
      </c>
      <c r="N331" t="str">
        <f t="shared" si="90"/>
        <v>0,</v>
      </c>
      <c r="O331" t="str">
        <f t="shared" si="90"/>
        <v>0,</v>
      </c>
      <c r="P331" t="str">
        <f t="shared" si="90"/>
        <v>0,</v>
      </c>
      <c r="Q331" t="str">
        <f t="shared" si="90"/>
        <v>0,</v>
      </c>
      <c r="R331" t="str">
        <f t="shared" si="90"/>
        <v>0,</v>
      </c>
      <c r="S331" t="str">
        <f t="shared" si="90"/>
        <v>0,</v>
      </c>
      <c r="T331" t="str">
        <f t="shared" si="82"/>
        <v>0,</v>
      </c>
      <c r="U331" t="str">
        <f t="shared" si="82"/>
        <v>0,</v>
      </c>
      <c r="V331" t="str">
        <f t="shared" si="82"/>
        <v>0,</v>
      </c>
      <c r="W331" t="str">
        <f t="shared" si="82"/>
        <v>0,</v>
      </c>
      <c r="X331" t="str">
        <f t="shared" si="82"/>
        <v>0,</v>
      </c>
      <c r="Y331" t="str">
        <f t="shared" si="82"/>
        <v>0,</v>
      </c>
      <c r="AP331" t="str">
        <f t="shared" si="85"/>
        <v>FALSE</v>
      </c>
      <c r="AQ331" t="str">
        <f t="shared" si="86"/>
        <v>FALSE</v>
      </c>
      <c r="AR331" t="str">
        <f t="shared" si="87"/>
        <v>FALSE</v>
      </c>
      <c r="AS331" t="str">
        <f t="shared" si="88"/>
        <v>FALSE</v>
      </c>
    </row>
    <row r="332" spans="1:45" x14ac:dyDescent="0.25">
      <c r="A332" s="58">
        <v>331</v>
      </c>
      <c r="B332" s="58" t="b">
        <f>IF(ISNUMBER(Data!D332),IF(AND($A332&lt;=Data!$H$3,$A334&gt;=Data!$H$2,Data!E333&lt;&gt;1),VLOOKUP($A332,Data!$A:$D,4,FALSE)))</f>
        <v>0</v>
      </c>
      <c r="C332" s="58" t="b">
        <f>IF(ISNUMBER(Data!D332),IF(AND($A332&lt;=Data!$H$3,$A334&gt;=Data!$H$2,Data!E333&lt;&gt;1),VLOOKUP($A332,Data!$A:$D,3,FALSE)))</f>
        <v>0</v>
      </c>
      <c r="D332" s="58" t="b">
        <f>IF(COUNT(B332:C332)=2,IF(C332&gt;Data!$H$5,5,IF(C332&gt;Data!$H$6,4,IF(C332&gt;Data!$H$7,3,2))))</f>
        <v>0</v>
      </c>
      <c r="E332" s="69" t="str">
        <f t="shared" si="84"/>
        <v/>
      </c>
      <c r="F332" t="str">
        <f t="shared" si="89"/>
        <v>0,</v>
      </c>
      <c r="G332" t="str">
        <f t="shared" si="89"/>
        <v>0,</v>
      </c>
      <c r="H332" t="str">
        <f t="shared" si="89"/>
        <v>0,</v>
      </c>
      <c r="I332" t="str">
        <f t="shared" si="89"/>
        <v>0,</v>
      </c>
      <c r="J332" t="str">
        <f t="shared" si="89"/>
        <v>0,</v>
      </c>
      <c r="K332" t="str">
        <f t="shared" si="90"/>
        <v>0,</v>
      </c>
      <c r="L332" t="str">
        <f t="shared" si="90"/>
        <v>0,</v>
      </c>
      <c r="M332" t="str">
        <f t="shared" si="90"/>
        <v>0,</v>
      </c>
      <c r="N332" t="str">
        <f t="shared" si="90"/>
        <v>0,</v>
      </c>
      <c r="O332" t="str">
        <f t="shared" si="90"/>
        <v>0,</v>
      </c>
      <c r="P332" t="str">
        <f t="shared" si="90"/>
        <v>0,</v>
      </c>
      <c r="Q332" t="str">
        <f t="shared" si="90"/>
        <v>0,</v>
      </c>
      <c r="R332" t="str">
        <f t="shared" si="90"/>
        <v>0,</v>
      </c>
      <c r="S332" t="str">
        <f t="shared" si="90"/>
        <v>0,</v>
      </c>
      <c r="T332" t="str">
        <f t="shared" si="82"/>
        <v>0,</v>
      </c>
      <c r="U332" t="str">
        <f t="shared" si="82"/>
        <v>0,</v>
      </c>
      <c r="V332" t="str">
        <f t="shared" si="82"/>
        <v>0,</v>
      </c>
      <c r="W332" t="str">
        <f t="shared" si="82"/>
        <v>0,</v>
      </c>
      <c r="X332" t="str">
        <f t="shared" si="82"/>
        <v>0,</v>
      </c>
      <c r="Y332" t="str">
        <f t="shared" si="82"/>
        <v>0,</v>
      </c>
      <c r="AP332" t="str">
        <f t="shared" si="85"/>
        <v>FALSE</v>
      </c>
      <c r="AQ332" t="str">
        <f t="shared" si="86"/>
        <v>FALSE</v>
      </c>
      <c r="AR332" t="str">
        <f t="shared" si="87"/>
        <v>FALSE</v>
      </c>
      <c r="AS332" t="str">
        <f t="shared" si="88"/>
        <v>FALSE</v>
      </c>
    </row>
    <row r="333" spans="1:45" x14ac:dyDescent="0.25">
      <c r="A333" s="58">
        <v>332</v>
      </c>
      <c r="B333" s="58" t="b">
        <f>IF(ISNUMBER(Data!D333),IF(AND($A333&lt;=Data!$H$3,$A335&gt;=Data!$H$2,Data!E334&lt;&gt;1),VLOOKUP($A333,Data!$A:$D,4,FALSE)))</f>
        <v>0</v>
      </c>
      <c r="C333" s="58" t="b">
        <f>IF(ISNUMBER(Data!D333),IF(AND($A333&lt;=Data!$H$3,$A335&gt;=Data!$H$2,Data!E334&lt;&gt;1),VLOOKUP($A333,Data!$A:$D,3,FALSE)))</f>
        <v>0</v>
      </c>
      <c r="D333" s="58" t="b">
        <f>IF(COUNT(B333:C333)=2,IF(C333&gt;Data!$H$5,5,IF(C333&gt;Data!$H$6,4,IF(C333&gt;Data!$H$7,3,2))))</f>
        <v>0</v>
      </c>
      <c r="E333" s="69" t="str">
        <f t="shared" si="84"/>
        <v/>
      </c>
      <c r="F333" t="str">
        <f t="shared" si="89"/>
        <v>0,</v>
      </c>
      <c r="G333" t="str">
        <f t="shared" si="89"/>
        <v>0,</v>
      </c>
      <c r="H333" t="str">
        <f t="shared" si="89"/>
        <v>0,</v>
      </c>
      <c r="I333" t="str">
        <f t="shared" si="89"/>
        <v>0,</v>
      </c>
      <c r="J333" t="str">
        <f t="shared" si="89"/>
        <v>0,</v>
      </c>
      <c r="K333" t="str">
        <f t="shared" si="90"/>
        <v>0,</v>
      </c>
      <c r="L333" t="str">
        <f t="shared" si="90"/>
        <v>0,</v>
      </c>
      <c r="M333" t="str">
        <f t="shared" si="90"/>
        <v>0,</v>
      </c>
      <c r="N333" t="str">
        <f t="shared" si="90"/>
        <v>0,</v>
      </c>
      <c r="O333" t="str">
        <f t="shared" si="90"/>
        <v>0,</v>
      </c>
      <c r="P333" t="str">
        <f t="shared" si="90"/>
        <v>0,</v>
      </c>
      <c r="Q333" t="str">
        <f t="shared" si="90"/>
        <v>0,</v>
      </c>
      <c r="R333" t="str">
        <f t="shared" si="90"/>
        <v>0,</v>
      </c>
      <c r="S333" t="str">
        <f t="shared" si="90"/>
        <v>0,</v>
      </c>
      <c r="T333" t="str">
        <f t="shared" si="82"/>
        <v>0,</v>
      </c>
      <c r="U333" t="str">
        <f t="shared" si="82"/>
        <v>0,</v>
      </c>
      <c r="V333" t="str">
        <f t="shared" si="82"/>
        <v>0,</v>
      </c>
      <c r="W333" t="str">
        <f t="shared" si="82"/>
        <v>0,</v>
      </c>
      <c r="X333" t="str">
        <f t="shared" si="82"/>
        <v>0,</v>
      </c>
      <c r="Y333" t="str">
        <f t="shared" si="82"/>
        <v>0,</v>
      </c>
      <c r="AP333" t="str">
        <f t="shared" si="85"/>
        <v>FALSE</v>
      </c>
      <c r="AQ333" t="str">
        <f t="shared" si="86"/>
        <v>FALSE</v>
      </c>
      <c r="AR333" t="str">
        <f t="shared" si="87"/>
        <v>FALSE</v>
      </c>
      <c r="AS333" t="str">
        <f t="shared" si="88"/>
        <v>FALSE</v>
      </c>
    </row>
    <row r="334" spans="1:45" x14ac:dyDescent="0.25">
      <c r="A334" s="58">
        <v>333</v>
      </c>
      <c r="B334" s="58" t="b">
        <f>IF(ISNUMBER(Data!D334),IF(AND($A334&lt;=Data!$H$3,$A336&gt;=Data!$H$2,Data!E335&lt;&gt;1),VLOOKUP($A334,Data!$A:$D,4,FALSE)))</f>
        <v>0</v>
      </c>
      <c r="C334" s="58" t="b">
        <f>IF(ISNUMBER(Data!D334),IF(AND($A334&lt;=Data!$H$3,$A336&gt;=Data!$H$2,Data!E335&lt;&gt;1),VLOOKUP($A334,Data!$A:$D,3,FALSE)))</f>
        <v>0</v>
      </c>
      <c r="D334" s="58" t="b">
        <f>IF(COUNT(B334:C334)=2,IF(C334&gt;Data!$H$5,5,IF(C334&gt;Data!$H$6,4,IF(C334&gt;Data!$H$7,3,2))))</f>
        <v>0</v>
      </c>
      <c r="E334" s="69" t="str">
        <f t="shared" si="84"/>
        <v/>
      </c>
      <c r="F334" t="str">
        <f t="shared" si="89"/>
        <v>0,</v>
      </c>
      <c r="G334" t="str">
        <f t="shared" si="89"/>
        <v>0,</v>
      </c>
      <c r="H334" t="str">
        <f t="shared" si="89"/>
        <v>0,</v>
      </c>
      <c r="I334" t="str">
        <f t="shared" si="89"/>
        <v>0,</v>
      </c>
      <c r="J334" t="str">
        <f t="shared" si="89"/>
        <v>0,</v>
      </c>
      <c r="K334" t="str">
        <f t="shared" si="90"/>
        <v>0,</v>
      </c>
      <c r="L334" t="str">
        <f t="shared" si="90"/>
        <v>0,</v>
      </c>
      <c r="M334" t="str">
        <f t="shared" si="90"/>
        <v>0,</v>
      </c>
      <c r="N334" t="str">
        <f t="shared" si="90"/>
        <v>0,</v>
      </c>
      <c r="O334" t="str">
        <f t="shared" si="90"/>
        <v>0,</v>
      </c>
      <c r="P334" t="str">
        <f t="shared" si="90"/>
        <v>0,</v>
      </c>
      <c r="Q334" t="str">
        <f t="shared" si="90"/>
        <v>0,</v>
      </c>
      <c r="R334" t="str">
        <f t="shared" si="90"/>
        <v>0,</v>
      </c>
      <c r="S334" t="str">
        <f t="shared" si="90"/>
        <v>0,</v>
      </c>
      <c r="T334" t="str">
        <f t="shared" si="82"/>
        <v>0,</v>
      </c>
      <c r="U334" t="str">
        <f t="shared" si="82"/>
        <v>0,</v>
      </c>
      <c r="V334" t="str">
        <f t="shared" si="82"/>
        <v>0,</v>
      </c>
      <c r="W334" t="str">
        <f t="shared" si="82"/>
        <v>0,</v>
      </c>
      <c r="X334" t="str">
        <f t="shared" si="82"/>
        <v>0,</v>
      </c>
      <c r="Y334" t="str">
        <f t="shared" si="82"/>
        <v>0,</v>
      </c>
      <c r="AP334" t="str">
        <f t="shared" si="85"/>
        <v>FALSE</v>
      </c>
      <c r="AQ334" t="str">
        <f t="shared" si="86"/>
        <v>FALSE</v>
      </c>
      <c r="AR334" t="str">
        <f t="shared" si="87"/>
        <v>FALSE</v>
      </c>
      <c r="AS334" t="str">
        <f t="shared" si="88"/>
        <v>FALSE</v>
      </c>
    </row>
    <row r="335" spans="1:45" x14ac:dyDescent="0.25">
      <c r="A335" s="58">
        <v>334</v>
      </c>
      <c r="B335" s="58" t="b">
        <f>IF(ISNUMBER(Data!D335),IF(AND($A335&lt;=Data!$H$3,$A337&gt;=Data!$H$2,Data!E336&lt;&gt;1),VLOOKUP($A335,Data!$A:$D,4,FALSE)))</f>
        <v>0</v>
      </c>
      <c r="C335" s="58" t="b">
        <f>IF(ISNUMBER(Data!D335),IF(AND($A335&lt;=Data!$H$3,$A337&gt;=Data!$H$2,Data!E336&lt;&gt;1),VLOOKUP($A335,Data!$A:$D,3,FALSE)))</f>
        <v>0</v>
      </c>
      <c r="D335" s="58" t="b">
        <f>IF(COUNT(B335:C335)=2,IF(C335&gt;Data!$H$5,5,IF(C335&gt;Data!$H$6,4,IF(C335&gt;Data!$H$7,3,2))))</f>
        <v>0</v>
      </c>
      <c r="E335" s="69" t="str">
        <f t="shared" si="84"/>
        <v/>
      </c>
      <c r="F335" t="str">
        <f t="shared" si="89"/>
        <v>0,</v>
      </c>
      <c r="G335" t="str">
        <f t="shared" si="89"/>
        <v>0,</v>
      </c>
      <c r="H335" t="str">
        <f t="shared" si="89"/>
        <v>0,</v>
      </c>
      <c r="I335" t="str">
        <f t="shared" si="89"/>
        <v>0,</v>
      </c>
      <c r="J335" t="str">
        <f t="shared" si="89"/>
        <v>0,</v>
      </c>
      <c r="K335" t="str">
        <f t="shared" si="90"/>
        <v>0,</v>
      </c>
      <c r="L335" t="str">
        <f t="shared" si="90"/>
        <v>0,</v>
      </c>
      <c r="M335" t="str">
        <f t="shared" si="90"/>
        <v>0,</v>
      </c>
      <c r="N335" t="str">
        <f t="shared" si="90"/>
        <v>0,</v>
      </c>
      <c r="O335" t="str">
        <f t="shared" si="90"/>
        <v>0,</v>
      </c>
      <c r="P335" t="str">
        <f t="shared" si="90"/>
        <v>0,</v>
      </c>
      <c r="Q335" t="str">
        <f t="shared" si="90"/>
        <v>0,</v>
      </c>
      <c r="R335" t="str">
        <f t="shared" si="90"/>
        <v>0,</v>
      </c>
      <c r="S335" t="str">
        <f t="shared" si="90"/>
        <v>0,</v>
      </c>
      <c r="T335" t="str">
        <f t="shared" si="82"/>
        <v>0,</v>
      </c>
      <c r="U335" t="str">
        <f t="shared" si="82"/>
        <v>0,</v>
      </c>
      <c r="V335" t="str">
        <f t="shared" si="82"/>
        <v>0,</v>
      </c>
      <c r="W335" t="str">
        <f t="shared" si="82"/>
        <v>0,</v>
      </c>
      <c r="X335" t="str">
        <f t="shared" si="82"/>
        <v>0,</v>
      </c>
      <c r="Y335" t="str">
        <f t="shared" si="82"/>
        <v>0,</v>
      </c>
      <c r="AP335" t="str">
        <f t="shared" si="85"/>
        <v>FALSE</v>
      </c>
      <c r="AQ335" t="str">
        <f t="shared" si="86"/>
        <v>FALSE</v>
      </c>
      <c r="AR335" t="str">
        <f t="shared" si="87"/>
        <v>FALSE</v>
      </c>
      <c r="AS335" t="str">
        <f t="shared" si="88"/>
        <v>FALSE</v>
      </c>
    </row>
    <row r="336" spans="1:45" x14ac:dyDescent="0.25">
      <c r="A336" s="58">
        <v>335</v>
      </c>
      <c r="B336" s="58" t="b">
        <f>IF(ISNUMBER(Data!D336),IF(AND($A336&lt;=Data!$H$3,$A338&gt;=Data!$H$2,Data!E337&lt;&gt;1),VLOOKUP($A336,Data!$A:$D,4,FALSE)))</f>
        <v>0</v>
      </c>
      <c r="C336" s="58" t="b">
        <f>IF(ISNUMBER(Data!D336),IF(AND($A336&lt;=Data!$H$3,$A338&gt;=Data!$H$2,Data!E337&lt;&gt;1),VLOOKUP($A336,Data!$A:$D,3,FALSE)))</f>
        <v>0</v>
      </c>
      <c r="D336" s="58" t="b">
        <f>IF(COUNT(B336:C336)=2,IF(C336&gt;Data!$H$5,5,IF(C336&gt;Data!$H$6,4,IF(C336&gt;Data!$H$7,3,2))))</f>
        <v>0</v>
      </c>
      <c r="E336" s="69" t="str">
        <f t="shared" si="84"/>
        <v/>
      </c>
      <c r="F336" t="str">
        <f t="shared" si="89"/>
        <v>0,</v>
      </c>
      <c r="G336" t="str">
        <f t="shared" si="89"/>
        <v>0,</v>
      </c>
      <c r="H336" t="str">
        <f t="shared" si="89"/>
        <v>0,</v>
      </c>
      <c r="I336" t="str">
        <f t="shared" si="89"/>
        <v>0,</v>
      </c>
      <c r="J336" t="str">
        <f t="shared" si="89"/>
        <v>0,</v>
      </c>
      <c r="K336" t="str">
        <f t="shared" si="90"/>
        <v>0,</v>
      </c>
      <c r="L336" t="str">
        <f t="shared" si="90"/>
        <v>0,</v>
      </c>
      <c r="M336" t="str">
        <f t="shared" si="90"/>
        <v>0,</v>
      </c>
      <c r="N336" t="str">
        <f t="shared" si="90"/>
        <v>0,</v>
      </c>
      <c r="O336" t="str">
        <f t="shared" si="90"/>
        <v>0,</v>
      </c>
      <c r="P336" t="str">
        <f t="shared" si="90"/>
        <v>0,</v>
      </c>
      <c r="Q336" t="str">
        <f t="shared" si="90"/>
        <v>0,</v>
      </c>
      <c r="R336" t="str">
        <f t="shared" si="90"/>
        <v>0,</v>
      </c>
      <c r="S336" t="str">
        <f t="shared" si="90"/>
        <v>0,</v>
      </c>
      <c r="T336" t="str">
        <f t="shared" si="82"/>
        <v>0,</v>
      </c>
      <c r="U336" t="str">
        <f t="shared" si="82"/>
        <v>0,</v>
      </c>
      <c r="V336" t="str">
        <f t="shared" si="82"/>
        <v>0,</v>
      </c>
      <c r="W336" t="str">
        <f t="shared" si="82"/>
        <v>0,</v>
      </c>
      <c r="X336" t="str">
        <f t="shared" si="82"/>
        <v>0,</v>
      </c>
      <c r="Y336" t="str">
        <f t="shared" si="82"/>
        <v>0,</v>
      </c>
      <c r="AP336" t="str">
        <f t="shared" si="85"/>
        <v>FALSE</v>
      </c>
      <c r="AQ336" t="str">
        <f t="shared" si="86"/>
        <v>FALSE</v>
      </c>
      <c r="AR336" t="str">
        <f t="shared" si="87"/>
        <v>FALSE</v>
      </c>
      <c r="AS336" t="str">
        <f t="shared" si="88"/>
        <v>FALSE</v>
      </c>
    </row>
    <row r="337" spans="1:45" x14ac:dyDescent="0.25">
      <c r="A337" s="58">
        <v>336</v>
      </c>
      <c r="B337" s="58" t="b">
        <f>IF(ISNUMBER(Data!D337),IF(AND($A337&lt;=Data!$H$3,$A339&gt;=Data!$H$2,Data!E338&lt;&gt;1),VLOOKUP($A337,Data!$A:$D,4,FALSE)))</f>
        <v>0</v>
      </c>
      <c r="C337" s="58" t="b">
        <f>IF(ISNUMBER(Data!D337),IF(AND($A337&lt;=Data!$H$3,$A339&gt;=Data!$H$2,Data!E338&lt;&gt;1),VLOOKUP($A337,Data!$A:$D,3,FALSE)))</f>
        <v>0</v>
      </c>
      <c r="D337" s="58" t="b">
        <f>IF(COUNT(B337:C337)=2,IF(C337&gt;Data!$H$5,5,IF(C337&gt;Data!$H$6,4,IF(C337&gt;Data!$H$7,3,2))))</f>
        <v>0</v>
      </c>
      <c r="E337" s="69" t="str">
        <f t="shared" si="84"/>
        <v/>
      </c>
      <c r="F337" t="str">
        <f t="shared" si="89"/>
        <v>0,</v>
      </c>
      <c r="G337" t="str">
        <f t="shared" si="89"/>
        <v>0,</v>
      </c>
      <c r="H337" t="str">
        <f t="shared" si="89"/>
        <v>0,</v>
      </c>
      <c r="I337" t="str">
        <f t="shared" si="89"/>
        <v>0,</v>
      </c>
      <c r="J337" t="str">
        <f t="shared" si="89"/>
        <v>0,</v>
      </c>
      <c r="K337" t="str">
        <f t="shared" si="90"/>
        <v>0,</v>
      </c>
      <c r="L337" t="str">
        <f t="shared" si="90"/>
        <v>0,</v>
      </c>
      <c r="M337" t="str">
        <f t="shared" si="90"/>
        <v>0,</v>
      </c>
      <c r="N337" t="str">
        <f t="shared" si="90"/>
        <v>0,</v>
      </c>
      <c r="O337" t="str">
        <f t="shared" si="90"/>
        <v>0,</v>
      </c>
      <c r="P337" t="str">
        <f t="shared" si="90"/>
        <v>0,</v>
      </c>
      <c r="Q337" t="str">
        <f t="shared" si="90"/>
        <v>0,</v>
      </c>
      <c r="R337" t="str">
        <f t="shared" si="90"/>
        <v>0,</v>
      </c>
      <c r="S337" t="str">
        <f t="shared" si="90"/>
        <v>0,</v>
      </c>
      <c r="T337" t="str">
        <f t="shared" si="82"/>
        <v>0,</v>
      </c>
      <c r="U337" t="str">
        <f t="shared" si="82"/>
        <v>0,</v>
      </c>
      <c r="V337" t="str">
        <f t="shared" si="82"/>
        <v>0,</v>
      </c>
      <c r="W337" t="str">
        <f t="shared" si="82"/>
        <v>0,</v>
      </c>
      <c r="X337" t="str">
        <f t="shared" si="82"/>
        <v>0,</v>
      </c>
      <c r="Y337" t="str">
        <f t="shared" si="82"/>
        <v>0,</v>
      </c>
      <c r="AP337" t="str">
        <f t="shared" si="85"/>
        <v>FALSE</v>
      </c>
      <c r="AQ337" t="str">
        <f t="shared" si="86"/>
        <v>FALSE</v>
      </c>
      <c r="AR337" t="str">
        <f t="shared" si="87"/>
        <v>FALSE</v>
      </c>
      <c r="AS337" t="str">
        <f t="shared" si="88"/>
        <v>FALSE</v>
      </c>
    </row>
    <row r="338" spans="1:45" x14ac:dyDescent="0.25">
      <c r="A338" s="58">
        <v>337</v>
      </c>
      <c r="B338" s="58" t="b">
        <f>IF(ISNUMBER(Data!D338),IF(AND($A338&lt;=Data!$H$3,$A340&gt;=Data!$H$2,Data!E339&lt;&gt;1),VLOOKUP($A338,Data!$A:$D,4,FALSE)))</f>
        <v>0</v>
      </c>
      <c r="C338" s="58" t="b">
        <f>IF(ISNUMBER(Data!D338),IF(AND($A338&lt;=Data!$H$3,$A340&gt;=Data!$H$2,Data!E339&lt;&gt;1),VLOOKUP($A338,Data!$A:$D,3,FALSE)))</f>
        <v>0</v>
      </c>
      <c r="D338" s="58" t="b">
        <f>IF(COUNT(B338:C338)=2,IF(C338&gt;Data!$H$5,5,IF(C338&gt;Data!$H$6,4,IF(C338&gt;Data!$H$7,3,2))))</f>
        <v>0</v>
      </c>
      <c r="E338" s="69" t="str">
        <f t="shared" si="84"/>
        <v/>
      </c>
      <c r="F338" t="str">
        <f t="shared" ref="F338:J347" si="91">IF($B338&lt;F$1,1,0) &amp;","&amp;$E338</f>
        <v>0,</v>
      </c>
      <c r="G338" t="str">
        <f t="shared" si="91"/>
        <v>0,</v>
      </c>
      <c r="H338" t="str">
        <f t="shared" si="91"/>
        <v>0,</v>
      </c>
      <c r="I338" t="str">
        <f t="shared" si="91"/>
        <v>0,</v>
      </c>
      <c r="J338" t="str">
        <f t="shared" si="91"/>
        <v>0,</v>
      </c>
      <c r="K338" t="str">
        <f t="shared" si="90"/>
        <v>0,</v>
      </c>
      <c r="L338" t="str">
        <f t="shared" si="90"/>
        <v>0,</v>
      </c>
      <c r="M338" t="str">
        <f t="shared" si="90"/>
        <v>0,</v>
      </c>
      <c r="N338" t="str">
        <f t="shared" si="90"/>
        <v>0,</v>
      </c>
      <c r="O338" t="str">
        <f t="shared" si="90"/>
        <v>0,</v>
      </c>
      <c r="P338" t="str">
        <f t="shared" si="90"/>
        <v>0,</v>
      </c>
      <c r="Q338" t="str">
        <f t="shared" si="90"/>
        <v>0,</v>
      </c>
      <c r="R338" t="str">
        <f t="shared" si="90"/>
        <v>0,</v>
      </c>
      <c r="S338" t="str">
        <f t="shared" si="90"/>
        <v>0,</v>
      </c>
      <c r="T338" t="str">
        <f t="shared" si="82"/>
        <v>0,</v>
      </c>
      <c r="U338" t="str">
        <f t="shared" si="82"/>
        <v>0,</v>
      </c>
      <c r="V338" t="str">
        <f t="shared" si="82"/>
        <v>0,</v>
      </c>
      <c r="W338" t="str">
        <f t="shared" si="82"/>
        <v>0,</v>
      </c>
      <c r="X338" t="str">
        <f t="shared" si="82"/>
        <v>0,</v>
      </c>
      <c r="Y338" t="str">
        <f t="shared" si="82"/>
        <v>0,</v>
      </c>
      <c r="AP338" t="str">
        <f t="shared" si="85"/>
        <v>FALSE</v>
      </c>
      <c r="AQ338" t="str">
        <f t="shared" si="86"/>
        <v>FALSE</v>
      </c>
      <c r="AR338" t="str">
        <f t="shared" si="87"/>
        <v>FALSE</v>
      </c>
      <c r="AS338" t="str">
        <f t="shared" si="88"/>
        <v>FALSE</v>
      </c>
    </row>
    <row r="339" spans="1:45" x14ac:dyDescent="0.25">
      <c r="A339" s="58">
        <v>338</v>
      </c>
      <c r="B339" s="58" t="b">
        <f>IF(ISNUMBER(Data!D339),IF(AND($A339&lt;=Data!$H$3,$A341&gt;=Data!$H$2,Data!E340&lt;&gt;1),VLOOKUP($A339,Data!$A:$D,4,FALSE)))</f>
        <v>0</v>
      </c>
      <c r="C339" s="58" t="b">
        <f>IF(ISNUMBER(Data!D339),IF(AND($A339&lt;=Data!$H$3,$A341&gt;=Data!$H$2,Data!E340&lt;&gt;1),VLOOKUP($A339,Data!$A:$D,3,FALSE)))</f>
        <v>0</v>
      </c>
      <c r="D339" s="58" t="b">
        <f>IF(COUNT(B339:C339)=2,IF(C339&gt;Data!$H$5,5,IF(C339&gt;Data!$H$6,4,IF(C339&gt;Data!$H$7,3,2))))</f>
        <v>0</v>
      </c>
      <c r="E339" s="69" t="str">
        <f t="shared" si="84"/>
        <v/>
      </c>
      <c r="F339" t="str">
        <f t="shared" si="91"/>
        <v>0,</v>
      </c>
      <c r="G339" t="str">
        <f t="shared" si="91"/>
        <v>0,</v>
      </c>
      <c r="H339" t="str">
        <f t="shared" si="91"/>
        <v>0,</v>
      </c>
      <c r="I339" t="str">
        <f t="shared" si="91"/>
        <v>0,</v>
      </c>
      <c r="J339" t="str">
        <f t="shared" si="91"/>
        <v>0,</v>
      </c>
      <c r="K339" t="str">
        <f t="shared" si="90"/>
        <v>0,</v>
      </c>
      <c r="L339" t="str">
        <f t="shared" si="90"/>
        <v>0,</v>
      </c>
      <c r="M339" t="str">
        <f t="shared" si="90"/>
        <v>0,</v>
      </c>
      <c r="N339" t="str">
        <f t="shared" si="90"/>
        <v>0,</v>
      </c>
      <c r="O339" t="str">
        <f t="shared" si="90"/>
        <v>0,</v>
      </c>
      <c r="P339" t="str">
        <f t="shared" si="90"/>
        <v>0,</v>
      </c>
      <c r="Q339" t="str">
        <f t="shared" si="90"/>
        <v>0,</v>
      </c>
      <c r="R339" t="str">
        <f t="shared" si="90"/>
        <v>0,</v>
      </c>
      <c r="S339" t="str">
        <f t="shared" si="90"/>
        <v>0,</v>
      </c>
      <c r="T339" t="str">
        <f t="shared" si="82"/>
        <v>0,</v>
      </c>
      <c r="U339" t="str">
        <f t="shared" si="82"/>
        <v>0,</v>
      </c>
      <c r="V339" t="str">
        <f t="shared" si="82"/>
        <v>0,</v>
      </c>
      <c r="W339" t="str">
        <f t="shared" si="82"/>
        <v>0,</v>
      </c>
      <c r="X339" t="str">
        <f t="shared" si="82"/>
        <v>0,</v>
      </c>
      <c r="Y339" t="str">
        <f t="shared" si="82"/>
        <v>0,</v>
      </c>
      <c r="AP339" t="str">
        <f t="shared" si="85"/>
        <v>FALSE</v>
      </c>
      <c r="AQ339" t="str">
        <f t="shared" si="86"/>
        <v>FALSE</v>
      </c>
      <c r="AR339" t="str">
        <f t="shared" si="87"/>
        <v>FALSE</v>
      </c>
      <c r="AS339" t="str">
        <f t="shared" si="88"/>
        <v>FALSE</v>
      </c>
    </row>
    <row r="340" spans="1:45" x14ac:dyDescent="0.25">
      <c r="A340" s="58">
        <v>339</v>
      </c>
      <c r="B340" s="58" t="b">
        <f>IF(ISNUMBER(Data!D340),IF(AND($A340&lt;=Data!$H$3,$A342&gt;=Data!$H$2,Data!E341&lt;&gt;1),VLOOKUP($A340,Data!$A:$D,4,FALSE)))</f>
        <v>0</v>
      </c>
      <c r="C340" s="58" t="b">
        <f>IF(ISNUMBER(Data!D340),IF(AND($A340&lt;=Data!$H$3,$A342&gt;=Data!$H$2,Data!E341&lt;&gt;1),VLOOKUP($A340,Data!$A:$D,3,FALSE)))</f>
        <v>0</v>
      </c>
      <c r="D340" s="58" t="b">
        <f>IF(COUNT(B340:C340)=2,IF(C340&gt;Data!$H$5,5,IF(C340&gt;Data!$H$6,4,IF(C340&gt;Data!$H$7,3,2))))</f>
        <v>0</v>
      </c>
      <c r="E340" s="69" t="str">
        <f t="shared" si="84"/>
        <v/>
      </c>
      <c r="F340" t="str">
        <f t="shared" si="91"/>
        <v>0,</v>
      </c>
      <c r="G340" t="str">
        <f t="shared" si="91"/>
        <v>0,</v>
      </c>
      <c r="H340" t="str">
        <f t="shared" si="91"/>
        <v>0,</v>
      </c>
      <c r="I340" t="str">
        <f t="shared" si="91"/>
        <v>0,</v>
      </c>
      <c r="J340" t="str">
        <f t="shared" si="91"/>
        <v>0,</v>
      </c>
      <c r="K340" t="str">
        <f t="shared" si="90"/>
        <v>0,</v>
      </c>
      <c r="L340" t="str">
        <f t="shared" si="90"/>
        <v>0,</v>
      </c>
      <c r="M340" t="str">
        <f t="shared" si="90"/>
        <v>0,</v>
      </c>
      <c r="N340" t="str">
        <f t="shared" si="90"/>
        <v>0,</v>
      </c>
      <c r="O340" t="str">
        <f t="shared" si="90"/>
        <v>0,</v>
      </c>
      <c r="P340" t="str">
        <f t="shared" si="90"/>
        <v>0,</v>
      </c>
      <c r="Q340" t="str">
        <f t="shared" si="90"/>
        <v>0,</v>
      </c>
      <c r="R340" t="str">
        <f t="shared" si="90"/>
        <v>0,</v>
      </c>
      <c r="S340" t="str">
        <f t="shared" si="90"/>
        <v>0,</v>
      </c>
      <c r="T340" t="str">
        <f t="shared" si="82"/>
        <v>0,</v>
      </c>
      <c r="U340" t="str">
        <f t="shared" si="82"/>
        <v>0,</v>
      </c>
      <c r="V340" t="str">
        <f t="shared" si="82"/>
        <v>0,</v>
      </c>
      <c r="W340" t="str">
        <f t="shared" si="82"/>
        <v>0,</v>
      </c>
      <c r="X340" t="str">
        <f t="shared" si="82"/>
        <v>0,</v>
      </c>
      <c r="Y340" t="str">
        <f t="shared" si="82"/>
        <v>0,</v>
      </c>
      <c r="AP340" t="str">
        <f t="shared" si="85"/>
        <v>FALSE</v>
      </c>
      <c r="AQ340" t="str">
        <f t="shared" si="86"/>
        <v>FALSE</v>
      </c>
      <c r="AR340" t="str">
        <f t="shared" si="87"/>
        <v>FALSE</v>
      </c>
      <c r="AS340" t="str">
        <f t="shared" si="88"/>
        <v>FALSE</v>
      </c>
    </row>
    <row r="341" spans="1:45" x14ac:dyDescent="0.25">
      <c r="A341" s="58">
        <v>340</v>
      </c>
      <c r="B341" s="58" t="b">
        <f>IF(ISNUMBER(Data!D341),IF(AND($A341&lt;=Data!$H$3,$A343&gt;=Data!$H$2,Data!E342&lt;&gt;1),VLOOKUP($A341,Data!$A:$D,4,FALSE)))</f>
        <v>0</v>
      </c>
      <c r="C341" s="58" t="b">
        <f>IF(ISNUMBER(Data!D341),IF(AND($A341&lt;=Data!$H$3,$A343&gt;=Data!$H$2,Data!E342&lt;&gt;1),VLOOKUP($A341,Data!$A:$D,3,FALSE)))</f>
        <v>0</v>
      </c>
      <c r="D341" s="58" t="b">
        <f>IF(COUNT(B341:C341)=2,IF(C341&gt;Data!$H$5,5,IF(C341&gt;Data!$H$6,4,IF(C341&gt;Data!$H$7,3,2))))</f>
        <v>0</v>
      </c>
      <c r="E341" s="69" t="str">
        <f t="shared" si="84"/>
        <v/>
      </c>
      <c r="F341" t="str">
        <f t="shared" si="91"/>
        <v>0,</v>
      </c>
      <c r="G341" t="str">
        <f t="shared" si="91"/>
        <v>0,</v>
      </c>
      <c r="H341" t="str">
        <f t="shared" si="91"/>
        <v>0,</v>
      </c>
      <c r="I341" t="str">
        <f t="shared" si="91"/>
        <v>0,</v>
      </c>
      <c r="J341" t="str">
        <f t="shared" si="91"/>
        <v>0,</v>
      </c>
      <c r="K341" t="str">
        <f t="shared" si="90"/>
        <v>0,</v>
      </c>
      <c r="L341" t="str">
        <f t="shared" si="90"/>
        <v>0,</v>
      </c>
      <c r="M341" t="str">
        <f t="shared" si="90"/>
        <v>0,</v>
      </c>
      <c r="N341" t="str">
        <f t="shared" si="90"/>
        <v>0,</v>
      </c>
      <c r="O341" t="str">
        <f t="shared" si="90"/>
        <v>0,</v>
      </c>
      <c r="P341" t="str">
        <f t="shared" si="90"/>
        <v>0,</v>
      </c>
      <c r="Q341" t="str">
        <f t="shared" si="90"/>
        <v>0,</v>
      </c>
      <c r="R341" t="str">
        <f t="shared" si="90"/>
        <v>0,</v>
      </c>
      <c r="S341" t="str">
        <f t="shared" si="90"/>
        <v>0,</v>
      </c>
      <c r="T341" t="str">
        <f t="shared" si="82"/>
        <v>0,</v>
      </c>
      <c r="U341" t="str">
        <f t="shared" si="82"/>
        <v>0,</v>
      </c>
      <c r="V341" t="str">
        <f t="shared" si="82"/>
        <v>0,</v>
      </c>
      <c r="W341" t="str">
        <f t="shared" si="82"/>
        <v>0,</v>
      </c>
      <c r="X341" t="str">
        <f t="shared" si="82"/>
        <v>0,</v>
      </c>
      <c r="Y341" t="str">
        <f t="shared" si="82"/>
        <v>0,</v>
      </c>
      <c r="AP341" t="str">
        <f t="shared" si="85"/>
        <v>FALSE</v>
      </c>
      <c r="AQ341" t="str">
        <f t="shared" si="86"/>
        <v>FALSE</v>
      </c>
      <c r="AR341" t="str">
        <f t="shared" si="87"/>
        <v>FALSE</v>
      </c>
      <c r="AS341" t="str">
        <f t="shared" si="88"/>
        <v>FALSE</v>
      </c>
    </row>
    <row r="342" spans="1:45" x14ac:dyDescent="0.25">
      <c r="A342" s="58">
        <v>341</v>
      </c>
      <c r="B342" s="58" t="b">
        <f>IF(ISNUMBER(Data!D342),IF(AND($A342&lt;=Data!$H$3,$A344&gt;=Data!$H$2,Data!E343&lt;&gt;1),VLOOKUP($A342,Data!$A:$D,4,FALSE)))</f>
        <v>0</v>
      </c>
      <c r="C342" s="58" t="b">
        <f>IF(ISNUMBER(Data!D342),IF(AND($A342&lt;=Data!$H$3,$A344&gt;=Data!$H$2,Data!E343&lt;&gt;1),VLOOKUP($A342,Data!$A:$D,3,FALSE)))</f>
        <v>0</v>
      </c>
      <c r="D342" s="58" t="b">
        <f>IF(COUNT(B342:C342)=2,IF(C342&gt;Data!$H$5,5,IF(C342&gt;Data!$H$6,4,IF(C342&gt;Data!$H$7,3,2))))</f>
        <v>0</v>
      </c>
      <c r="E342" s="69" t="str">
        <f t="shared" si="84"/>
        <v/>
      </c>
      <c r="F342" t="str">
        <f t="shared" si="91"/>
        <v>0,</v>
      </c>
      <c r="G342" t="str">
        <f t="shared" si="91"/>
        <v>0,</v>
      </c>
      <c r="H342" t="str">
        <f t="shared" si="91"/>
        <v>0,</v>
      </c>
      <c r="I342" t="str">
        <f t="shared" si="91"/>
        <v>0,</v>
      </c>
      <c r="J342" t="str">
        <f t="shared" si="91"/>
        <v>0,</v>
      </c>
      <c r="K342" t="str">
        <f t="shared" si="90"/>
        <v>0,</v>
      </c>
      <c r="L342" t="str">
        <f t="shared" si="90"/>
        <v>0,</v>
      </c>
      <c r="M342" t="str">
        <f t="shared" si="90"/>
        <v>0,</v>
      </c>
      <c r="N342" t="str">
        <f t="shared" si="90"/>
        <v>0,</v>
      </c>
      <c r="O342" t="str">
        <f t="shared" si="90"/>
        <v>0,</v>
      </c>
      <c r="P342" t="str">
        <f t="shared" si="90"/>
        <v>0,</v>
      </c>
      <c r="Q342" t="str">
        <f t="shared" si="90"/>
        <v>0,</v>
      </c>
      <c r="R342" t="str">
        <f t="shared" si="90"/>
        <v>0,</v>
      </c>
      <c r="S342" t="str">
        <f t="shared" si="90"/>
        <v>0,</v>
      </c>
      <c r="T342" t="str">
        <f t="shared" si="82"/>
        <v>0,</v>
      </c>
      <c r="U342" t="str">
        <f t="shared" si="82"/>
        <v>0,</v>
      </c>
      <c r="V342" t="str">
        <f t="shared" si="82"/>
        <v>0,</v>
      </c>
      <c r="W342" t="str">
        <f t="shared" si="82"/>
        <v>0,</v>
      </c>
      <c r="X342" t="str">
        <f t="shared" si="82"/>
        <v>0,</v>
      </c>
      <c r="Y342" t="str">
        <f t="shared" si="82"/>
        <v>0,</v>
      </c>
      <c r="AP342" t="str">
        <f t="shared" si="85"/>
        <v>FALSE</v>
      </c>
      <c r="AQ342" t="str">
        <f t="shared" si="86"/>
        <v>FALSE</v>
      </c>
      <c r="AR342" t="str">
        <f t="shared" si="87"/>
        <v>FALSE</v>
      </c>
      <c r="AS342" t="str">
        <f t="shared" si="88"/>
        <v>FALSE</v>
      </c>
    </row>
    <row r="343" spans="1:45" x14ac:dyDescent="0.25">
      <c r="A343" s="58">
        <v>342</v>
      </c>
      <c r="B343" s="58" t="b">
        <f>IF(ISNUMBER(Data!D343),IF(AND($A343&lt;=Data!$H$3,$A345&gt;=Data!$H$2,Data!E344&lt;&gt;1),VLOOKUP($A343,Data!$A:$D,4,FALSE)))</f>
        <v>0</v>
      </c>
      <c r="C343" s="58" t="b">
        <f>IF(ISNUMBER(Data!D343),IF(AND($A343&lt;=Data!$H$3,$A345&gt;=Data!$H$2,Data!E344&lt;&gt;1),VLOOKUP($A343,Data!$A:$D,3,FALSE)))</f>
        <v>0</v>
      </c>
      <c r="D343" s="58" t="b">
        <f>IF(COUNT(B343:C343)=2,IF(C343&gt;Data!$H$5,5,IF(C343&gt;Data!$H$6,4,IF(C343&gt;Data!$H$7,3,2))))</f>
        <v>0</v>
      </c>
      <c r="E343" s="69" t="str">
        <f t="shared" si="84"/>
        <v/>
      </c>
      <c r="F343" t="str">
        <f t="shared" si="91"/>
        <v>0,</v>
      </c>
      <c r="G343" t="str">
        <f t="shared" si="91"/>
        <v>0,</v>
      </c>
      <c r="H343" t="str">
        <f t="shared" si="91"/>
        <v>0,</v>
      </c>
      <c r="I343" t="str">
        <f t="shared" si="91"/>
        <v>0,</v>
      </c>
      <c r="J343" t="str">
        <f t="shared" si="91"/>
        <v>0,</v>
      </c>
      <c r="K343" t="str">
        <f t="shared" si="90"/>
        <v>0,</v>
      </c>
      <c r="L343" t="str">
        <f t="shared" si="90"/>
        <v>0,</v>
      </c>
      <c r="M343" t="str">
        <f t="shared" si="90"/>
        <v>0,</v>
      </c>
      <c r="N343" t="str">
        <f t="shared" si="90"/>
        <v>0,</v>
      </c>
      <c r="O343" t="str">
        <f t="shared" si="90"/>
        <v>0,</v>
      </c>
      <c r="P343" t="str">
        <f t="shared" si="90"/>
        <v>0,</v>
      </c>
      <c r="Q343" t="str">
        <f t="shared" si="90"/>
        <v>0,</v>
      </c>
      <c r="R343" t="str">
        <f t="shared" si="90"/>
        <v>0,</v>
      </c>
      <c r="S343" t="str">
        <f t="shared" si="90"/>
        <v>0,</v>
      </c>
      <c r="T343" t="str">
        <f t="shared" si="82"/>
        <v>0,</v>
      </c>
      <c r="U343" t="str">
        <f t="shared" si="82"/>
        <v>0,</v>
      </c>
      <c r="V343" t="str">
        <f t="shared" si="82"/>
        <v>0,</v>
      </c>
      <c r="W343" t="str">
        <f t="shared" si="82"/>
        <v>0,</v>
      </c>
      <c r="X343" t="str">
        <f t="shared" si="82"/>
        <v>0,</v>
      </c>
      <c r="Y343" t="str">
        <f t="shared" si="82"/>
        <v>0,</v>
      </c>
      <c r="AP343" t="str">
        <f t="shared" si="85"/>
        <v>FALSE</v>
      </c>
      <c r="AQ343" t="str">
        <f t="shared" si="86"/>
        <v>FALSE</v>
      </c>
      <c r="AR343" t="str">
        <f t="shared" si="87"/>
        <v>FALSE</v>
      </c>
      <c r="AS343" t="str">
        <f t="shared" si="88"/>
        <v>FALSE</v>
      </c>
    </row>
    <row r="344" spans="1:45" x14ac:dyDescent="0.25">
      <c r="A344" s="58">
        <v>343</v>
      </c>
      <c r="B344" s="58" t="b">
        <f>IF(ISNUMBER(Data!D344),IF(AND($A344&lt;=Data!$H$3,$A346&gt;=Data!$H$2,Data!E345&lt;&gt;1),VLOOKUP($A344,Data!$A:$D,4,FALSE)))</f>
        <v>0</v>
      </c>
      <c r="C344" s="58" t="b">
        <f>IF(ISNUMBER(Data!D344),IF(AND($A344&lt;=Data!$H$3,$A346&gt;=Data!$H$2,Data!E345&lt;&gt;1),VLOOKUP($A344,Data!$A:$D,3,FALSE)))</f>
        <v>0</v>
      </c>
      <c r="D344" s="58" t="b">
        <f>IF(COUNT(B344:C344)=2,IF(C344&gt;Data!$H$5,5,IF(C344&gt;Data!$H$6,4,IF(C344&gt;Data!$H$7,3,2))))</f>
        <v>0</v>
      </c>
      <c r="E344" s="69" t="str">
        <f t="shared" si="84"/>
        <v/>
      </c>
      <c r="F344" t="str">
        <f t="shared" si="91"/>
        <v>0,</v>
      </c>
      <c r="G344" t="str">
        <f t="shared" si="91"/>
        <v>0,</v>
      </c>
      <c r="H344" t="str">
        <f t="shared" si="91"/>
        <v>0,</v>
      </c>
      <c r="I344" t="str">
        <f t="shared" si="91"/>
        <v>0,</v>
      </c>
      <c r="J344" t="str">
        <f t="shared" si="91"/>
        <v>0,</v>
      </c>
      <c r="K344" t="str">
        <f t="shared" si="90"/>
        <v>0,</v>
      </c>
      <c r="L344" t="str">
        <f t="shared" si="90"/>
        <v>0,</v>
      </c>
      <c r="M344" t="str">
        <f t="shared" si="90"/>
        <v>0,</v>
      </c>
      <c r="N344" t="str">
        <f t="shared" si="90"/>
        <v>0,</v>
      </c>
      <c r="O344" t="str">
        <f t="shared" si="90"/>
        <v>0,</v>
      </c>
      <c r="P344" t="str">
        <f t="shared" si="90"/>
        <v>0,</v>
      </c>
      <c r="Q344" t="str">
        <f t="shared" si="90"/>
        <v>0,</v>
      </c>
      <c r="R344" t="str">
        <f t="shared" si="90"/>
        <v>0,</v>
      </c>
      <c r="S344" t="str">
        <f t="shared" si="90"/>
        <v>0,</v>
      </c>
      <c r="T344" t="str">
        <f t="shared" si="82"/>
        <v>0,</v>
      </c>
      <c r="U344" t="str">
        <f t="shared" si="82"/>
        <v>0,</v>
      </c>
      <c r="V344" t="str">
        <f t="shared" si="82"/>
        <v>0,</v>
      </c>
      <c r="W344" t="str">
        <f t="shared" si="82"/>
        <v>0,</v>
      </c>
      <c r="X344" t="str">
        <f t="shared" si="82"/>
        <v>0,</v>
      </c>
      <c r="Y344" t="str">
        <f t="shared" si="82"/>
        <v>0,</v>
      </c>
      <c r="AP344" t="str">
        <f t="shared" si="85"/>
        <v>FALSE</v>
      </c>
      <c r="AQ344" t="str">
        <f t="shared" si="86"/>
        <v>FALSE</v>
      </c>
      <c r="AR344" t="str">
        <f t="shared" si="87"/>
        <v>FALSE</v>
      </c>
      <c r="AS344" t="str">
        <f t="shared" si="88"/>
        <v>FALSE</v>
      </c>
    </row>
    <row r="345" spans="1:45" x14ac:dyDescent="0.25">
      <c r="A345" s="58">
        <v>344</v>
      </c>
      <c r="B345" s="58" t="b">
        <f>IF(ISNUMBER(Data!D345),IF(AND($A345&lt;=Data!$H$3,$A347&gt;=Data!$H$2,Data!E346&lt;&gt;1),VLOOKUP($A345,Data!$A:$D,4,FALSE)))</f>
        <v>0</v>
      </c>
      <c r="C345" s="58" t="b">
        <f>IF(ISNUMBER(Data!D345),IF(AND($A345&lt;=Data!$H$3,$A347&gt;=Data!$H$2,Data!E346&lt;&gt;1),VLOOKUP($A345,Data!$A:$D,3,FALSE)))</f>
        <v>0</v>
      </c>
      <c r="D345" s="58" t="b">
        <f>IF(COUNT(B345:C345)=2,IF(C345&gt;Data!$H$5,5,IF(C345&gt;Data!$H$6,4,IF(C345&gt;Data!$H$7,3,2))))</f>
        <v>0</v>
      </c>
      <c r="E345" s="69" t="str">
        <f t="shared" si="84"/>
        <v/>
      </c>
      <c r="F345" t="str">
        <f t="shared" si="91"/>
        <v>0,</v>
      </c>
      <c r="G345" t="str">
        <f t="shared" si="91"/>
        <v>0,</v>
      </c>
      <c r="H345" t="str">
        <f t="shared" si="91"/>
        <v>0,</v>
      </c>
      <c r="I345" t="str">
        <f t="shared" si="91"/>
        <v>0,</v>
      </c>
      <c r="J345" t="str">
        <f t="shared" si="91"/>
        <v>0,</v>
      </c>
      <c r="K345" t="str">
        <f t="shared" si="90"/>
        <v>0,</v>
      </c>
      <c r="L345" t="str">
        <f t="shared" si="90"/>
        <v>0,</v>
      </c>
      <c r="M345" t="str">
        <f t="shared" si="90"/>
        <v>0,</v>
      </c>
      <c r="N345" t="str">
        <f t="shared" si="90"/>
        <v>0,</v>
      </c>
      <c r="O345" t="str">
        <f t="shared" si="90"/>
        <v>0,</v>
      </c>
      <c r="P345" t="str">
        <f t="shared" si="90"/>
        <v>0,</v>
      </c>
      <c r="Q345" t="str">
        <f t="shared" si="90"/>
        <v>0,</v>
      </c>
      <c r="R345" t="str">
        <f t="shared" si="90"/>
        <v>0,</v>
      </c>
      <c r="S345" t="str">
        <f t="shared" si="90"/>
        <v>0,</v>
      </c>
      <c r="T345" t="str">
        <f t="shared" si="90"/>
        <v>0,</v>
      </c>
      <c r="U345" t="str">
        <f t="shared" si="90"/>
        <v>0,</v>
      </c>
      <c r="V345" t="str">
        <f t="shared" si="90"/>
        <v>0,</v>
      </c>
      <c r="W345" t="str">
        <f t="shared" si="90"/>
        <v>0,</v>
      </c>
      <c r="X345" t="str">
        <f t="shared" si="90"/>
        <v>0,</v>
      </c>
      <c r="Y345" t="str">
        <f t="shared" si="90"/>
        <v>0,</v>
      </c>
      <c r="AP345" t="str">
        <f t="shared" si="85"/>
        <v>FALSE</v>
      </c>
      <c r="AQ345" t="str">
        <f t="shared" si="86"/>
        <v>FALSE</v>
      </c>
      <c r="AR345" t="str">
        <f t="shared" si="87"/>
        <v>FALSE</v>
      </c>
      <c r="AS345" t="str">
        <f t="shared" si="88"/>
        <v>FALSE</v>
      </c>
    </row>
    <row r="346" spans="1:45" x14ac:dyDescent="0.25">
      <c r="A346" s="58">
        <v>345</v>
      </c>
      <c r="B346" s="58" t="b">
        <f>IF(ISNUMBER(Data!D346),IF(AND($A346&lt;=Data!$H$3,$A348&gt;=Data!$H$2,Data!E347&lt;&gt;1),VLOOKUP($A346,Data!$A:$D,4,FALSE)))</f>
        <v>0</v>
      </c>
      <c r="C346" s="58" t="b">
        <f>IF(ISNUMBER(Data!D346),IF(AND($A346&lt;=Data!$H$3,$A348&gt;=Data!$H$2,Data!E347&lt;&gt;1),VLOOKUP($A346,Data!$A:$D,3,FALSE)))</f>
        <v>0</v>
      </c>
      <c r="D346" s="58" t="b">
        <f>IF(COUNT(B346:C346)=2,IF(C346&gt;Data!$H$5,5,IF(C346&gt;Data!$H$6,4,IF(C346&gt;Data!$H$7,3,2))))</f>
        <v>0</v>
      </c>
      <c r="E346" s="69" t="str">
        <f t="shared" si="84"/>
        <v/>
      </c>
      <c r="F346" t="str">
        <f t="shared" si="91"/>
        <v>0,</v>
      </c>
      <c r="G346" t="str">
        <f t="shared" si="91"/>
        <v>0,</v>
      </c>
      <c r="H346" t="str">
        <f t="shared" si="91"/>
        <v>0,</v>
      </c>
      <c r="I346" t="str">
        <f t="shared" si="91"/>
        <v>0,</v>
      </c>
      <c r="J346" t="str">
        <f t="shared" si="91"/>
        <v>0,</v>
      </c>
      <c r="K346" t="str">
        <f t="shared" si="90"/>
        <v>0,</v>
      </c>
      <c r="L346" t="str">
        <f t="shared" si="90"/>
        <v>0,</v>
      </c>
      <c r="M346" t="str">
        <f t="shared" si="90"/>
        <v>0,</v>
      </c>
      <c r="N346" t="str">
        <f t="shared" si="90"/>
        <v>0,</v>
      </c>
      <c r="O346" t="str">
        <f t="shared" si="90"/>
        <v>0,</v>
      </c>
      <c r="P346" t="str">
        <f t="shared" si="90"/>
        <v>0,</v>
      </c>
      <c r="Q346" t="str">
        <f t="shared" si="90"/>
        <v>0,</v>
      </c>
      <c r="R346" t="str">
        <f t="shared" si="90"/>
        <v>0,</v>
      </c>
      <c r="S346" t="str">
        <f t="shared" si="90"/>
        <v>0,</v>
      </c>
      <c r="T346" t="str">
        <f t="shared" si="90"/>
        <v>0,</v>
      </c>
      <c r="U346" t="str">
        <f t="shared" si="90"/>
        <v>0,</v>
      </c>
      <c r="V346" t="str">
        <f t="shared" si="90"/>
        <v>0,</v>
      </c>
      <c r="W346" t="str">
        <f t="shared" si="90"/>
        <v>0,</v>
      </c>
      <c r="X346" t="str">
        <f t="shared" si="90"/>
        <v>0,</v>
      </c>
      <c r="Y346" t="str">
        <f t="shared" si="90"/>
        <v>0,</v>
      </c>
      <c r="AP346" t="str">
        <f t="shared" si="85"/>
        <v>FALSE</v>
      </c>
      <c r="AQ346" t="str">
        <f t="shared" si="86"/>
        <v>FALSE</v>
      </c>
      <c r="AR346" t="str">
        <f t="shared" si="87"/>
        <v>FALSE</v>
      </c>
      <c r="AS346" t="str">
        <f t="shared" si="88"/>
        <v>FALSE</v>
      </c>
    </row>
    <row r="347" spans="1:45" x14ac:dyDescent="0.25">
      <c r="A347" s="58">
        <v>346</v>
      </c>
      <c r="B347" s="58" t="b">
        <f>IF(ISNUMBER(Data!D347),IF(AND($A347&lt;=Data!$H$3,$A349&gt;=Data!$H$2,Data!E348&lt;&gt;1),VLOOKUP($A347,Data!$A:$D,4,FALSE)))</f>
        <v>0</v>
      </c>
      <c r="C347" s="58" t="b">
        <f>IF(ISNUMBER(Data!D347),IF(AND($A347&lt;=Data!$H$3,$A349&gt;=Data!$H$2,Data!E348&lt;&gt;1),VLOOKUP($A347,Data!$A:$D,3,FALSE)))</f>
        <v>0</v>
      </c>
      <c r="D347" s="58" t="b">
        <f>IF(COUNT(B347:C347)=2,IF(C347&gt;Data!$H$5,5,IF(C347&gt;Data!$H$6,4,IF(C347&gt;Data!$H$7,3,2))))</f>
        <v>0</v>
      </c>
      <c r="E347" s="69" t="str">
        <f t="shared" si="84"/>
        <v/>
      </c>
      <c r="F347" t="str">
        <f t="shared" si="91"/>
        <v>0,</v>
      </c>
      <c r="G347" t="str">
        <f t="shared" si="91"/>
        <v>0,</v>
      </c>
      <c r="H347" t="str">
        <f t="shared" si="91"/>
        <v>0,</v>
      </c>
      <c r="I347" t="str">
        <f t="shared" si="91"/>
        <v>0,</v>
      </c>
      <c r="J347" t="str">
        <f t="shared" si="91"/>
        <v>0,</v>
      </c>
      <c r="K347" t="str">
        <f t="shared" si="90"/>
        <v>0,</v>
      </c>
      <c r="L347" t="str">
        <f t="shared" si="90"/>
        <v>0,</v>
      </c>
      <c r="M347" t="str">
        <f t="shared" si="90"/>
        <v>0,</v>
      </c>
      <c r="N347" t="str">
        <f t="shared" si="90"/>
        <v>0,</v>
      </c>
      <c r="O347" t="str">
        <f t="shared" si="90"/>
        <v>0,</v>
      </c>
      <c r="P347" t="str">
        <f t="shared" si="90"/>
        <v>0,</v>
      </c>
      <c r="Q347" t="str">
        <f t="shared" si="90"/>
        <v>0,</v>
      </c>
      <c r="R347" t="str">
        <f t="shared" si="90"/>
        <v>0,</v>
      </c>
      <c r="S347" t="str">
        <f t="shared" si="90"/>
        <v>0,</v>
      </c>
      <c r="T347" t="str">
        <f t="shared" si="90"/>
        <v>0,</v>
      </c>
      <c r="U347" t="str">
        <f t="shared" si="90"/>
        <v>0,</v>
      </c>
      <c r="V347" t="str">
        <f t="shared" si="90"/>
        <v>0,</v>
      </c>
      <c r="W347" t="str">
        <f t="shared" si="90"/>
        <v>0,</v>
      </c>
      <c r="X347" t="str">
        <f t="shared" si="90"/>
        <v>0,</v>
      </c>
      <c r="Y347" t="str">
        <f t="shared" si="90"/>
        <v>0,</v>
      </c>
      <c r="AP347" t="str">
        <f t="shared" si="85"/>
        <v>FALSE</v>
      </c>
      <c r="AQ347" t="str">
        <f t="shared" si="86"/>
        <v>FALSE</v>
      </c>
      <c r="AR347" t="str">
        <f t="shared" si="87"/>
        <v>FALSE</v>
      </c>
      <c r="AS347" t="str">
        <f t="shared" si="88"/>
        <v>FALSE</v>
      </c>
    </row>
    <row r="348" spans="1:45" x14ac:dyDescent="0.25">
      <c r="A348" s="58">
        <v>347</v>
      </c>
      <c r="B348" s="58" t="b">
        <f>IF(ISNUMBER(Data!D348),IF(AND($A348&lt;=Data!$H$3,$A350&gt;=Data!$H$2,Data!E349&lt;&gt;1),VLOOKUP($A348,Data!$A:$D,4,FALSE)))</f>
        <v>0</v>
      </c>
      <c r="C348" s="58" t="b">
        <f>IF(ISNUMBER(Data!D348),IF(AND($A348&lt;=Data!$H$3,$A350&gt;=Data!$H$2,Data!E349&lt;&gt;1),VLOOKUP($A348,Data!$A:$D,3,FALSE)))</f>
        <v>0</v>
      </c>
      <c r="D348" s="58" t="b">
        <f>IF(COUNT(B348:C348)=2,IF(C348&gt;Data!$H$5,5,IF(C348&gt;Data!$H$6,4,IF(C348&gt;Data!$H$7,3,2))))</f>
        <v>0</v>
      </c>
      <c r="E348" s="69" t="str">
        <f t="shared" si="84"/>
        <v/>
      </c>
      <c r="F348" t="str">
        <f t="shared" ref="F348:J360" si="92">IF($B348&lt;F$1,1,0) &amp;","&amp;$E348</f>
        <v>0,</v>
      </c>
      <c r="G348" t="str">
        <f t="shared" si="92"/>
        <v>0,</v>
      </c>
      <c r="H348" t="str">
        <f t="shared" si="92"/>
        <v>0,</v>
      </c>
      <c r="I348" t="str">
        <f t="shared" si="92"/>
        <v>0,</v>
      </c>
      <c r="J348" t="str">
        <f t="shared" si="92"/>
        <v>0,</v>
      </c>
      <c r="K348" t="str">
        <f t="shared" si="90"/>
        <v>0,</v>
      </c>
      <c r="L348" t="str">
        <f t="shared" si="90"/>
        <v>0,</v>
      </c>
      <c r="M348" t="str">
        <f t="shared" si="90"/>
        <v>0,</v>
      </c>
      <c r="N348" t="str">
        <f t="shared" si="90"/>
        <v>0,</v>
      </c>
      <c r="O348" t="str">
        <f t="shared" si="90"/>
        <v>0,</v>
      </c>
      <c r="P348" t="str">
        <f t="shared" si="90"/>
        <v>0,</v>
      </c>
      <c r="Q348" t="str">
        <f t="shared" si="90"/>
        <v>0,</v>
      </c>
      <c r="R348" t="str">
        <f t="shared" si="90"/>
        <v>0,</v>
      </c>
      <c r="S348" t="str">
        <f t="shared" si="90"/>
        <v>0,</v>
      </c>
      <c r="T348" t="str">
        <f t="shared" si="90"/>
        <v>0,</v>
      </c>
      <c r="U348" t="str">
        <f t="shared" si="90"/>
        <v>0,</v>
      </c>
      <c r="V348" t="str">
        <f t="shared" si="90"/>
        <v>0,</v>
      </c>
      <c r="W348" t="str">
        <f t="shared" si="90"/>
        <v>0,</v>
      </c>
      <c r="X348" t="str">
        <f t="shared" si="90"/>
        <v>0,</v>
      </c>
      <c r="Y348" t="str">
        <f t="shared" si="90"/>
        <v>0,</v>
      </c>
      <c r="AP348" t="str">
        <f t="shared" si="85"/>
        <v>FALSE</v>
      </c>
      <c r="AQ348" t="str">
        <f t="shared" si="86"/>
        <v>FALSE</v>
      </c>
      <c r="AR348" t="str">
        <f t="shared" si="87"/>
        <v>FALSE</v>
      </c>
      <c r="AS348" t="str">
        <f t="shared" si="88"/>
        <v>FALSE</v>
      </c>
    </row>
    <row r="349" spans="1:45" x14ac:dyDescent="0.25">
      <c r="A349" s="58">
        <v>348</v>
      </c>
      <c r="B349" s="58" t="b">
        <f>IF(ISNUMBER(Data!D349),IF(AND($A349&lt;=Data!$H$3,$A351&gt;=Data!$H$2,Data!E350&lt;&gt;1),VLOOKUP($A349,Data!$A:$D,4,FALSE)))</f>
        <v>0</v>
      </c>
      <c r="C349" s="58" t="b">
        <f>IF(ISNUMBER(Data!D349),IF(AND($A349&lt;=Data!$H$3,$A351&gt;=Data!$H$2,Data!E350&lt;&gt;1),VLOOKUP($A349,Data!$A:$D,3,FALSE)))</f>
        <v>0</v>
      </c>
      <c r="D349" s="58" t="b">
        <f>IF(COUNT(B349:C349)=2,IF(C349&gt;Data!$H$5,5,IF(C349&gt;Data!$H$6,4,IF(C349&gt;Data!$H$7,3,2))))</f>
        <v>0</v>
      </c>
      <c r="E349" s="69" t="str">
        <f t="shared" si="84"/>
        <v/>
      </c>
      <c r="F349" t="str">
        <f t="shared" si="92"/>
        <v>0,</v>
      </c>
      <c r="G349" t="str">
        <f t="shared" si="92"/>
        <v>0,</v>
      </c>
      <c r="H349" t="str">
        <f t="shared" si="92"/>
        <v>0,</v>
      </c>
      <c r="I349" t="str">
        <f t="shared" si="92"/>
        <v>0,</v>
      </c>
      <c r="J349" t="str">
        <f t="shared" si="92"/>
        <v>0,</v>
      </c>
      <c r="K349" t="str">
        <f t="shared" si="90"/>
        <v>0,</v>
      </c>
      <c r="L349" t="str">
        <f t="shared" si="90"/>
        <v>0,</v>
      </c>
      <c r="M349" t="str">
        <f t="shared" si="90"/>
        <v>0,</v>
      </c>
      <c r="N349" t="str">
        <f t="shared" si="90"/>
        <v>0,</v>
      </c>
      <c r="O349" t="str">
        <f t="shared" si="90"/>
        <v>0,</v>
      </c>
      <c r="P349" t="str">
        <f t="shared" si="90"/>
        <v>0,</v>
      </c>
      <c r="Q349" t="str">
        <f t="shared" si="90"/>
        <v>0,</v>
      </c>
      <c r="R349" t="str">
        <f t="shared" si="90"/>
        <v>0,</v>
      </c>
      <c r="S349" t="str">
        <f t="shared" si="90"/>
        <v>0,</v>
      </c>
      <c r="T349" t="str">
        <f t="shared" si="90"/>
        <v>0,</v>
      </c>
      <c r="U349" t="str">
        <f t="shared" si="90"/>
        <v>0,</v>
      </c>
      <c r="V349" t="str">
        <f t="shared" si="90"/>
        <v>0,</v>
      </c>
      <c r="W349" t="str">
        <f t="shared" si="90"/>
        <v>0,</v>
      </c>
      <c r="X349" t="str">
        <f t="shared" si="90"/>
        <v>0,</v>
      </c>
      <c r="Y349" t="str">
        <f t="shared" si="90"/>
        <v>0,</v>
      </c>
      <c r="AP349" t="str">
        <f t="shared" si="85"/>
        <v>FALSE</v>
      </c>
      <c r="AQ349" t="str">
        <f t="shared" si="86"/>
        <v>FALSE</v>
      </c>
      <c r="AR349" t="str">
        <f t="shared" si="87"/>
        <v>FALSE</v>
      </c>
      <c r="AS349" t="str">
        <f t="shared" si="88"/>
        <v>FALSE</v>
      </c>
    </row>
    <row r="350" spans="1:45" x14ac:dyDescent="0.25">
      <c r="A350" s="58">
        <v>349</v>
      </c>
      <c r="B350" s="58" t="b">
        <f>IF(ISNUMBER(Data!D350),IF(AND($A350&lt;=Data!$H$3,$A352&gt;=Data!$H$2,Data!E351&lt;&gt;1),VLOOKUP($A350,Data!$A:$D,4,FALSE)))</f>
        <v>0</v>
      </c>
      <c r="C350" s="58" t="b">
        <f>IF(ISNUMBER(Data!D350),IF(AND($A350&lt;=Data!$H$3,$A352&gt;=Data!$H$2,Data!E351&lt;&gt;1),VLOOKUP($A350,Data!$A:$D,3,FALSE)))</f>
        <v>0</v>
      </c>
      <c r="D350" s="58" t="b">
        <f>IF(COUNT(B350:C350)=2,IF(C350&gt;Data!$H$5,5,IF(C350&gt;Data!$H$6,4,IF(C350&gt;Data!$H$7,3,2))))</f>
        <v>0</v>
      </c>
      <c r="E350" s="69" t="str">
        <f t="shared" si="84"/>
        <v/>
      </c>
      <c r="F350" t="str">
        <f t="shared" si="92"/>
        <v>0,</v>
      </c>
      <c r="G350" t="str">
        <f t="shared" si="92"/>
        <v>0,</v>
      </c>
      <c r="H350" t="str">
        <f t="shared" si="92"/>
        <v>0,</v>
      </c>
      <c r="I350" t="str">
        <f t="shared" si="92"/>
        <v>0,</v>
      </c>
      <c r="J350" t="str">
        <f t="shared" si="92"/>
        <v>0,</v>
      </c>
      <c r="K350" t="str">
        <f t="shared" si="90"/>
        <v>0,</v>
      </c>
      <c r="L350" t="str">
        <f t="shared" si="90"/>
        <v>0,</v>
      </c>
      <c r="M350" t="str">
        <f t="shared" si="90"/>
        <v>0,</v>
      </c>
      <c r="N350" t="str">
        <f t="shared" si="90"/>
        <v>0,</v>
      </c>
      <c r="O350" t="str">
        <f t="shared" si="90"/>
        <v>0,</v>
      </c>
      <c r="P350" t="str">
        <f t="shared" si="90"/>
        <v>0,</v>
      </c>
      <c r="Q350" t="str">
        <f t="shared" si="90"/>
        <v>0,</v>
      </c>
      <c r="R350" t="str">
        <f t="shared" si="90"/>
        <v>0,</v>
      </c>
      <c r="S350" t="str">
        <f t="shared" si="90"/>
        <v>0,</v>
      </c>
      <c r="T350" t="str">
        <f t="shared" si="90"/>
        <v>0,</v>
      </c>
      <c r="U350" t="str">
        <f t="shared" si="90"/>
        <v>0,</v>
      </c>
      <c r="V350" t="str">
        <f t="shared" si="90"/>
        <v>0,</v>
      </c>
      <c r="W350" t="str">
        <f t="shared" si="90"/>
        <v>0,</v>
      </c>
      <c r="X350" t="str">
        <f t="shared" si="90"/>
        <v>0,</v>
      </c>
      <c r="Y350" t="str">
        <f t="shared" si="90"/>
        <v>0,</v>
      </c>
      <c r="AP350" t="str">
        <f t="shared" si="85"/>
        <v>FALSE</v>
      </c>
      <c r="AQ350" t="str">
        <f t="shared" si="86"/>
        <v>FALSE</v>
      </c>
      <c r="AR350" t="str">
        <f t="shared" si="87"/>
        <v>FALSE</v>
      </c>
      <c r="AS350" t="str">
        <f t="shared" si="88"/>
        <v>FALSE</v>
      </c>
    </row>
    <row r="351" spans="1:45" x14ac:dyDescent="0.25">
      <c r="A351" s="58">
        <v>350</v>
      </c>
      <c r="B351" s="58" t="b">
        <f>IF(ISNUMBER(Data!D351),IF(AND($A351&lt;=Data!$H$3,$A353&gt;=Data!$H$2,Data!E352&lt;&gt;1),VLOOKUP($A351,Data!$A:$D,4,FALSE)))</f>
        <v>0</v>
      </c>
      <c r="C351" s="58" t="b">
        <f>IF(ISNUMBER(Data!D351),IF(AND($A351&lt;=Data!$H$3,$A353&gt;=Data!$H$2,Data!E352&lt;&gt;1),VLOOKUP($A351,Data!$A:$D,3,FALSE)))</f>
        <v>0</v>
      </c>
      <c r="D351" s="58" t="b">
        <f>IF(COUNT(B351:C351)=2,IF(C351&gt;Data!$H$5,5,IF(C351&gt;Data!$H$6,4,IF(C351&gt;Data!$H$7,3,2))))</f>
        <v>0</v>
      </c>
      <c r="E351" s="69" t="str">
        <f t="shared" si="84"/>
        <v/>
      </c>
      <c r="F351" t="str">
        <f t="shared" si="92"/>
        <v>0,</v>
      </c>
      <c r="G351" t="str">
        <f t="shared" si="92"/>
        <v>0,</v>
      </c>
      <c r="H351" t="str">
        <f t="shared" si="92"/>
        <v>0,</v>
      </c>
      <c r="I351" t="str">
        <f t="shared" si="92"/>
        <v>0,</v>
      </c>
      <c r="J351" t="str">
        <f t="shared" si="92"/>
        <v>0,</v>
      </c>
      <c r="K351" t="str">
        <f t="shared" si="90"/>
        <v>0,</v>
      </c>
      <c r="L351" t="str">
        <f t="shared" si="90"/>
        <v>0,</v>
      </c>
      <c r="M351" t="str">
        <f t="shared" si="90"/>
        <v>0,</v>
      </c>
      <c r="N351" t="str">
        <f t="shared" si="90"/>
        <v>0,</v>
      </c>
      <c r="O351" t="str">
        <f t="shared" si="90"/>
        <v>0,</v>
      </c>
      <c r="P351" t="str">
        <f t="shared" si="90"/>
        <v>0,</v>
      </c>
      <c r="Q351" t="str">
        <f t="shared" si="90"/>
        <v>0,</v>
      </c>
      <c r="R351" t="str">
        <f t="shared" si="90"/>
        <v>0,</v>
      </c>
      <c r="S351" t="str">
        <f t="shared" si="90"/>
        <v>0,</v>
      </c>
      <c r="T351" t="str">
        <f t="shared" si="90"/>
        <v>0,</v>
      </c>
      <c r="U351" t="str">
        <f t="shared" si="90"/>
        <v>0,</v>
      </c>
      <c r="V351" t="str">
        <f t="shared" si="90"/>
        <v>0,</v>
      </c>
      <c r="W351" t="str">
        <f t="shared" ref="W351:Y382" si="93">IF($B351&lt;W$1,1,0) &amp;","&amp;$E351</f>
        <v>0,</v>
      </c>
      <c r="X351" t="str">
        <f t="shared" si="93"/>
        <v>0,</v>
      </c>
      <c r="Y351" t="str">
        <f t="shared" si="93"/>
        <v>0,</v>
      </c>
      <c r="AP351" t="str">
        <f t="shared" si="85"/>
        <v>FALSE</v>
      </c>
      <c r="AQ351" t="str">
        <f t="shared" si="86"/>
        <v>FALSE</v>
      </c>
      <c r="AR351" t="str">
        <f t="shared" si="87"/>
        <v>FALSE</v>
      </c>
      <c r="AS351" t="str">
        <f t="shared" si="88"/>
        <v>FALSE</v>
      </c>
    </row>
    <row r="352" spans="1:45" x14ac:dyDescent="0.25">
      <c r="A352" s="58">
        <v>351</v>
      </c>
      <c r="B352" s="58" t="b">
        <f>IF(ISNUMBER(Data!D352),IF(AND($A352&lt;=Data!$H$3,$A354&gt;=Data!$H$2,Data!E353&lt;&gt;1),VLOOKUP($A352,Data!$A:$D,4,FALSE)))</f>
        <v>0</v>
      </c>
      <c r="C352" s="58" t="b">
        <f>IF(ISNUMBER(Data!D352),IF(AND($A352&lt;=Data!$H$3,$A354&gt;=Data!$H$2,Data!E353&lt;&gt;1),VLOOKUP($A352,Data!$A:$D,3,FALSE)))</f>
        <v>0</v>
      </c>
      <c r="D352" s="58" t="b">
        <f>IF(COUNT(B352:C352)=2,IF(C352&gt;Data!$H$5,5,IF(C352&gt;Data!$H$6,4,IF(C352&gt;Data!$H$7,3,2))))</f>
        <v>0</v>
      </c>
      <c r="E352" s="69" t="str">
        <f t="shared" si="84"/>
        <v/>
      </c>
      <c r="F352" t="str">
        <f t="shared" si="92"/>
        <v>0,</v>
      </c>
      <c r="G352" t="str">
        <f t="shared" si="92"/>
        <v>0,</v>
      </c>
      <c r="H352" t="str">
        <f t="shared" si="92"/>
        <v>0,</v>
      </c>
      <c r="I352" t="str">
        <f t="shared" si="92"/>
        <v>0,</v>
      </c>
      <c r="J352" t="str">
        <f t="shared" si="92"/>
        <v>0,</v>
      </c>
      <c r="K352" t="str">
        <f t="shared" ref="K352:V359" si="94">IF($B352&lt;K$1,1,0) &amp;","&amp;$E352</f>
        <v>0,</v>
      </c>
      <c r="L352" t="str">
        <f t="shared" si="94"/>
        <v>0,</v>
      </c>
      <c r="M352" t="str">
        <f t="shared" si="94"/>
        <v>0,</v>
      </c>
      <c r="N352" t="str">
        <f t="shared" si="94"/>
        <v>0,</v>
      </c>
      <c r="O352" t="str">
        <f t="shared" si="94"/>
        <v>0,</v>
      </c>
      <c r="P352" t="str">
        <f t="shared" si="94"/>
        <v>0,</v>
      </c>
      <c r="Q352" t="str">
        <f t="shared" si="94"/>
        <v>0,</v>
      </c>
      <c r="R352" t="str">
        <f t="shared" si="94"/>
        <v>0,</v>
      </c>
      <c r="S352" t="str">
        <f t="shared" si="94"/>
        <v>0,</v>
      </c>
      <c r="T352" t="str">
        <f t="shared" si="94"/>
        <v>0,</v>
      </c>
      <c r="U352" t="str">
        <f t="shared" si="94"/>
        <v>0,</v>
      </c>
      <c r="V352" t="str">
        <f t="shared" si="94"/>
        <v>0,</v>
      </c>
      <c r="W352" t="str">
        <f t="shared" si="93"/>
        <v>0,</v>
      </c>
      <c r="X352" t="str">
        <f t="shared" si="93"/>
        <v>0,</v>
      </c>
      <c r="Y352" t="str">
        <f t="shared" si="93"/>
        <v>0,</v>
      </c>
      <c r="AP352" t="str">
        <f t="shared" si="85"/>
        <v>FALSE</v>
      </c>
      <c r="AQ352" t="str">
        <f t="shared" si="86"/>
        <v>FALSE</v>
      </c>
      <c r="AR352" t="str">
        <f t="shared" si="87"/>
        <v>FALSE</v>
      </c>
      <c r="AS352" t="str">
        <f t="shared" si="88"/>
        <v>FALSE</v>
      </c>
    </row>
    <row r="353" spans="1:45" x14ac:dyDescent="0.25">
      <c r="A353" s="58">
        <v>352</v>
      </c>
      <c r="B353" s="58" t="b">
        <f>IF(ISNUMBER(Data!D353),IF(AND($A353&lt;=Data!$H$3,$A355&gt;=Data!$H$2,Data!E354&lt;&gt;1),VLOOKUP($A353,Data!$A:$D,4,FALSE)))</f>
        <v>0</v>
      </c>
      <c r="C353" s="58" t="b">
        <f>IF(ISNUMBER(Data!D353),IF(AND($A353&lt;=Data!$H$3,$A355&gt;=Data!$H$2,Data!E354&lt;&gt;1),VLOOKUP($A353,Data!$A:$D,3,FALSE)))</f>
        <v>0</v>
      </c>
      <c r="D353" s="58" t="b">
        <f>IF(COUNT(B353:C353)=2,IF(C353&gt;Data!$H$5,5,IF(C353&gt;Data!$H$6,4,IF(C353&gt;Data!$H$7,3,2))))</f>
        <v>0</v>
      </c>
      <c r="E353" s="69" t="str">
        <f t="shared" si="84"/>
        <v/>
      </c>
      <c r="F353" t="str">
        <f t="shared" si="92"/>
        <v>0,</v>
      </c>
      <c r="G353" t="str">
        <f t="shared" si="92"/>
        <v>0,</v>
      </c>
      <c r="H353" t="str">
        <f t="shared" si="92"/>
        <v>0,</v>
      </c>
      <c r="I353" t="str">
        <f t="shared" si="92"/>
        <v>0,</v>
      </c>
      <c r="J353" t="str">
        <f t="shared" si="92"/>
        <v>0,</v>
      </c>
      <c r="K353" t="str">
        <f t="shared" si="94"/>
        <v>0,</v>
      </c>
      <c r="L353" t="str">
        <f t="shared" si="94"/>
        <v>0,</v>
      </c>
      <c r="M353" t="str">
        <f t="shared" si="94"/>
        <v>0,</v>
      </c>
      <c r="N353" t="str">
        <f t="shared" si="94"/>
        <v>0,</v>
      </c>
      <c r="O353" t="str">
        <f t="shared" si="94"/>
        <v>0,</v>
      </c>
      <c r="P353" t="str">
        <f t="shared" si="94"/>
        <v>0,</v>
      </c>
      <c r="Q353" t="str">
        <f t="shared" si="94"/>
        <v>0,</v>
      </c>
      <c r="R353" t="str">
        <f t="shared" si="94"/>
        <v>0,</v>
      </c>
      <c r="S353" t="str">
        <f t="shared" si="94"/>
        <v>0,</v>
      </c>
      <c r="T353" t="str">
        <f t="shared" si="94"/>
        <v>0,</v>
      </c>
      <c r="U353" t="str">
        <f t="shared" si="94"/>
        <v>0,</v>
      </c>
      <c r="V353" t="str">
        <f t="shared" si="94"/>
        <v>0,</v>
      </c>
      <c r="W353" t="str">
        <f t="shared" si="93"/>
        <v>0,</v>
      </c>
      <c r="X353" t="str">
        <f t="shared" si="93"/>
        <v>0,</v>
      </c>
      <c r="Y353" t="str">
        <f t="shared" si="93"/>
        <v>0,</v>
      </c>
      <c r="AP353" t="str">
        <f t="shared" si="85"/>
        <v>FALSE</v>
      </c>
      <c r="AQ353" t="str">
        <f t="shared" si="86"/>
        <v>FALSE</v>
      </c>
      <c r="AR353" t="str">
        <f t="shared" si="87"/>
        <v>FALSE</v>
      </c>
      <c r="AS353" t="str">
        <f t="shared" si="88"/>
        <v>FALSE</v>
      </c>
    </row>
    <row r="354" spans="1:45" x14ac:dyDescent="0.25">
      <c r="A354" s="58">
        <v>353</v>
      </c>
      <c r="B354" s="58" t="b">
        <f>IF(ISNUMBER(Data!D354),IF(AND($A354&lt;=Data!$H$3,$A356&gt;=Data!$H$2,Data!E355&lt;&gt;1),VLOOKUP($A354,Data!$A:$D,4,FALSE)))</f>
        <v>0</v>
      </c>
      <c r="C354" s="58" t="b">
        <f>IF(ISNUMBER(Data!D354),IF(AND($A354&lt;=Data!$H$3,$A356&gt;=Data!$H$2,Data!E355&lt;&gt;1),VLOOKUP($A354,Data!$A:$D,3,FALSE)))</f>
        <v>0</v>
      </c>
      <c r="D354" s="58" t="b">
        <f>IF(COUNT(B354:C354)=2,IF(C354&gt;Data!$H$5,5,IF(C354&gt;Data!$H$6,4,IF(C354&gt;Data!$H$7,3,2))))</f>
        <v>0</v>
      </c>
      <c r="E354" s="69" t="str">
        <f t="shared" si="84"/>
        <v/>
      </c>
      <c r="F354" t="str">
        <f t="shared" si="92"/>
        <v>0,</v>
      </c>
      <c r="G354" t="str">
        <f t="shared" si="92"/>
        <v>0,</v>
      </c>
      <c r="H354" t="str">
        <f t="shared" si="92"/>
        <v>0,</v>
      </c>
      <c r="I354" t="str">
        <f t="shared" si="92"/>
        <v>0,</v>
      </c>
      <c r="J354" t="str">
        <f t="shared" si="92"/>
        <v>0,</v>
      </c>
      <c r="K354" t="str">
        <f t="shared" si="94"/>
        <v>0,</v>
      </c>
      <c r="L354" t="str">
        <f t="shared" si="94"/>
        <v>0,</v>
      </c>
      <c r="M354" t="str">
        <f t="shared" si="94"/>
        <v>0,</v>
      </c>
      <c r="N354" t="str">
        <f t="shared" si="94"/>
        <v>0,</v>
      </c>
      <c r="O354" t="str">
        <f t="shared" si="94"/>
        <v>0,</v>
      </c>
      <c r="P354" t="str">
        <f t="shared" si="94"/>
        <v>0,</v>
      </c>
      <c r="Q354" t="str">
        <f t="shared" si="94"/>
        <v>0,</v>
      </c>
      <c r="R354" t="str">
        <f t="shared" si="94"/>
        <v>0,</v>
      </c>
      <c r="S354" t="str">
        <f t="shared" si="94"/>
        <v>0,</v>
      </c>
      <c r="T354" t="str">
        <f t="shared" si="94"/>
        <v>0,</v>
      </c>
      <c r="U354" t="str">
        <f t="shared" si="94"/>
        <v>0,</v>
      </c>
      <c r="V354" t="str">
        <f t="shared" si="94"/>
        <v>0,</v>
      </c>
      <c r="W354" t="str">
        <f t="shared" si="93"/>
        <v>0,</v>
      </c>
      <c r="X354" t="str">
        <f t="shared" si="93"/>
        <v>0,</v>
      </c>
      <c r="Y354" t="str">
        <f t="shared" si="93"/>
        <v>0,</v>
      </c>
      <c r="AP354" t="str">
        <f t="shared" si="85"/>
        <v>FALSE</v>
      </c>
      <c r="AQ354" t="str">
        <f t="shared" si="86"/>
        <v>FALSE</v>
      </c>
      <c r="AR354" t="str">
        <f t="shared" si="87"/>
        <v>FALSE</v>
      </c>
      <c r="AS354" t="str">
        <f t="shared" si="88"/>
        <v>FALSE</v>
      </c>
    </row>
    <row r="355" spans="1:45" x14ac:dyDescent="0.25">
      <c r="A355" s="58">
        <v>354</v>
      </c>
      <c r="B355" s="58" t="b">
        <f>IF(ISNUMBER(Data!D355),IF(AND($A355&lt;=Data!$H$3,$A357&gt;=Data!$H$2,Data!E356&lt;&gt;1),VLOOKUP($A355,Data!$A:$D,4,FALSE)))</f>
        <v>0</v>
      </c>
      <c r="C355" s="58" t="b">
        <f>IF(ISNUMBER(Data!D355),IF(AND($A355&lt;=Data!$H$3,$A357&gt;=Data!$H$2,Data!E356&lt;&gt;1),VLOOKUP($A355,Data!$A:$D,3,FALSE)))</f>
        <v>0</v>
      </c>
      <c r="D355" s="58" t="b">
        <f>IF(COUNT(B355:C355)=2,IF(C355&gt;Data!$H$5,5,IF(C355&gt;Data!$H$6,4,IF(C355&gt;Data!$H$7,3,2))))</f>
        <v>0</v>
      </c>
      <c r="E355" s="69" t="str">
        <f t="shared" si="84"/>
        <v/>
      </c>
      <c r="F355" t="str">
        <f t="shared" si="92"/>
        <v>0,</v>
      </c>
      <c r="G355" t="str">
        <f t="shared" si="92"/>
        <v>0,</v>
      </c>
      <c r="H355" t="str">
        <f t="shared" si="92"/>
        <v>0,</v>
      </c>
      <c r="I355" t="str">
        <f t="shared" si="92"/>
        <v>0,</v>
      </c>
      <c r="J355" t="str">
        <f t="shared" si="92"/>
        <v>0,</v>
      </c>
      <c r="K355" t="str">
        <f t="shared" si="94"/>
        <v>0,</v>
      </c>
      <c r="L355" t="str">
        <f t="shared" si="94"/>
        <v>0,</v>
      </c>
      <c r="M355" t="str">
        <f t="shared" si="94"/>
        <v>0,</v>
      </c>
      <c r="N355" t="str">
        <f t="shared" si="94"/>
        <v>0,</v>
      </c>
      <c r="O355" t="str">
        <f t="shared" si="94"/>
        <v>0,</v>
      </c>
      <c r="P355" t="str">
        <f t="shared" si="94"/>
        <v>0,</v>
      </c>
      <c r="Q355" t="str">
        <f t="shared" si="94"/>
        <v>0,</v>
      </c>
      <c r="R355" t="str">
        <f t="shared" si="94"/>
        <v>0,</v>
      </c>
      <c r="S355" t="str">
        <f t="shared" si="94"/>
        <v>0,</v>
      </c>
      <c r="T355" t="str">
        <f t="shared" si="94"/>
        <v>0,</v>
      </c>
      <c r="U355" t="str">
        <f t="shared" si="94"/>
        <v>0,</v>
      </c>
      <c r="V355" t="str">
        <f t="shared" si="94"/>
        <v>0,</v>
      </c>
      <c r="W355" t="str">
        <f t="shared" si="93"/>
        <v>0,</v>
      </c>
      <c r="X355" t="str">
        <f t="shared" si="93"/>
        <v>0,</v>
      </c>
      <c r="Y355" t="str">
        <f t="shared" si="93"/>
        <v>0,</v>
      </c>
      <c r="AP355" t="str">
        <f t="shared" si="85"/>
        <v>FALSE</v>
      </c>
      <c r="AQ355" t="str">
        <f t="shared" si="86"/>
        <v>FALSE</v>
      </c>
      <c r="AR355" t="str">
        <f t="shared" si="87"/>
        <v>FALSE</v>
      </c>
      <c r="AS355" t="str">
        <f t="shared" si="88"/>
        <v>FALSE</v>
      </c>
    </row>
    <row r="356" spans="1:45" x14ac:dyDescent="0.25">
      <c r="A356" s="58">
        <v>355</v>
      </c>
      <c r="B356" s="58" t="b">
        <f>IF(ISNUMBER(Data!D356),IF(AND($A356&lt;=Data!$H$3,$A358&gt;=Data!$H$2,Data!E357&lt;&gt;1),VLOOKUP($A356,Data!$A:$D,4,FALSE)))</f>
        <v>0</v>
      </c>
      <c r="C356" s="58" t="b">
        <f>IF(ISNUMBER(Data!D356),IF(AND($A356&lt;=Data!$H$3,$A358&gt;=Data!$H$2,Data!E357&lt;&gt;1),VLOOKUP($A356,Data!$A:$D,3,FALSE)))</f>
        <v>0</v>
      </c>
      <c r="D356" s="58" t="b">
        <f>IF(COUNT(B356:C356)=2,IF(C356&gt;Data!$H$5,5,IF(C356&gt;Data!$H$6,4,IF(C356&gt;Data!$H$7,3,2))))</f>
        <v>0</v>
      </c>
      <c r="E356" s="69" t="str">
        <f t="shared" si="84"/>
        <v/>
      </c>
      <c r="F356" t="str">
        <f t="shared" si="92"/>
        <v>0,</v>
      </c>
      <c r="G356" t="str">
        <f t="shared" si="92"/>
        <v>0,</v>
      </c>
      <c r="H356" t="str">
        <f t="shared" si="92"/>
        <v>0,</v>
      </c>
      <c r="I356" t="str">
        <f t="shared" si="92"/>
        <v>0,</v>
      </c>
      <c r="J356" t="str">
        <f t="shared" si="92"/>
        <v>0,</v>
      </c>
      <c r="K356" t="str">
        <f t="shared" si="94"/>
        <v>0,</v>
      </c>
      <c r="L356" t="str">
        <f t="shared" si="94"/>
        <v>0,</v>
      </c>
      <c r="M356" t="str">
        <f t="shared" si="94"/>
        <v>0,</v>
      </c>
      <c r="N356" t="str">
        <f t="shared" si="94"/>
        <v>0,</v>
      </c>
      <c r="O356" t="str">
        <f t="shared" si="94"/>
        <v>0,</v>
      </c>
      <c r="P356" t="str">
        <f t="shared" si="94"/>
        <v>0,</v>
      </c>
      <c r="Q356" t="str">
        <f t="shared" si="94"/>
        <v>0,</v>
      </c>
      <c r="R356" t="str">
        <f t="shared" si="94"/>
        <v>0,</v>
      </c>
      <c r="S356" t="str">
        <f t="shared" si="94"/>
        <v>0,</v>
      </c>
      <c r="T356" t="str">
        <f t="shared" si="94"/>
        <v>0,</v>
      </c>
      <c r="U356" t="str">
        <f t="shared" si="94"/>
        <v>0,</v>
      </c>
      <c r="V356" t="str">
        <f t="shared" si="94"/>
        <v>0,</v>
      </c>
      <c r="W356" t="str">
        <f t="shared" si="93"/>
        <v>0,</v>
      </c>
      <c r="X356" t="str">
        <f t="shared" si="93"/>
        <v>0,</v>
      </c>
      <c r="Y356" t="str">
        <f t="shared" si="93"/>
        <v>0,</v>
      </c>
      <c r="AP356" t="str">
        <f t="shared" si="85"/>
        <v>FALSE</v>
      </c>
      <c r="AQ356" t="str">
        <f t="shared" si="86"/>
        <v>FALSE</v>
      </c>
      <c r="AR356" t="str">
        <f t="shared" si="87"/>
        <v>FALSE</v>
      </c>
      <c r="AS356" t="str">
        <f t="shared" si="88"/>
        <v>FALSE</v>
      </c>
    </row>
    <row r="357" spans="1:45" x14ac:dyDescent="0.25">
      <c r="A357" s="58">
        <v>356</v>
      </c>
      <c r="B357" s="58" t="b">
        <f>IF(ISNUMBER(Data!D357),IF(AND($A357&lt;=Data!$H$3,$A359&gt;=Data!$H$2,Data!E358&lt;&gt;1),VLOOKUP($A357,Data!$A:$D,4,FALSE)))</f>
        <v>0</v>
      </c>
      <c r="C357" s="58" t="b">
        <f>IF(ISNUMBER(Data!D357),IF(AND($A357&lt;=Data!$H$3,$A359&gt;=Data!$H$2,Data!E358&lt;&gt;1),VLOOKUP($A357,Data!$A:$D,3,FALSE)))</f>
        <v>0</v>
      </c>
      <c r="D357" s="58" t="b">
        <f>IF(COUNT(B357:C357)=2,IF(C357&gt;Data!$H$5,5,IF(C357&gt;Data!$H$6,4,IF(C357&gt;Data!$H$7,3,2))))</f>
        <v>0</v>
      </c>
      <c r="E357" s="69" t="str">
        <f t="shared" si="84"/>
        <v/>
      </c>
      <c r="F357" t="str">
        <f t="shared" si="92"/>
        <v>0,</v>
      </c>
      <c r="G357" t="str">
        <f t="shared" si="92"/>
        <v>0,</v>
      </c>
      <c r="H357" t="str">
        <f t="shared" si="92"/>
        <v>0,</v>
      </c>
      <c r="I357" t="str">
        <f t="shared" si="92"/>
        <v>0,</v>
      </c>
      <c r="J357" t="str">
        <f t="shared" si="92"/>
        <v>0,</v>
      </c>
      <c r="K357" t="str">
        <f t="shared" si="94"/>
        <v>0,</v>
      </c>
      <c r="L357" t="str">
        <f t="shared" si="94"/>
        <v>0,</v>
      </c>
      <c r="M357" t="str">
        <f t="shared" si="94"/>
        <v>0,</v>
      </c>
      <c r="N357" t="str">
        <f t="shared" si="94"/>
        <v>0,</v>
      </c>
      <c r="O357" t="str">
        <f t="shared" si="94"/>
        <v>0,</v>
      </c>
      <c r="P357" t="str">
        <f t="shared" si="94"/>
        <v>0,</v>
      </c>
      <c r="Q357" t="str">
        <f t="shared" si="94"/>
        <v>0,</v>
      </c>
      <c r="R357" t="str">
        <f t="shared" si="94"/>
        <v>0,</v>
      </c>
      <c r="S357" t="str">
        <f t="shared" si="94"/>
        <v>0,</v>
      </c>
      <c r="T357" t="str">
        <f t="shared" si="94"/>
        <v>0,</v>
      </c>
      <c r="U357" t="str">
        <f t="shared" si="94"/>
        <v>0,</v>
      </c>
      <c r="V357" t="str">
        <f t="shared" si="94"/>
        <v>0,</v>
      </c>
      <c r="W357" t="str">
        <f t="shared" si="93"/>
        <v>0,</v>
      </c>
      <c r="X357" t="str">
        <f t="shared" si="93"/>
        <v>0,</v>
      </c>
      <c r="Y357" t="str">
        <f t="shared" si="93"/>
        <v>0,</v>
      </c>
      <c r="AP357" t="str">
        <f t="shared" si="85"/>
        <v>FALSE</v>
      </c>
      <c r="AQ357" t="str">
        <f t="shared" si="86"/>
        <v>FALSE</v>
      </c>
      <c r="AR357" t="str">
        <f t="shared" si="87"/>
        <v>FALSE</v>
      </c>
      <c r="AS357" t="str">
        <f t="shared" si="88"/>
        <v>FALSE</v>
      </c>
    </row>
    <row r="358" spans="1:45" x14ac:dyDescent="0.25">
      <c r="A358" s="58">
        <v>357</v>
      </c>
      <c r="B358" s="58" t="b">
        <f>IF(ISNUMBER(Data!D358),IF(AND($A358&lt;=Data!$H$3,$A360&gt;=Data!$H$2,Data!E359&lt;&gt;1),VLOOKUP($A358,Data!$A:$D,4,FALSE)))</f>
        <v>0</v>
      </c>
      <c r="C358" s="58" t="b">
        <f>IF(ISNUMBER(Data!D358),IF(AND($A358&lt;=Data!$H$3,$A360&gt;=Data!$H$2,Data!E359&lt;&gt;1),VLOOKUP($A358,Data!$A:$D,3,FALSE)))</f>
        <v>0</v>
      </c>
      <c r="D358" s="58" t="b">
        <f>IF(COUNT(B358:C358)=2,IF(C358&gt;Data!$H$5,5,IF(C358&gt;Data!$H$6,4,IF(C358&gt;Data!$H$7,3,2))))</f>
        <v>0</v>
      </c>
      <c r="E358" s="69" t="str">
        <f t="shared" si="84"/>
        <v/>
      </c>
      <c r="F358" t="str">
        <f t="shared" si="92"/>
        <v>0,</v>
      </c>
      <c r="G358" t="str">
        <f t="shared" si="92"/>
        <v>0,</v>
      </c>
      <c r="H358" t="str">
        <f t="shared" si="92"/>
        <v>0,</v>
      </c>
      <c r="I358" t="str">
        <f t="shared" si="92"/>
        <v>0,</v>
      </c>
      <c r="J358" t="str">
        <f t="shared" si="92"/>
        <v>0,</v>
      </c>
      <c r="K358" t="str">
        <f t="shared" si="94"/>
        <v>0,</v>
      </c>
      <c r="L358" t="str">
        <f t="shared" si="94"/>
        <v>0,</v>
      </c>
      <c r="M358" t="str">
        <f t="shared" si="94"/>
        <v>0,</v>
      </c>
      <c r="N358" t="str">
        <f t="shared" si="94"/>
        <v>0,</v>
      </c>
      <c r="O358" t="str">
        <f t="shared" si="94"/>
        <v>0,</v>
      </c>
      <c r="P358" t="str">
        <f t="shared" si="94"/>
        <v>0,</v>
      </c>
      <c r="Q358" t="str">
        <f t="shared" si="94"/>
        <v>0,</v>
      </c>
      <c r="R358" t="str">
        <f t="shared" si="94"/>
        <v>0,</v>
      </c>
      <c r="S358" t="str">
        <f t="shared" si="94"/>
        <v>0,</v>
      </c>
      <c r="T358" t="str">
        <f t="shared" si="94"/>
        <v>0,</v>
      </c>
      <c r="U358" t="str">
        <f t="shared" si="94"/>
        <v>0,</v>
      </c>
      <c r="V358" t="str">
        <f t="shared" si="94"/>
        <v>0,</v>
      </c>
      <c r="W358" t="str">
        <f t="shared" si="93"/>
        <v>0,</v>
      </c>
      <c r="X358" t="str">
        <f t="shared" si="93"/>
        <v>0,</v>
      </c>
      <c r="Y358" t="str">
        <f t="shared" si="93"/>
        <v>0,</v>
      </c>
      <c r="AP358" t="str">
        <f t="shared" si="85"/>
        <v>FALSE</v>
      </c>
      <c r="AQ358" t="str">
        <f t="shared" si="86"/>
        <v>FALSE</v>
      </c>
      <c r="AR358" t="str">
        <f t="shared" si="87"/>
        <v>FALSE</v>
      </c>
      <c r="AS358" t="str">
        <f t="shared" si="88"/>
        <v>FALSE</v>
      </c>
    </row>
    <row r="359" spans="1:45" x14ac:dyDescent="0.25">
      <c r="A359" s="58">
        <v>358</v>
      </c>
      <c r="B359" s="58" t="b">
        <f>IF(ISNUMBER(Data!D359),IF(AND($A359&lt;=Data!$H$3,$A361&gt;=Data!$H$2,Data!E360&lt;&gt;1),VLOOKUP($A359,Data!$A:$D,4,FALSE)))</f>
        <v>0</v>
      </c>
      <c r="C359" s="58" t="b">
        <f>IF(ISNUMBER(Data!D359),IF(AND($A359&lt;=Data!$H$3,$A361&gt;=Data!$H$2,Data!E360&lt;&gt;1),VLOOKUP($A359,Data!$A:$D,3,FALSE)))</f>
        <v>0</v>
      </c>
      <c r="D359" s="58" t="b">
        <f>IF(COUNT(B359:C359)=2,IF(C359&gt;Data!$H$5,5,IF(C359&gt;Data!$H$6,4,IF(C359&gt;Data!$H$7,3,2))))</f>
        <v>0</v>
      </c>
      <c r="E359" s="69" t="str">
        <f t="shared" si="84"/>
        <v/>
      </c>
      <c r="F359" t="str">
        <f t="shared" si="92"/>
        <v>0,</v>
      </c>
      <c r="G359" t="str">
        <f t="shared" si="92"/>
        <v>0,</v>
      </c>
      <c r="H359" t="str">
        <f t="shared" si="92"/>
        <v>0,</v>
      </c>
      <c r="I359" t="str">
        <f t="shared" si="92"/>
        <v>0,</v>
      </c>
      <c r="J359" t="str">
        <f t="shared" si="92"/>
        <v>0,</v>
      </c>
      <c r="K359" t="str">
        <f t="shared" si="94"/>
        <v>0,</v>
      </c>
      <c r="L359" t="str">
        <f t="shared" si="94"/>
        <v>0,</v>
      </c>
      <c r="M359" t="str">
        <f t="shared" si="94"/>
        <v>0,</v>
      </c>
      <c r="N359" t="str">
        <f t="shared" si="94"/>
        <v>0,</v>
      </c>
      <c r="O359" t="str">
        <f t="shared" si="94"/>
        <v>0,</v>
      </c>
      <c r="P359" t="str">
        <f t="shared" si="94"/>
        <v>0,</v>
      </c>
      <c r="Q359" t="str">
        <f t="shared" si="94"/>
        <v>0,</v>
      </c>
      <c r="R359" t="str">
        <f t="shared" si="94"/>
        <v>0,</v>
      </c>
      <c r="S359" t="str">
        <f t="shared" si="94"/>
        <v>0,</v>
      </c>
      <c r="T359" t="str">
        <f t="shared" si="94"/>
        <v>0,</v>
      </c>
      <c r="U359" t="str">
        <f t="shared" si="94"/>
        <v>0,</v>
      </c>
      <c r="V359" t="str">
        <f t="shared" si="94"/>
        <v>0,</v>
      </c>
      <c r="W359" t="str">
        <f t="shared" si="93"/>
        <v>0,</v>
      </c>
      <c r="X359" t="str">
        <f t="shared" si="93"/>
        <v>0,</v>
      </c>
      <c r="Y359" t="str">
        <f t="shared" si="93"/>
        <v>0,</v>
      </c>
      <c r="AP359" t="str">
        <f t="shared" si="85"/>
        <v>FALSE</v>
      </c>
      <c r="AQ359" t="str">
        <f t="shared" si="86"/>
        <v>FALSE</v>
      </c>
      <c r="AR359" t="str">
        <f t="shared" si="87"/>
        <v>FALSE</v>
      </c>
      <c r="AS359" t="str">
        <f t="shared" si="88"/>
        <v>FALSE</v>
      </c>
    </row>
    <row r="360" spans="1:45" x14ac:dyDescent="0.25">
      <c r="A360" s="58">
        <v>359</v>
      </c>
      <c r="B360" s="58" t="b">
        <f>IF(ISNUMBER(Data!D360),IF(AND($A360&lt;=Data!$H$3,$A362&gt;=Data!$H$2,Data!E361&lt;&gt;1),VLOOKUP($A360,Data!$A:$D,4,FALSE)))</f>
        <v>0</v>
      </c>
      <c r="C360" s="58" t="b">
        <f>IF(ISNUMBER(Data!D360),IF(AND($A360&lt;=Data!$H$3,$A362&gt;=Data!$H$2,Data!E361&lt;&gt;1),VLOOKUP($A360,Data!$A:$D,3,FALSE)))</f>
        <v>0</v>
      </c>
      <c r="D360" s="58" t="b">
        <f>IF(COUNT(B360:C360)=2,IF(C360&gt;Data!$H$5,5,IF(C360&gt;Data!$H$6,4,IF(C360&gt;Data!$H$7,3,2))))</f>
        <v>0</v>
      </c>
      <c r="E360" s="69" t="str">
        <f t="shared" si="84"/>
        <v/>
      </c>
      <c r="F360" t="str">
        <f t="shared" si="92"/>
        <v>0,</v>
      </c>
      <c r="G360" t="str">
        <f t="shared" si="92"/>
        <v>0,</v>
      </c>
      <c r="H360" t="str">
        <f t="shared" si="92"/>
        <v>0,</v>
      </c>
      <c r="I360" t="str">
        <f t="shared" si="92"/>
        <v>0,</v>
      </c>
      <c r="J360" t="str">
        <f t="shared" si="92"/>
        <v>0,</v>
      </c>
      <c r="K360" t="str">
        <f t="shared" ref="K360:Q360" si="95">IF($B360&lt;K$1,1,0) &amp;","&amp;$E360</f>
        <v>0,</v>
      </c>
      <c r="L360" t="str">
        <f t="shared" si="95"/>
        <v>0,</v>
      </c>
      <c r="M360" t="str">
        <f t="shared" si="95"/>
        <v>0,</v>
      </c>
      <c r="N360" t="str">
        <f t="shared" si="95"/>
        <v>0,</v>
      </c>
      <c r="O360" t="str">
        <f t="shared" si="95"/>
        <v>0,</v>
      </c>
      <c r="P360" t="str">
        <f t="shared" si="95"/>
        <v>0,</v>
      </c>
      <c r="Q360" t="str">
        <f t="shared" si="95"/>
        <v>0,</v>
      </c>
      <c r="R360" t="str">
        <f t="shared" ref="R360:Y391" si="96">IF($B360&lt;R$1,1,0) &amp;","&amp;$E360</f>
        <v>0,</v>
      </c>
      <c r="S360" t="str">
        <f t="shared" si="96"/>
        <v>0,</v>
      </c>
      <c r="T360" t="str">
        <f t="shared" si="96"/>
        <v>0,</v>
      </c>
      <c r="U360" t="str">
        <f t="shared" si="96"/>
        <v>0,</v>
      </c>
      <c r="V360" t="str">
        <f t="shared" ref="V360:V383" si="97">IF($B360&lt;V$1,1,0) &amp;","&amp;$E360</f>
        <v>0,</v>
      </c>
      <c r="W360" t="str">
        <f t="shared" si="93"/>
        <v>0,</v>
      </c>
      <c r="X360" t="str">
        <f t="shared" si="93"/>
        <v>0,</v>
      </c>
      <c r="Y360" t="str">
        <f t="shared" si="93"/>
        <v>0,</v>
      </c>
      <c r="AP360" t="str">
        <f t="shared" si="85"/>
        <v>FALSE</v>
      </c>
      <c r="AQ360" t="str">
        <f t="shared" si="86"/>
        <v>FALSE</v>
      </c>
      <c r="AR360" t="str">
        <f t="shared" si="87"/>
        <v>FALSE</v>
      </c>
      <c r="AS360" t="str">
        <f t="shared" si="88"/>
        <v>FALSE</v>
      </c>
    </row>
    <row r="361" spans="1:45" x14ac:dyDescent="0.25">
      <c r="A361" s="58">
        <v>360</v>
      </c>
      <c r="B361" s="58" t="b">
        <f>IF(ISNUMBER(Data!D361),IF(AND($A361&lt;=Data!$H$3,$A363&gt;=Data!$H$2,Data!E362&lt;&gt;1),VLOOKUP($A361,Data!$A:$D,4,FALSE)))</f>
        <v>0</v>
      </c>
      <c r="C361" s="58" t="b">
        <f>IF(ISNUMBER(Data!D361),IF(AND($A361&lt;=Data!$H$3,$A363&gt;=Data!$H$2,Data!E362&lt;&gt;1),VLOOKUP($A361,Data!$A:$D,3,FALSE)))</f>
        <v>0</v>
      </c>
      <c r="D361" s="58" t="b">
        <f>IF(COUNT(B361:C361)=2,IF(C361&gt;Data!$H$5,5,IF(C361&gt;Data!$H$6,4,IF(C361&gt;Data!$H$7,3,2))))</f>
        <v>0</v>
      </c>
      <c r="E361" s="69" t="str">
        <f t="shared" si="84"/>
        <v/>
      </c>
      <c r="F361" t="str">
        <f t="shared" ref="F361:Q382" si="98">IF($B361&lt;F$1,1,0) &amp;","&amp;$E361</f>
        <v>0,</v>
      </c>
      <c r="G361" t="str">
        <f t="shared" si="98"/>
        <v>0,</v>
      </c>
      <c r="H361" t="str">
        <f t="shared" si="98"/>
        <v>0,</v>
      </c>
      <c r="I361" t="str">
        <f t="shared" si="98"/>
        <v>0,</v>
      </c>
      <c r="J361" t="str">
        <f t="shared" si="98"/>
        <v>0,</v>
      </c>
      <c r="K361" t="str">
        <f t="shared" si="98"/>
        <v>0,</v>
      </c>
      <c r="L361" t="str">
        <f t="shared" si="98"/>
        <v>0,</v>
      </c>
      <c r="M361" t="str">
        <f t="shared" si="98"/>
        <v>0,</v>
      </c>
      <c r="N361" t="str">
        <f t="shared" si="98"/>
        <v>0,</v>
      </c>
      <c r="O361" t="str">
        <f t="shared" si="98"/>
        <v>0,</v>
      </c>
      <c r="P361" t="str">
        <f t="shared" si="98"/>
        <v>0,</v>
      </c>
      <c r="Q361" t="str">
        <f t="shared" si="98"/>
        <v>0,</v>
      </c>
      <c r="R361" t="str">
        <f t="shared" si="96"/>
        <v>0,</v>
      </c>
      <c r="S361" t="str">
        <f t="shared" si="96"/>
        <v>0,</v>
      </c>
      <c r="T361" t="str">
        <f t="shared" si="96"/>
        <v>0,</v>
      </c>
      <c r="U361" t="str">
        <f t="shared" si="96"/>
        <v>0,</v>
      </c>
      <c r="V361" t="str">
        <f t="shared" si="97"/>
        <v>0,</v>
      </c>
      <c r="W361" t="str">
        <f t="shared" si="93"/>
        <v>0,</v>
      </c>
      <c r="X361" t="str">
        <f t="shared" si="93"/>
        <v>0,</v>
      </c>
      <c r="Y361" t="str">
        <f t="shared" si="93"/>
        <v>0,</v>
      </c>
      <c r="AP361" t="str">
        <f t="shared" si="85"/>
        <v>FALSE</v>
      </c>
      <c r="AQ361" t="str">
        <f t="shared" si="86"/>
        <v>FALSE</v>
      </c>
      <c r="AR361" t="str">
        <f t="shared" si="87"/>
        <v>FALSE</v>
      </c>
      <c r="AS361" t="str">
        <f t="shared" si="88"/>
        <v>FALSE</v>
      </c>
    </row>
    <row r="362" spans="1:45" x14ac:dyDescent="0.25">
      <c r="A362" s="58">
        <v>361</v>
      </c>
      <c r="B362" s="58" t="b">
        <f>IF(ISNUMBER(Data!D362),IF(AND($A362&lt;=Data!$H$3,$A364&gt;=Data!$H$2,Data!E363&lt;&gt;1),VLOOKUP($A362,Data!$A:$D,4,FALSE)))</f>
        <v>0</v>
      </c>
      <c r="C362" s="58" t="b">
        <f>IF(ISNUMBER(Data!D362),IF(AND($A362&lt;=Data!$H$3,$A364&gt;=Data!$H$2,Data!E363&lt;&gt;1),VLOOKUP($A362,Data!$A:$D,3,FALSE)))</f>
        <v>0</v>
      </c>
      <c r="D362" s="58" t="b">
        <f>IF(COUNT(B362:C362)=2,IF(C362&gt;Data!$H$5,5,IF(C362&gt;Data!$H$6,4,IF(C362&gt;Data!$H$7,3,2))))</f>
        <v>0</v>
      </c>
      <c r="E362" s="69" t="str">
        <f t="shared" si="84"/>
        <v/>
      </c>
      <c r="F362" t="str">
        <f t="shared" si="98"/>
        <v>0,</v>
      </c>
      <c r="G362" t="str">
        <f t="shared" si="98"/>
        <v>0,</v>
      </c>
      <c r="H362" t="str">
        <f t="shared" si="98"/>
        <v>0,</v>
      </c>
      <c r="I362" t="str">
        <f t="shared" si="98"/>
        <v>0,</v>
      </c>
      <c r="J362" t="str">
        <f t="shared" si="98"/>
        <v>0,</v>
      </c>
      <c r="K362" t="str">
        <f t="shared" si="98"/>
        <v>0,</v>
      </c>
      <c r="L362" t="str">
        <f t="shared" si="98"/>
        <v>0,</v>
      </c>
      <c r="M362" t="str">
        <f t="shared" si="98"/>
        <v>0,</v>
      </c>
      <c r="N362" t="str">
        <f t="shared" si="98"/>
        <v>0,</v>
      </c>
      <c r="O362" t="str">
        <f t="shared" si="98"/>
        <v>0,</v>
      </c>
      <c r="P362" t="str">
        <f t="shared" si="98"/>
        <v>0,</v>
      </c>
      <c r="Q362" t="str">
        <f t="shared" si="98"/>
        <v>0,</v>
      </c>
      <c r="R362" t="str">
        <f t="shared" si="96"/>
        <v>0,</v>
      </c>
      <c r="S362" t="str">
        <f t="shared" si="96"/>
        <v>0,</v>
      </c>
      <c r="T362" t="str">
        <f t="shared" si="96"/>
        <v>0,</v>
      </c>
      <c r="U362" t="str">
        <f t="shared" si="96"/>
        <v>0,</v>
      </c>
      <c r="V362" t="str">
        <f t="shared" si="97"/>
        <v>0,</v>
      </c>
      <c r="W362" t="str">
        <f t="shared" si="93"/>
        <v>0,</v>
      </c>
      <c r="X362" t="str">
        <f t="shared" si="93"/>
        <v>0,</v>
      </c>
      <c r="Y362" t="str">
        <f t="shared" si="93"/>
        <v>0,</v>
      </c>
      <c r="AP362" t="str">
        <f t="shared" si="85"/>
        <v>FALSE</v>
      </c>
      <c r="AQ362" t="str">
        <f t="shared" si="86"/>
        <v>FALSE</v>
      </c>
      <c r="AR362" t="str">
        <f t="shared" si="87"/>
        <v>FALSE</v>
      </c>
      <c r="AS362" t="str">
        <f t="shared" si="88"/>
        <v>FALSE</v>
      </c>
    </row>
    <row r="363" spans="1:45" x14ac:dyDescent="0.25">
      <c r="A363" s="58">
        <v>362</v>
      </c>
      <c r="B363" s="58" t="b">
        <f>IF(ISNUMBER(Data!D363),IF(AND($A363&lt;=Data!$H$3,$A365&gt;=Data!$H$2,Data!E364&lt;&gt;1),VLOOKUP($A363,Data!$A:$D,4,FALSE)))</f>
        <v>0</v>
      </c>
      <c r="C363" s="58" t="b">
        <f>IF(ISNUMBER(Data!D363),IF(AND($A363&lt;=Data!$H$3,$A365&gt;=Data!$H$2,Data!E364&lt;&gt;1),VLOOKUP($A363,Data!$A:$D,3,FALSE)))</f>
        <v>0</v>
      </c>
      <c r="D363" s="58" t="b">
        <f>IF(COUNT(B363:C363)=2,IF(C363&gt;Data!$H$5,5,IF(C363&gt;Data!$H$6,4,IF(C363&gt;Data!$H$7,3,2))))</f>
        <v>0</v>
      </c>
      <c r="E363" s="69" t="str">
        <f t="shared" si="84"/>
        <v/>
      </c>
      <c r="F363" t="str">
        <f t="shared" si="98"/>
        <v>0,</v>
      </c>
      <c r="G363" t="str">
        <f t="shared" si="98"/>
        <v>0,</v>
      </c>
      <c r="H363" t="str">
        <f t="shared" si="98"/>
        <v>0,</v>
      </c>
      <c r="I363" t="str">
        <f t="shared" si="98"/>
        <v>0,</v>
      </c>
      <c r="J363" t="str">
        <f t="shared" si="98"/>
        <v>0,</v>
      </c>
      <c r="K363" t="str">
        <f t="shared" si="98"/>
        <v>0,</v>
      </c>
      <c r="L363" t="str">
        <f t="shared" si="98"/>
        <v>0,</v>
      </c>
      <c r="M363" t="str">
        <f t="shared" si="98"/>
        <v>0,</v>
      </c>
      <c r="N363" t="str">
        <f t="shared" si="98"/>
        <v>0,</v>
      </c>
      <c r="O363" t="str">
        <f t="shared" si="98"/>
        <v>0,</v>
      </c>
      <c r="P363" t="str">
        <f t="shared" si="98"/>
        <v>0,</v>
      </c>
      <c r="Q363" t="str">
        <f t="shared" si="98"/>
        <v>0,</v>
      </c>
      <c r="R363" t="str">
        <f t="shared" si="96"/>
        <v>0,</v>
      </c>
      <c r="S363" t="str">
        <f t="shared" si="96"/>
        <v>0,</v>
      </c>
      <c r="T363" t="str">
        <f t="shared" si="96"/>
        <v>0,</v>
      </c>
      <c r="U363" t="str">
        <f t="shared" si="96"/>
        <v>0,</v>
      </c>
      <c r="V363" t="str">
        <f t="shared" si="97"/>
        <v>0,</v>
      </c>
      <c r="W363" t="str">
        <f t="shared" si="93"/>
        <v>0,</v>
      </c>
      <c r="X363" t="str">
        <f t="shared" si="93"/>
        <v>0,</v>
      </c>
      <c r="Y363" t="str">
        <f t="shared" si="93"/>
        <v>0,</v>
      </c>
      <c r="AP363" t="str">
        <f t="shared" si="85"/>
        <v>FALSE</v>
      </c>
      <c r="AQ363" t="str">
        <f t="shared" si="86"/>
        <v>FALSE</v>
      </c>
      <c r="AR363" t="str">
        <f t="shared" si="87"/>
        <v>FALSE</v>
      </c>
      <c r="AS363" t="str">
        <f t="shared" si="88"/>
        <v>FALSE</v>
      </c>
    </row>
    <row r="364" spans="1:45" x14ac:dyDescent="0.25">
      <c r="A364" s="58">
        <v>363</v>
      </c>
      <c r="B364" s="58" t="b">
        <f>IF(ISNUMBER(Data!D364),IF(AND($A364&lt;=Data!$H$3,$A366&gt;=Data!$H$2,Data!E365&lt;&gt;1),VLOOKUP($A364,Data!$A:$D,4,FALSE)))</f>
        <v>0</v>
      </c>
      <c r="C364" s="58" t="b">
        <f>IF(ISNUMBER(Data!D364),IF(AND($A364&lt;=Data!$H$3,$A366&gt;=Data!$H$2,Data!E365&lt;&gt;1),VLOOKUP($A364,Data!$A:$D,3,FALSE)))</f>
        <v>0</v>
      </c>
      <c r="D364" s="58" t="b">
        <f>IF(COUNT(B364:C364)=2,IF(C364&gt;Data!$H$5,5,IF(C364&gt;Data!$H$6,4,IF(C364&gt;Data!$H$7,3,2))))</f>
        <v>0</v>
      </c>
      <c r="E364" s="69" t="str">
        <f t="shared" si="84"/>
        <v/>
      </c>
      <c r="F364" t="str">
        <f t="shared" si="98"/>
        <v>0,</v>
      </c>
      <c r="G364" t="str">
        <f t="shared" si="98"/>
        <v>0,</v>
      </c>
      <c r="H364" t="str">
        <f t="shared" si="98"/>
        <v>0,</v>
      </c>
      <c r="I364" t="str">
        <f t="shared" si="98"/>
        <v>0,</v>
      </c>
      <c r="J364" t="str">
        <f t="shared" si="98"/>
        <v>0,</v>
      </c>
      <c r="K364" t="str">
        <f t="shared" si="98"/>
        <v>0,</v>
      </c>
      <c r="L364" t="str">
        <f t="shared" si="98"/>
        <v>0,</v>
      </c>
      <c r="M364" t="str">
        <f t="shared" si="98"/>
        <v>0,</v>
      </c>
      <c r="N364" t="str">
        <f t="shared" si="98"/>
        <v>0,</v>
      </c>
      <c r="O364" t="str">
        <f t="shared" si="98"/>
        <v>0,</v>
      </c>
      <c r="P364" t="str">
        <f t="shared" si="98"/>
        <v>0,</v>
      </c>
      <c r="Q364" t="str">
        <f t="shared" si="98"/>
        <v>0,</v>
      </c>
      <c r="R364" t="str">
        <f t="shared" si="96"/>
        <v>0,</v>
      </c>
      <c r="S364" t="str">
        <f t="shared" si="96"/>
        <v>0,</v>
      </c>
      <c r="T364" t="str">
        <f t="shared" si="96"/>
        <v>0,</v>
      </c>
      <c r="U364" t="str">
        <f t="shared" si="96"/>
        <v>0,</v>
      </c>
      <c r="V364" t="str">
        <f t="shared" si="97"/>
        <v>0,</v>
      </c>
      <c r="W364" t="str">
        <f t="shared" si="93"/>
        <v>0,</v>
      </c>
      <c r="X364" t="str">
        <f t="shared" si="93"/>
        <v>0,</v>
      </c>
      <c r="Y364" t="str">
        <f t="shared" si="93"/>
        <v>0,</v>
      </c>
      <c r="AP364" t="str">
        <f t="shared" si="85"/>
        <v>FALSE</v>
      </c>
      <c r="AQ364" t="str">
        <f t="shared" si="86"/>
        <v>FALSE</v>
      </c>
      <c r="AR364" t="str">
        <f t="shared" si="87"/>
        <v>FALSE</v>
      </c>
      <c r="AS364" t="str">
        <f t="shared" si="88"/>
        <v>FALSE</v>
      </c>
    </row>
    <row r="365" spans="1:45" x14ac:dyDescent="0.25">
      <c r="A365" s="58">
        <v>364</v>
      </c>
      <c r="B365" s="58" t="b">
        <f>IF(ISNUMBER(Data!D365),IF(AND($A365&lt;=Data!$H$3,$A367&gt;=Data!$H$2,Data!E366&lt;&gt;1),VLOOKUP($A365,Data!$A:$D,4,FALSE)))</f>
        <v>0</v>
      </c>
      <c r="C365" s="58" t="b">
        <f>IF(ISNUMBER(Data!D365),IF(AND($A365&lt;=Data!$H$3,$A367&gt;=Data!$H$2,Data!E366&lt;&gt;1),VLOOKUP($A365,Data!$A:$D,3,FALSE)))</f>
        <v>0</v>
      </c>
      <c r="D365" s="58" t="b">
        <f>IF(COUNT(B365:C365)=2,IF(C365&gt;Data!$H$5,5,IF(C365&gt;Data!$H$6,4,IF(C365&gt;Data!$H$7,3,2))))</f>
        <v>0</v>
      </c>
      <c r="E365" s="69" t="str">
        <f t="shared" si="84"/>
        <v/>
      </c>
      <c r="F365" t="str">
        <f t="shared" si="98"/>
        <v>0,</v>
      </c>
      <c r="G365" t="str">
        <f t="shared" si="98"/>
        <v>0,</v>
      </c>
      <c r="H365" t="str">
        <f t="shared" si="98"/>
        <v>0,</v>
      </c>
      <c r="I365" t="str">
        <f t="shared" si="98"/>
        <v>0,</v>
      </c>
      <c r="J365" t="str">
        <f t="shared" si="98"/>
        <v>0,</v>
      </c>
      <c r="K365" t="str">
        <f t="shared" si="98"/>
        <v>0,</v>
      </c>
      <c r="L365" t="str">
        <f t="shared" si="98"/>
        <v>0,</v>
      </c>
      <c r="M365" t="str">
        <f t="shared" si="98"/>
        <v>0,</v>
      </c>
      <c r="N365" t="str">
        <f t="shared" si="98"/>
        <v>0,</v>
      </c>
      <c r="O365" t="str">
        <f t="shared" si="98"/>
        <v>0,</v>
      </c>
      <c r="P365" t="str">
        <f t="shared" si="98"/>
        <v>0,</v>
      </c>
      <c r="Q365" t="str">
        <f t="shared" si="98"/>
        <v>0,</v>
      </c>
      <c r="R365" t="str">
        <f t="shared" si="96"/>
        <v>0,</v>
      </c>
      <c r="S365" t="str">
        <f t="shared" si="96"/>
        <v>0,</v>
      </c>
      <c r="T365" t="str">
        <f t="shared" si="96"/>
        <v>0,</v>
      </c>
      <c r="U365" t="str">
        <f t="shared" si="96"/>
        <v>0,</v>
      </c>
      <c r="V365" t="str">
        <f t="shared" si="97"/>
        <v>0,</v>
      </c>
      <c r="W365" t="str">
        <f t="shared" si="93"/>
        <v>0,</v>
      </c>
      <c r="X365" t="str">
        <f t="shared" si="93"/>
        <v>0,</v>
      </c>
      <c r="Y365" t="str">
        <f t="shared" si="93"/>
        <v>0,</v>
      </c>
      <c r="AP365" t="str">
        <f t="shared" si="85"/>
        <v>FALSE</v>
      </c>
      <c r="AQ365" t="str">
        <f t="shared" si="86"/>
        <v>FALSE</v>
      </c>
      <c r="AR365" t="str">
        <f t="shared" si="87"/>
        <v>FALSE</v>
      </c>
      <c r="AS365" t="str">
        <f t="shared" si="88"/>
        <v>FALSE</v>
      </c>
    </row>
    <row r="366" spans="1:45" x14ac:dyDescent="0.25">
      <c r="A366" s="58">
        <v>365</v>
      </c>
      <c r="B366" s="58" t="b">
        <f>IF(ISNUMBER(Data!D366),IF(AND($A366&lt;=Data!$H$3,$A368&gt;=Data!$H$2,Data!E367&lt;&gt;1),VLOOKUP($A366,Data!$A:$D,4,FALSE)))</f>
        <v>0</v>
      </c>
      <c r="C366" s="58" t="b">
        <f>IF(ISNUMBER(Data!D366),IF(AND($A366&lt;=Data!$H$3,$A368&gt;=Data!$H$2,Data!E367&lt;&gt;1),VLOOKUP($A366,Data!$A:$D,3,FALSE)))</f>
        <v>0</v>
      </c>
      <c r="D366" s="58" t="b">
        <f>IF(COUNT(B366:C366)=2,IF(C366&gt;Data!$H$5,5,IF(C366&gt;Data!$H$6,4,IF(C366&gt;Data!$H$7,3,2))))</f>
        <v>0</v>
      </c>
      <c r="E366" s="69" t="str">
        <f t="shared" si="84"/>
        <v/>
      </c>
      <c r="F366" t="str">
        <f t="shared" si="98"/>
        <v>0,</v>
      </c>
      <c r="G366" t="str">
        <f t="shared" si="98"/>
        <v>0,</v>
      </c>
      <c r="H366" t="str">
        <f t="shared" si="98"/>
        <v>0,</v>
      </c>
      <c r="I366" t="str">
        <f t="shared" si="98"/>
        <v>0,</v>
      </c>
      <c r="J366" t="str">
        <f t="shared" si="98"/>
        <v>0,</v>
      </c>
      <c r="K366" t="str">
        <f t="shared" si="98"/>
        <v>0,</v>
      </c>
      <c r="L366" t="str">
        <f t="shared" si="98"/>
        <v>0,</v>
      </c>
      <c r="M366" t="str">
        <f t="shared" si="98"/>
        <v>0,</v>
      </c>
      <c r="N366" t="str">
        <f t="shared" si="98"/>
        <v>0,</v>
      </c>
      <c r="O366" t="str">
        <f t="shared" si="98"/>
        <v>0,</v>
      </c>
      <c r="P366" t="str">
        <f t="shared" si="98"/>
        <v>0,</v>
      </c>
      <c r="Q366" t="str">
        <f t="shared" si="98"/>
        <v>0,</v>
      </c>
      <c r="R366" t="str">
        <f t="shared" si="96"/>
        <v>0,</v>
      </c>
      <c r="S366" t="str">
        <f t="shared" si="96"/>
        <v>0,</v>
      </c>
      <c r="T366" t="str">
        <f t="shared" si="96"/>
        <v>0,</v>
      </c>
      <c r="U366" t="str">
        <f t="shared" si="96"/>
        <v>0,</v>
      </c>
      <c r="V366" t="str">
        <f t="shared" si="97"/>
        <v>0,</v>
      </c>
      <c r="W366" t="str">
        <f t="shared" si="93"/>
        <v>0,</v>
      </c>
      <c r="X366" t="str">
        <f t="shared" si="93"/>
        <v>0,</v>
      </c>
      <c r="Y366" t="str">
        <f t="shared" si="93"/>
        <v>0,</v>
      </c>
      <c r="AP366" t="str">
        <f t="shared" si="85"/>
        <v>FALSE</v>
      </c>
      <c r="AQ366" t="str">
        <f t="shared" si="86"/>
        <v>FALSE</v>
      </c>
      <c r="AR366" t="str">
        <f t="shared" si="87"/>
        <v>FALSE</v>
      </c>
      <c r="AS366" t="str">
        <f t="shared" si="88"/>
        <v>FALSE</v>
      </c>
    </row>
    <row r="367" spans="1:45" x14ac:dyDescent="0.25">
      <c r="A367" s="58">
        <v>366</v>
      </c>
      <c r="B367" s="58" t="b">
        <f>IF(ISNUMBER(Data!D367),IF(AND($A367&lt;=Data!$H$3,$A369&gt;=Data!$H$2,Data!E368&lt;&gt;1),VLOOKUP($A367,Data!$A:$D,4,FALSE)))</f>
        <v>0</v>
      </c>
      <c r="C367" s="58" t="b">
        <f>IF(ISNUMBER(Data!D367),IF(AND($A367&lt;=Data!$H$3,$A369&gt;=Data!$H$2,Data!E368&lt;&gt;1),VLOOKUP($A367,Data!$A:$D,3,FALSE)))</f>
        <v>0</v>
      </c>
      <c r="D367" s="58" t="b">
        <f>IF(COUNT(B367:C367)=2,IF(C367&gt;Data!$H$5,5,IF(C367&gt;Data!$H$6,4,IF(C367&gt;Data!$H$7,3,2))))</f>
        <v>0</v>
      </c>
      <c r="E367" s="69" t="str">
        <f t="shared" si="84"/>
        <v/>
      </c>
      <c r="F367" t="str">
        <f t="shared" si="98"/>
        <v>0,</v>
      </c>
      <c r="G367" t="str">
        <f t="shared" si="98"/>
        <v>0,</v>
      </c>
      <c r="H367" t="str">
        <f t="shared" si="98"/>
        <v>0,</v>
      </c>
      <c r="I367" t="str">
        <f t="shared" si="98"/>
        <v>0,</v>
      </c>
      <c r="J367" t="str">
        <f t="shared" si="98"/>
        <v>0,</v>
      </c>
      <c r="K367" t="str">
        <f t="shared" si="98"/>
        <v>0,</v>
      </c>
      <c r="L367" t="str">
        <f t="shared" si="98"/>
        <v>0,</v>
      </c>
      <c r="M367" t="str">
        <f t="shared" si="98"/>
        <v>0,</v>
      </c>
      <c r="N367" t="str">
        <f t="shared" si="98"/>
        <v>0,</v>
      </c>
      <c r="O367" t="str">
        <f t="shared" si="98"/>
        <v>0,</v>
      </c>
      <c r="P367" t="str">
        <f t="shared" si="98"/>
        <v>0,</v>
      </c>
      <c r="Q367" t="str">
        <f t="shared" si="98"/>
        <v>0,</v>
      </c>
      <c r="R367" t="str">
        <f t="shared" si="96"/>
        <v>0,</v>
      </c>
      <c r="S367" t="str">
        <f t="shared" si="96"/>
        <v>0,</v>
      </c>
      <c r="T367" t="str">
        <f t="shared" si="96"/>
        <v>0,</v>
      </c>
      <c r="U367" t="str">
        <f t="shared" si="96"/>
        <v>0,</v>
      </c>
      <c r="V367" t="str">
        <f t="shared" si="97"/>
        <v>0,</v>
      </c>
      <c r="W367" t="str">
        <f t="shared" si="93"/>
        <v>0,</v>
      </c>
      <c r="X367" t="str">
        <f t="shared" si="93"/>
        <v>0,</v>
      </c>
      <c r="Y367" t="str">
        <f t="shared" si="93"/>
        <v>0,</v>
      </c>
      <c r="AP367" t="str">
        <f t="shared" si="85"/>
        <v>FALSE</v>
      </c>
      <c r="AQ367" t="str">
        <f t="shared" si="86"/>
        <v>FALSE</v>
      </c>
      <c r="AR367" t="str">
        <f t="shared" si="87"/>
        <v>FALSE</v>
      </c>
      <c r="AS367" t="str">
        <f t="shared" si="88"/>
        <v>FALSE</v>
      </c>
    </row>
    <row r="368" spans="1:45" x14ac:dyDescent="0.25">
      <c r="A368" s="58">
        <v>367</v>
      </c>
      <c r="B368" s="58" t="b">
        <f>IF(ISNUMBER(Data!D368),IF(AND($A368&lt;=Data!$H$3,$A370&gt;=Data!$H$2,Data!E369&lt;&gt;1),VLOOKUP($A368,Data!$A:$D,4,FALSE)))</f>
        <v>0</v>
      </c>
      <c r="C368" s="58" t="b">
        <f>IF(ISNUMBER(Data!D368),IF(AND($A368&lt;=Data!$H$3,$A370&gt;=Data!$H$2,Data!E369&lt;&gt;1),VLOOKUP($A368,Data!$A:$D,3,FALSE)))</f>
        <v>0</v>
      </c>
      <c r="D368" s="58" t="b">
        <f>IF(COUNT(B368:C368)=2,IF(C368&gt;Data!$H$5,5,IF(C368&gt;Data!$H$6,4,IF(C368&gt;Data!$H$7,3,2))))</f>
        <v>0</v>
      </c>
      <c r="E368" s="69" t="str">
        <f t="shared" si="84"/>
        <v/>
      </c>
      <c r="F368" t="str">
        <f t="shared" si="98"/>
        <v>0,</v>
      </c>
      <c r="G368" t="str">
        <f t="shared" si="98"/>
        <v>0,</v>
      </c>
      <c r="H368" t="str">
        <f t="shared" si="98"/>
        <v>0,</v>
      </c>
      <c r="I368" t="str">
        <f t="shared" si="98"/>
        <v>0,</v>
      </c>
      <c r="J368" t="str">
        <f t="shared" si="98"/>
        <v>0,</v>
      </c>
      <c r="K368" t="str">
        <f t="shared" si="98"/>
        <v>0,</v>
      </c>
      <c r="L368" t="str">
        <f t="shared" si="98"/>
        <v>0,</v>
      </c>
      <c r="M368" t="str">
        <f t="shared" si="98"/>
        <v>0,</v>
      </c>
      <c r="N368" t="str">
        <f t="shared" si="98"/>
        <v>0,</v>
      </c>
      <c r="O368" t="str">
        <f t="shared" si="98"/>
        <v>0,</v>
      </c>
      <c r="P368" t="str">
        <f t="shared" si="98"/>
        <v>0,</v>
      </c>
      <c r="Q368" t="str">
        <f t="shared" si="98"/>
        <v>0,</v>
      </c>
      <c r="R368" t="str">
        <f t="shared" si="96"/>
        <v>0,</v>
      </c>
      <c r="S368" t="str">
        <f t="shared" si="96"/>
        <v>0,</v>
      </c>
      <c r="T368" t="str">
        <f t="shared" si="96"/>
        <v>0,</v>
      </c>
      <c r="U368" t="str">
        <f t="shared" si="96"/>
        <v>0,</v>
      </c>
      <c r="V368" t="str">
        <f t="shared" si="97"/>
        <v>0,</v>
      </c>
      <c r="W368" t="str">
        <f t="shared" si="93"/>
        <v>0,</v>
      </c>
      <c r="X368" t="str">
        <f t="shared" si="93"/>
        <v>0,</v>
      </c>
      <c r="Y368" t="str">
        <f t="shared" si="93"/>
        <v>0,</v>
      </c>
      <c r="AP368" t="str">
        <f t="shared" si="85"/>
        <v>FALSE</v>
      </c>
      <c r="AQ368" t="str">
        <f t="shared" si="86"/>
        <v>FALSE</v>
      </c>
      <c r="AR368" t="str">
        <f t="shared" si="87"/>
        <v>FALSE</v>
      </c>
      <c r="AS368" t="str">
        <f t="shared" si="88"/>
        <v>FALSE</v>
      </c>
    </row>
    <row r="369" spans="1:45" x14ac:dyDescent="0.25">
      <c r="A369" s="58">
        <v>368</v>
      </c>
      <c r="B369" s="58" t="b">
        <f>IF(ISNUMBER(Data!D369),IF(AND($A369&lt;=Data!$H$3,$A371&gt;=Data!$H$2,Data!E370&lt;&gt;1),VLOOKUP($A369,Data!$A:$D,4,FALSE)))</f>
        <v>0</v>
      </c>
      <c r="C369" s="58" t="b">
        <f>IF(ISNUMBER(Data!D369),IF(AND($A369&lt;=Data!$H$3,$A371&gt;=Data!$H$2,Data!E370&lt;&gt;1),VLOOKUP($A369,Data!$A:$D,3,FALSE)))</f>
        <v>0</v>
      </c>
      <c r="D369" s="58" t="b">
        <f>IF(COUNT(B369:C369)=2,IF(C369&gt;Data!$H$5,5,IF(C369&gt;Data!$H$6,4,IF(C369&gt;Data!$H$7,3,2))))</f>
        <v>0</v>
      </c>
      <c r="E369" s="69" t="str">
        <f t="shared" si="84"/>
        <v/>
      </c>
      <c r="F369" t="str">
        <f t="shared" si="98"/>
        <v>0,</v>
      </c>
      <c r="G369" t="str">
        <f t="shared" si="98"/>
        <v>0,</v>
      </c>
      <c r="H369" t="str">
        <f t="shared" si="98"/>
        <v>0,</v>
      </c>
      <c r="I369" t="str">
        <f t="shared" si="98"/>
        <v>0,</v>
      </c>
      <c r="J369" t="str">
        <f t="shared" si="98"/>
        <v>0,</v>
      </c>
      <c r="K369" t="str">
        <f t="shared" si="98"/>
        <v>0,</v>
      </c>
      <c r="L369" t="str">
        <f t="shared" si="98"/>
        <v>0,</v>
      </c>
      <c r="M369" t="str">
        <f t="shared" si="98"/>
        <v>0,</v>
      </c>
      <c r="N369" t="str">
        <f t="shared" si="98"/>
        <v>0,</v>
      </c>
      <c r="O369" t="str">
        <f t="shared" si="98"/>
        <v>0,</v>
      </c>
      <c r="P369" t="str">
        <f t="shared" si="98"/>
        <v>0,</v>
      </c>
      <c r="Q369" t="str">
        <f t="shared" si="98"/>
        <v>0,</v>
      </c>
      <c r="R369" t="str">
        <f t="shared" si="96"/>
        <v>0,</v>
      </c>
      <c r="S369" t="str">
        <f t="shared" si="96"/>
        <v>0,</v>
      </c>
      <c r="T369" t="str">
        <f t="shared" si="96"/>
        <v>0,</v>
      </c>
      <c r="U369" t="str">
        <f t="shared" si="96"/>
        <v>0,</v>
      </c>
      <c r="V369" t="str">
        <f t="shared" si="97"/>
        <v>0,</v>
      </c>
      <c r="W369" t="str">
        <f t="shared" si="93"/>
        <v>0,</v>
      </c>
      <c r="X369" t="str">
        <f t="shared" si="93"/>
        <v>0,</v>
      </c>
      <c r="Y369" t="str">
        <f t="shared" si="93"/>
        <v>0,</v>
      </c>
      <c r="AP369" t="str">
        <f t="shared" si="85"/>
        <v>FALSE</v>
      </c>
      <c r="AQ369" t="str">
        <f t="shared" si="86"/>
        <v>FALSE</v>
      </c>
      <c r="AR369" t="str">
        <f t="shared" si="87"/>
        <v>FALSE</v>
      </c>
      <c r="AS369" t="str">
        <f t="shared" si="88"/>
        <v>FALSE</v>
      </c>
    </row>
    <row r="370" spans="1:45" x14ac:dyDescent="0.25">
      <c r="A370" s="58">
        <v>369</v>
      </c>
      <c r="B370" s="58" t="b">
        <f>IF(ISNUMBER(Data!D370),IF(AND($A370&lt;=Data!$H$3,$A372&gt;=Data!$H$2,Data!E371&lt;&gt;1),VLOOKUP($A370,Data!$A:$D,4,FALSE)))</f>
        <v>0</v>
      </c>
      <c r="C370" s="58" t="b">
        <f>IF(ISNUMBER(Data!D370),IF(AND($A370&lt;=Data!$H$3,$A372&gt;=Data!$H$2,Data!E371&lt;&gt;1),VLOOKUP($A370,Data!$A:$D,3,FALSE)))</f>
        <v>0</v>
      </c>
      <c r="D370" s="58" t="b">
        <f>IF(COUNT(B370:C370)=2,IF(C370&gt;Data!$H$5,5,IF(C370&gt;Data!$H$6,4,IF(C370&gt;Data!$H$7,3,2))))</f>
        <v>0</v>
      </c>
      <c r="E370" s="69" t="str">
        <f t="shared" si="84"/>
        <v/>
      </c>
      <c r="F370" t="str">
        <f t="shared" si="98"/>
        <v>0,</v>
      </c>
      <c r="G370" t="str">
        <f t="shared" si="98"/>
        <v>0,</v>
      </c>
      <c r="H370" t="str">
        <f t="shared" si="98"/>
        <v>0,</v>
      </c>
      <c r="I370" t="str">
        <f t="shared" si="98"/>
        <v>0,</v>
      </c>
      <c r="J370" t="str">
        <f t="shared" si="98"/>
        <v>0,</v>
      </c>
      <c r="K370" t="str">
        <f t="shared" si="98"/>
        <v>0,</v>
      </c>
      <c r="L370" t="str">
        <f t="shared" si="98"/>
        <v>0,</v>
      </c>
      <c r="M370" t="str">
        <f t="shared" si="98"/>
        <v>0,</v>
      </c>
      <c r="N370" t="str">
        <f t="shared" si="98"/>
        <v>0,</v>
      </c>
      <c r="O370" t="str">
        <f t="shared" si="98"/>
        <v>0,</v>
      </c>
      <c r="P370" t="str">
        <f t="shared" si="98"/>
        <v>0,</v>
      </c>
      <c r="Q370" t="str">
        <f t="shared" si="98"/>
        <v>0,</v>
      </c>
      <c r="R370" t="str">
        <f t="shared" si="96"/>
        <v>0,</v>
      </c>
      <c r="S370" t="str">
        <f t="shared" si="96"/>
        <v>0,</v>
      </c>
      <c r="T370" t="str">
        <f t="shared" si="96"/>
        <v>0,</v>
      </c>
      <c r="U370" t="str">
        <f t="shared" si="96"/>
        <v>0,</v>
      </c>
      <c r="V370" t="str">
        <f t="shared" si="97"/>
        <v>0,</v>
      </c>
      <c r="W370" t="str">
        <f t="shared" si="93"/>
        <v>0,</v>
      </c>
      <c r="X370" t="str">
        <f t="shared" si="93"/>
        <v>0,</v>
      </c>
      <c r="Y370" t="str">
        <f t="shared" si="93"/>
        <v>0,</v>
      </c>
      <c r="AP370" t="str">
        <f t="shared" si="85"/>
        <v>FALSE</v>
      </c>
      <c r="AQ370" t="str">
        <f t="shared" si="86"/>
        <v>FALSE</v>
      </c>
      <c r="AR370" t="str">
        <f t="shared" si="87"/>
        <v>FALSE</v>
      </c>
      <c r="AS370" t="str">
        <f t="shared" si="88"/>
        <v>FALSE</v>
      </c>
    </row>
    <row r="371" spans="1:45" x14ac:dyDescent="0.25">
      <c r="A371" s="58">
        <v>370</v>
      </c>
      <c r="B371" s="58" t="b">
        <f>IF(ISNUMBER(Data!D371),IF(AND($A371&lt;=Data!$H$3,$A373&gt;=Data!$H$2,Data!E372&lt;&gt;1),VLOOKUP($A371,Data!$A:$D,4,FALSE)))</f>
        <v>0</v>
      </c>
      <c r="C371" s="58" t="b">
        <f>IF(ISNUMBER(Data!D371),IF(AND($A371&lt;=Data!$H$3,$A373&gt;=Data!$H$2,Data!E372&lt;&gt;1),VLOOKUP($A371,Data!$A:$D,3,FALSE)))</f>
        <v>0</v>
      </c>
      <c r="D371" s="58" t="b">
        <f>IF(COUNT(B371:C371)=2,IF(C371&gt;Data!$H$5,5,IF(C371&gt;Data!$H$6,4,IF(C371&gt;Data!$H$7,3,2))))</f>
        <v>0</v>
      </c>
      <c r="E371" s="69" t="str">
        <f t="shared" si="84"/>
        <v/>
      </c>
      <c r="F371" t="str">
        <f t="shared" si="98"/>
        <v>0,</v>
      </c>
      <c r="G371" t="str">
        <f t="shared" si="98"/>
        <v>0,</v>
      </c>
      <c r="H371" t="str">
        <f t="shared" si="98"/>
        <v>0,</v>
      </c>
      <c r="I371" t="str">
        <f t="shared" si="98"/>
        <v>0,</v>
      </c>
      <c r="J371" t="str">
        <f t="shared" si="98"/>
        <v>0,</v>
      </c>
      <c r="K371" t="str">
        <f t="shared" si="98"/>
        <v>0,</v>
      </c>
      <c r="L371" t="str">
        <f t="shared" si="98"/>
        <v>0,</v>
      </c>
      <c r="M371" t="str">
        <f t="shared" si="98"/>
        <v>0,</v>
      </c>
      <c r="N371" t="str">
        <f t="shared" si="98"/>
        <v>0,</v>
      </c>
      <c r="O371" t="str">
        <f t="shared" si="98"/>
        <v>0,</v>
      </c>
      <c r="P371" t="str">
        <f t="shared" si="98"/>
        <v>0,</v>
      </c>
      <c r="Q371" t="str">
        <f t="shared" si="98"/>
        <v>0,</v>
      </c>
      <c r="R371" t="str">
        <f t="shared" si="96"/>
        <v>0,</v>
      </c>
      <c r="S371" t="str">
        <f t="shared" si="96"/>
        <v>0,</v>
      </c>
      <c r="T371" t="str">
        <f t="shared" si="96"/>
        <v>0,</v>
      </c>
      <c r="U371" t="str">
        <f t="shared" si="96"/>
        <v>0,</v>
      </c>
      <c r="V371" t="str">
        <f t="shared" si="97"/>
        <v>0,</v>
      </c>
      <c r="W371" t="str">
        <f t="shared" si="93"/>
        <v>0,</v>
      </c>
      <c r="X371" t="str">
        <f t="shared" si="93"/>
        <v>0,</v>
      </c>
      <c r="Y371" t="str">
        <f t="shared" si="93"/>
        <v>0,</v>
      </c>
      <c r="AP371" t="str">
        <f t="shared" si="85"/>
        <v>FALSE</v>
      </c>
      <c r="AQ371" t="str">
        <f t="shared" si="86"/>
        <v>FALSE</v>
      </c>
      <c r="AR371" t="str">
        <f t="shared" si="87"/>
        <v>FALSE</v>
      </c>
      <c r="AS371" t="str">
        <f t="shared" si="88"/>
        <v>FALSE</v>
      </c>
    </row>
    <row r="372" spans="1:45" x14ac:dyDescent="0.25">
      <c r="A372" s="58">
        <v>371</v>
      </c>
      <c r="B372" s="58" t="b">
        <f>IF(ISNUMBER(Data!D372),IF(AND($A372&lt;=Data!$H$3,$A374&gt;=Data!$H$2,Data!E373&lt;&gt;1),VLOOKUP($A372,Data!$A:$D,4,FALSE)))</f>
        <v>0</v>
      </c>
      <c r="C372" s="58" t="b">
        <f>IF(ISNUMBER(Data!D372),IF(AND($A372&lt;=Data!$H$3,$A374&gt;=Data!$H$2,Data!E373&lt;&gt;1),VLOOKUP($A372,Data!$A:$D,3,FALSE)))</f>
        <v>0</v>
      </c>
      <c r="D372" s="58" t="b">
        <f>IF(COUNT(B372:C372)=2,IF(C372&gt;Data!$H$5,5,IF(C372&gt;Data!$H$6,4,IF(C372&gt;Data!$H$7,3,2))))</f>
        <v>0</v>
      </c>
      <c r="E372" s="69" t="str">
        <f t="shared" si="84"/>
        <v/>
      </c>
      <c r="F372" t="str">
        <f t="shared" si="98"/>
        <v>0,</v>
      </c>
      <c r="G372" t="str">
        <f t="shared" si="98"/>
        <v>0,</v>
      </c>
      <c r="H372" t="str">
        <f t="shared" si="98"/>
        <v>0,</v>
      </c>
      <c r="I372" t="str">
        <f t="shared" si="98"/>
        <v>0,</v>
      </c>
      <c r="J372" t="str">
        <f t="shared" si="98"/>
        <v>0,</v>
      </c>
      <c r="K372" t="str">
        <f t="shared" si="98"/>
        <v>0,</v>
      </c>
      <c r="L372" t="str">
        <f t="shared" si="98"/>
        <v>0,</v>
      </c>
      <c r="M372" t="str">
        <f t="shared" si="98"/>
        <v>0,</v>
      </c>
      <c r="N372" t="str">
        <f t="shared" si="98"/>
        <v>0,</v>
      </c>
      <c r="O372" t="str">
        <f t="shared" si="98"/>
        <v>0,</v>
      </c>
      <c r="P372" t="str">
        <f t="shared" si="98"/>
        <v>0,</v>
      </c>
      <c r="Q372" t="str">
        <f t="shared" si="98"/>
        <v>0,</v>
      </c>
      <c r="R372" t="str">
        <f t="shared" si="96"/>
        <v>0,</v>
      </c>
      <c r="S372" t="str">
        <f t="shared" si="96"/>
        <v>0,</v>
      </c>
      <c r="T372" t="str">
        <f t="shared" si="96"/>
        <v>0,</v>
      </c>
      <c r="U372" t="str">
        <f t="shared" si="96"/>
        <v>0,</v>
      </c>
      <c r="V372" t="str">
        <f t="shared" si="97"/>
        <v>0,</v>
      </c>
      <c r="W372" t="str">
        <f t="shared" si="93"/>
        <v>0,</v>
      </c>
      <c r="X372" t="str">
        <f t="shared" si="93"/>
        <v>0,</v>
      </c>
      <c r="Y372" t="str">
        <f t="shared" si="93"/>
        <v>0,</v>
      </c>
      <c r="AP372" t="str">
        <f t="shared" si="85"/>
        <v>FALSE</v>
      </c>
      <c r="AQ372" t="str">
        <f t="shared" si="86"/>
        <v>FALSE</v>
      </c>
      <c r="AR372" t="str">
        <f t="shared" si="87"/>
        <v>FALSE</v>
      </c>
      <c r="AS372" t="str">
        <f t="shared" si="88"/>
        <v>FALSE</v>
      </c>
    </row>
    <row r="373" spans="1:45" x14ac:dyDescent="0.25">
      <c r="A373" s="58">
        <v>372</v>
      </c>
      <c r="B373" s="58" t="b">
        <f>IF(ISNUMBER(Data!D373),IF(AND($A373&lt;=Data!$H$3,$A375&gt;=Data!$H$2,Data!E374&lt;&gt;1),VLOOKUP($A373,Data!$A:$D,4,FALSE)))</f>
        <v>0</v>
      </c>
      <c r="C373" s="58" t="b">
        <f>IF(ISNUMBER(Data!D373),IF(AND($A373&lt;=Data!$H$3,$A375&gt;=Data!$H$2,Data!E374&lt;&gt;1),VLOOKUP($A373,Data!$A:$D,3,FALSE)))</f>
        <v>0</v>
      </c>
      <c r="D373" s="58" t="b">
        <f>IF(COUNT(B373:C373)=2,IF(C373&gt;Data!$H$5,5,IF(C373&gt;Data!$H$6,4,IF(C373&gt;Data!$H$7,3,2))))</f>
        <v>0</v>
      </c>
      <c r="E373" s="69" t="str">
        <f t="shared" si="84"/>
        <v/>
      </c>
      <c r="F373" t="str">
        <f t="shared" si="98"/>
        <v>0,</v>
      </c>
      <c r="G373" t="str">
        <f t="shared" si="98"/>
        <v>0,</v>
      </c>
      <c r="H373" t="str">
        <f t="shared" si="98"/>
        <v>0,</v>
      </c>
      <c r="I373" t="str">
        <f t="shared" si="98"/>
        <v>0,</v>
      </c>
      <c r="J373" t="str">
        <f t="shared" si="98"/>
        <v>0,</v>
      </c>
      <c r="K373" t="str">
        <f t="shared" si="98"/>
        <v>0,</v>
      </c>
      <c r="L373" t="str">
        <f t="shared" si="98"/>
        <v>0,</v>
      </c>
      <c r="M373" t="str">
        <f t="shared" si="98"/>
        <v>0,</v>
      </c>
      <c r="N373" t="str">
        <f t="shared" si="98"/>
        <v>0,</v>
      </c>
      <c r="O373" t="str">
        <f t="shared" si="98"/>
        <v>0,</v>
      </c>
      <c r="P373" t="str">
        <f t="shared" si="98"/>
        <v>0,</v>
      </c>
      <c r="Q373" t="str">
        <f t="shared" si="98"/>
        <v>0,</v>
      </c>
      <c r="R373" t="str">
        <f t="shared" si="96"/>
        <v>0,</v>
      </c>
      <c r="S373" t="str">
        <f t="shared" si="96"/>
        <v>0,</v>
      </c>
      <c r="T373" t="str">
        <f t="shared" si="96"/>
        <v>0,</v>
      </c>
      <c r="U373" t="str">
        <f t="shared" si="96"/>
        <v>0,</v>
      </c>
      <c r="V373" t="str">
        <f t="shared" si="97"/>
        <v>0,</v>
      </c>
      <c r="W373" t="str">
        <f t="shared" si="93"/>
        <v>0,</v>
      </c>
      <c r="X373" t="str">
        <f t="shared" si="93"/>
        <v>0,</v>
      </c>
      <c r="Y373" t="str">
        <f t="shared" si="93"/>
        <v>0,</v>
      </c>
      <c r="AP373" t="str">
        <f t="shared" si="85"/>
        <v>FALSE</v>
      </c>
      <c r="AQ373" t="str">
        <f t="shared" si="86"/>
        <v>FALSE</v>
      </c>
      <c r="AR373" t="str">
        <f t="shared" si="87"/>
        <v>FALSE</v>
      </c>
      <c r="AS373" t="str">
        <f t="shared" si="88"/>
        <v>FALSE</v>
      </c>
    </row>
    <row r="374" spans="1:45" x14ac:dyDescent="0.25">
      <c r="A374" s="58">
        <v>373</v>
      </c>
      <c r="B374" s="58" t="b">
        <f>IF(ISNUMBER(Data!D374),IF(AND($A374&lt;=Data!$H$3,$A376&gt;=Data!$H$2,Data!E375&lt;&gt;1),VLOOKUP($A374,Data!$A:$D,4,FALSE)))</f>
        <v>0</v>
      </c>
      <c r="C374" s="58" t="b">
        <f>IF(ISNUMBER(Data!D374),IF(AND($A374&lt;=Data!$H$3,$A376&gt;=Data!$H$2,Data!E375&lt;&gt;1),VLOOKUP($A374,Data!$A:$D,3,FALSE)))</f>
        <v>0</v>
      </c>
      <c r="D374" s="58" t="b">
        <f>IF(COUNT(B374:C374)=2,IF(C374&gt;Data!$H$5,5,IF(C374&gt;Data!$H$6,4,IF(C374&gt;Data!$H$7,3,2))))</f>
        <v>0</v>
      </c>
      <c r="E374" s="69" t="str">
        <f t="shared" si="84"/>
        <v/>
      </c>
      <c r="F374" t="str">
        <f t="shared" si="98"/>
        <v>0,</v>
      </c>
      <c r="G374" t="str">
        <f t="shared" si="98"/>
        <v>0,</v>
      </c>
      <c r="H374" t="str">
        <f t="shared" si="98"/>
        <v>0,</v>
      </c>
      <c r="I374" t="str">
        <f t="shared" si="98"/>
        <v>0,</v>
      </c>
      <c r="J374" t="str">
        <f t="shared" si="98"/>
        <v>0,</v>
      </c>
      <c r="K374" t="str">
        <f t="shared" si="98"/>
        <v>0,</v>
      </c>
      <c r="L374" t="str">
        <f t="shared" si="98"/>
        <v>0,</v>
      </c>
      <c r="M374" t="str">
        <f t="shared" si="98"/>
        <v>0,</v>
      </c>
      <c r="N374" t="str">
        <f t="shared" si="98"/>
        <v>0,</v>
      </c>
      <c r="O374" t="str">
        <f t="shared" si="98"/>
        <v>0,</v>
      </c>
      <c r="P374" t="str">
        <f t="shared" si="98"/>
        <v>0,</v>
      </c>
      <c r="Q374" t="str">
        <f t="shared" si="98"/>
        <v>0,</v>
      </c>
      <c r="R374" t="str">
        <f t="shared" si="96"/>
        <v>0,</v>
      </c>
      <c r="S374" t="str">
        <f t="shared" si="96"/>
        <v>0,</v>
      </c>
      <c r="T374" t="str">
        <f t="shared" si="96"/>
        <v>0,</v>
      </c>
      <c r="U374" t="str">
        <f t="shared" si="96"/>
        <v>0,</v>
      </c>
      <c r="V374" t="str">
        <f t="shared" si="97"/>
        <v>0,</v>
      </c>
      <c r="W374" t="str">
        <f t="shared" si="93"/>
        <v>0,</v>
      </c>
      <c r="X374" t="str">
        <f t="shared" si="93"/>
        <v>0,</v>
      </c>
      <c r="Y374" t="str">
        <f t="shared" si="93"/>
        <v>0,</v>
      </c>
      <c r="AP374" t="str">
        <f t="shared" si="85"/>
        <v>FALSE</v>
      </c>
      <c r="AQ374" t="str">
        <f t="shared" si="86"/>
        <v>FALSE</v>
      </c>
      <c r="AR374" t="str">
        <f t="shared" si="87"/>
        <v>FALSE</v>
      </c>
      <c r="AS374" t="str">
        <f t="shared" si="88"/>
        <v>FALSE</v>
      </c>
    </row>
    <row r="375" spans="1:45" x14ac:dyDescent="0.25">
      <c r="A375" s="58">
        <v>374</v>
      </c>
      <c r="B375" s="58" t="b">
        <f>IF(ISNUMBER(Data!D375),IF(AND($A375&lt;=Data!$H$3,$A377&gt;=Data!$H$2,Data!E376&lt;&gt;1),VLOOKUP($A375,Data!$A:$D,4,FALSE)))</f>
        <v>0</v>
      </c>
      <c r="C375" s="58" t="b">
        <f>IF(ISNUMBER(Data!D375),IF(AND($A375&lt;=Data!$H$3,$A377&gt;=Data!$H$2,Data!E376&lt;&gt;1),VLOOKUP($A375,Data!$A:$D,3,FALSE)))</f>
        <v>0</v>
      </c>
      <c r="D375" s="58" t="b">
        <f>IF(COUNT(B375:C375)=2,IF(C375&gt;Data!$H$5,5,IF(C375&gt;Data!$H$6,4,IF(C375&gt;Data!$H$7,3,2))))</f>
        <v>0</v>
      </c>
      <c r="E375" s="69" t="str">
        <f t="shared" si="84"/>
        <v/>
      </c>
      <c r="F375" t="str">
        <f t="shared" si="98"/>
        <v>0,</v>
      </c>
      <c r="G375" t="str">
        <f t="shared" si="98"/>
        <v>0,</v>
      </c>
      <c r="H375" t="str">
        <f t="shared" si="98"/>
        <v>0,</v>
      </c>
      <c r="I375" t="str">
        <f t="shared" si="98"/>
        <v>0,</v>
      </c>
      <c r="J375" t="str">
        <f t="shared" si="98"/>
        <v>0,</v>
      </c>
      <c r="K375" t="str">
        <f t="shared" si="98"/>
        <v>0,</v>
      </c>
      <c r="L375" t="str">
        <f t="shared" si="98"/>
        <v>0,</v>
      </c>
      <c r="M375" t="str">
        <f t="shared" si="98"/>
        <v>0,</v>
      </c>
      <c r="N375" t="str">
        <f t="shared" si="98"/>
        <v>0,</v>
      </c>
      <c r="O375" t="str">
        <f t="shared" si="98"/>
        <v>0,</v>
      </c>
      <c r="P375" t="str">
        <f t="shared" si="98"/>
        <v>0,</v>
      </c>
      <c r="Q375" t="str">
        <f t="shared" si="98"/>
        <v>0,</v>
      </c>
      <c r="R375" t="str">
        <f t="shared" si="96"/>
        <v>0,</v>
      </c>
      <c r="S375" t="str">
        <f t="shared" si="96"/>
        <v>0,</v>
      </c>
      <c r="T375" t="str">
        <f t="shared" si="96"/>
        <v>0,</v>
      </c>
      <c r="U375" t="str">
        <f t="shared" si="96"/>
        <v>0,</v>
      </c>
      <c r="V375" t="str">
        <f t="shared" si="97"/>
        <v>0,</v>
      </c>
      <c r="W375" t="str">
        <f t="shared" si="93"/>
        <v>0,</v>
      </c>
      <c r="X375" t="str">
        <f t="shared" si="93"/>
        <v>0,</v>
      </c>
      <c r="Y375" t="str">
        <f t="shared" si="93"/>
        <v>0,</v>
      </c>
      <c r="AP375" t="str">
        <f t="shared" si="85"/>
        <v>FALSE</v>
      </c>
      <c r="AQ375" t="str">
        <f t="shared" si="86"/>
        <v>FALSE</v>
      </c>
      <c r="AR375" t="str">
        <f t="shared" si="87"/>
        <v>FALSE</v>
      </c>
      <c r="AS375" t="str">
        <f t="shared" si="88"/>
        <v>FALSE</v>
      </c>
    </row>
    <row r="376" spans="1:45" x14ac:dyDescent="0.25">
      <c r="A376" s="58">
        <v>375</v>
      </c>
      <c r="B376" s="58" t="b">
        <f>IF(ISNUMBER(Data!D376),IF(AND($A376&lt;=Data!$H$3,$A378&gt;=Data!$H$2,Data!E377&lt;&gt;1),VLOOKUP($A376,Data!$A:$D,4,FALSE)))</f>
        <v>0</v>
      </c>
      <c r="C376" s="58" t="b">
        <f>IF(ISNUMBER(Data!D376),IF(AND($A376&lt;=Data!$H$3,$A378&gt;=Data!$H$2,Data!E377&lt;&gt;1),VLOOKUP($A376,Data!$A:$D,3,FALSE)))</f>
        <v>0</v>
      </c>
      <c r="D376" s="58" t="b">
        <f>IF(COUNT(B376:C376)=2,IF(C376&gt;Data!$H$5,5,IF(C376&gt;Data!$H$6,4,IF(C376&gt;Data!$H$7,3,2))))</f>
        <v>0</v>
      </c>
      <c r="E376" s="69" t="str">
        <f t="shared" si="84"/>
        <v/>
      </c>
      <c r="F376" t="str">
        <f t="shared" si="98"/>
        <v>0,</v>
      </c>
      <c r="G376" t="str">
        <f t="shared" si="98"/>
        <v>0,</v>
      </c>
      <c r="H376" t="str">
        <f t="shared" si="98"/>
        <v>0,</v>
      </c>
      <c r="I376" t="str">
        <f t="shared" si="98"/>
        <v>0,</v>
      </c>
      <c r="J376" t="str">
        <f t="shared" si="98"/>
        <v>0,</v>
      </c>
      <c r="K376" t="str">
        <f t="shared" si="98"/>
        <v>0,</v>
      </c>
      <c r="L376" t="str">
        <f t="shared" si="98"/>
        <v>0,</v>
      </c>
      <c r="M376" t="str">
        <f t="shared" si="98"/>
        <v>0,</v>
      </c>
      <c r="N376" t="str">
        <f t="shared" si="98"/>
        <v>0,</v>
      </c>
      <c r="O376" t="str">
        <f t="shared" si="98"/>
        <v>0,</v>
      </c>
      <c r="P376" t="str">
        <f t="shared" si="98"/>
        <v>0,</v>
      </c>
      <c r="Q376" t="str">
        <f t="shared" si="98"/>
        <v>0,</v>
      </c>
      <c r="R376" t="str">
        <f t="shared" si="96"/>
        <v>0,</v>
      </c>
      <c r="S376" t="str">
        <f t="shared" si="96"/>
        <v>0,</v>
      </c>
      <c r="T376" t="str">
        <f t="shared" si="96"/>
        <v>0,</v>
      </c>
      <c r="U376" t="str">
        <f t="shared" si="96"/>
        <v>0,</v>
      </c>
      <c r="V376" t="str">
        <f t="shared" si="97"/>
        <v>0,</v>
      </c>
      <c r="W376" t="str">
        <f t="shared" si="93"/>
        <v>0,</v>
      </c>
      <c r="X376" t="str">
        <f t="shared" si="93"/>
        <v>0,</v>
      </c>
      <c r="Y376" t="str">
        <f t="shared" si="93"/>
        <v>0,</v>
      </c>
      <c r="AP376" t="str">
        <f t="shared" si="85"/>
        <v>FALSE</v>
      </c>
      <c r="AQ376" t="str">
        <f t="shared" si="86"/>
        <v>FALSE</v>
      </c>
      <c r="AR376" t="str">
        <f t="shared" si="87"/>
        <v>FALSE</v>
      </c>
      <c r="AS376" t="str">
        <f t="shared" si="88"/>
        <v>FALSE</v>
      </c>
    </row>
    <row r="377" spans="1:45" x14ac:dyDescent="0.25">
      <c r="A377" s="58">
        <v>376</v>
      </c>
      <c r="B377" s="58" t="b">
        <f>IF(ISNUMBER(Data!D377),IF(AND($A377&lt;=Data!$H$3,$A379&gt;=Data!$H$2,Data!E378&lt;&gt;1),VLOOKUP($A377,Data!$A:$D,4,FALSE)))</f>
        <v>0</v>
      </c>
      <c r="C377" s="58" t="b">
        <f>IF(ISNUMBER(Data!D377),IF(AND($A377&lt;=Data!$H$3,$A379&gt;=Data!$H$2,Data!E378&lt;&gt;1),VLOOKUP($A377,Data!$A:$D,3,FALSE)))</f>
        <v>0</v>
      </c>
      <c r="D377" s="58" t="b">
        <f>IF(COUNT(B377:C377)=2,IF(C377&gt;Data!$H$5,5,IF(C377&gt;Data!$H$6,4,IF(C377&gt;Data!$H$7,3,2))))</f>
        <v>0</v>
      </c>
      <c r="E377" s="69" t="str">
        <f t="shared" si="84"/>
        <v/>
      </c>
      <c r="F377" t="str">
        <f t="shared" si="98"/>
        <v>0,</v>
      </c>
      <c r="G377" t="str">
        <f t="shared" si="98"/>
        <v>0,</v>
      </c>
      <c r="H377" t="str">
        <f t="shared" si="98"/>
        <v>0,</v>
      </c>
      <c r="I377" t="str">
        <f t="shared" si="98"/>
        <v>0,</v>
      </c>
      <c r="J377" t="str">
        <f t="shared" si="98"/>
        <v>0,</v>
      </c>
      <c r="K377" t="str">
        <f t="shared" si="98"/>
        <v>0,</v>
      </c>
      <c r="L377" t="str">
        <f t="shared" si="98"/>
        <v>0,</v>
      </c>
      <c r="M377" t="str">
        <f t="shared" si="98"/>
        <v>0,</v>
      </c>
      <c r="N377" t="str">
        <f t="shared" si="98"/>
        <v>0,</v>
      </c>
      <c r="O377" t="str">
        <f t="shared" si="98"/>
        <v>0,</v>
      </c>
      <c r="P377" t="str">
        <f t="shared" si="98"/>
        <v>0,</v>
      </c>
      <c r="Q377" t="str">
        <f t="shared" si="98"/>
        <v>0,</v>
      </c>
      <c r="R377" t="str">
        <f t="shared" si="96"/>
        <v>0,</v>
      </c>
      <c r="S377" t="str">
        <f t="shared" si="96"/>
        <v>0,</v>
      </c>
      <c r="T377" t="str">
        <f t="shared" si="96"/>
        <v>0,</v>
      </c>
      <c r="U377" t="str">
        <f t="shared" si="96"/>
        <v>0,</v>
      </c>
      <c r="V377" t="str">
        <f t="shared" si="97"/>
        <v>0,</v>
      </c>
      <c r="W377" t="str">
        <f t="shared" si="93"/>
        <v>0,</v>
      </c>
      <c r="X377" t="str">
        <f t="shared" si="93"/>
        <v>0,</v>
      </c>
      <c r="Y377" t="str">
        <f t="shared" si="93"/>
        <v>0,</v>
      </c>
      <c r="AP377" t="str">
        <f t="shared" si="85"/>
        <v>FALSE</v>
      </c>
      <c r="AQ377" t="str">
        <f t="shared" si="86"/>
        <v>FALSE</v>
      </c>
      <c r="AR377" t="str">
        <f t="shared" si="87"/>
        <v>FALSE</v>
      </c>
      <c r="AS377" t="str">
        <f t="shared" si="88"/>
        <v>FALSE</v>
      </c>
    </row>
    <row r="378" spans="1:45" x14ac:dyDescent="0.25">
      <c r="A378" s="58">
        <v>377</v>
      </c>
      <c r="B378" s="58" t="b">
        <f>IF(ISNUMBER(Data!D378),IF(AND($A378&lt;=Data!$H$3,$A380&gt;=Data!$H$2,Data!E379&lt;&gt;1),VLOOKUP($A378,Data!$A:$D,4,FALSE)))</f>
        <v>0</v>
      </c>
      <c r="C378" s="58" t="b">
        <f>IF(ISNUMBER(Data!D378),IF(AND($A378&lt;=Data!$H$3,$A380&gt;=Data!$H$2,Data!E379&lt;&gt;1),VLOOKUP($A378,Data!$A:$D,3,FALSE)))</f>
        <v>0</v>
      </c>
      <c r="D378" s="58" t="b">
        <f>IF(COUNT(B378:C378)=2,IF(C378&gt;Data!$H$5,5,IF(C378&gt;Data!$H$6,4,IF(C378&gt;Data!$H$7,3,2))))</f>
        <v>0</v>
      </c>
      <c r="E378" s="69" t="str">
        <f t="shared" si="84"/>
        <v/>
      </c>
      <c r="F378" t="str">
        <f t="shared" si="98"/>
        <v>0,</v>
      </c>
      <c r="G378" t="str">
        <f t="shared" si="98"/>
        <v>0,</v>
      </c>
      <c r="H378" t="str">
        <f t="shared" si="98"/>
        <v>0,</v>
      </c>
      <c r="I378" t="str">
        <f t="shared" si="98"/>
        <v>0,</v>
      </c>
      <c r="J378" t="str">
        <f t="shared" si="98"/>
        <v>0,</v>
      </c>
      <c r="K378" t="str">
        <f t="shared" si="98"/>
        <v>0,</v>
      </c>
      <c r="L378" t="str">
        <f t="shared" si="98"/>
        <v>0,</v>
      </c>
      <c r="M378" t="str">
        <f t="shared" si="98"/>
        <v>0,</v>
      </c>
      <c r="N378" t="str">
        <f t="shared" si="98"/>
        <v>0,</v>
      </c>
      <c r="O378" t="str">
        <f t="shared" si="98"/>
        <v>0,</v>
      </c>
      <c r="P378" t="str">
        <f t="shared" si="98"/>
        <v>0,</v>
      </c>
      <c r="Q378" t="str">
        <f t="shared" si="98"/>
        <v>0,</v>
      </c>
      <c r="R378" t="str">
        <f t="shared" si="96"/>
        <v>0,</v>
      </c>
      <c r="S378" t="str">
        <f t="shared" si="96"/>
        <v>0,</v>
      </c>
      <c r="T378" t="str">
        <f t="shared" si="96"/>
        <v>0,</v>
      </c>
      <c r="U378" t="str">
        <f t="shared" si="96"/>
        <v>0,</v>
      </c>
      <c r="V378" t="str">
        <f t="shared" si="97"/>
        <v>0,</v>
      </c>
      <c r="W378" t="str">
        <f t="shared" si="93"/>
        <v>0,</v>
      </c>
      <c r="X378" t="str">
        <f t="shared" si="93"/>
        <v>0,</v>
      </c>
      <c r="Y378" t="str">
        <f t="shared" si="93"/>
        <v>0,</v>
      </c>
      <c r="AP378" t="str">
        <f t="shared" si="85"/>
        <v>FALSE</v>
      </c>
      <c r="AQ378" t="str">
        <f t="shared" si="86"/>
        <v>FALSE</v>
      </c>
      <c r="AR378" t="str">
        <f t="shared" si="87"/>
        <v>FALSE</v>
      </c>
      <c r="AS378" t="str">
        <f t="shared" si="88"/>
        <v>FALSE</v>
      </c>
    </row>
    <row r="379" spans="1:45" x14ac:dyDescent="0.25">
      <c r="A379" s="58">
        <v>378</v>
      </c>
      <c r="B379" s="58" t="b">
        <f>IF(ISNUMBER(Data!D379),IF(AND($A379&lt;=Data!$H$3,$A381&gt;=Data!$H$2,Data!E380&lt;&gt;1),VLOOKUP($A379,Data!$A:$D,4,FALSE)))</f>
        <v>0</v>
      </c>
      <c r="C379" s="58" t="b">
        <f>IF(ISNUMBER(Data!D379),IF(AND($A379&lt;=Data!$H$3,$A381&gt;=Data!$H$2,Data!E380&lt;&gt;1),VLOOKUP($A379,Data!$A:$D,3,FALSE)))</f>
        <v>0</v>
      </c>
      <c r="D379" s="58" t="b">
        <f>IF(COUNT(B379:C379)=2,IF(C379&gt;Data!$H$5,5,IF(C379&gt;Data!$H$6,4,IF(C379&gt;Data!$H$7,3,2))))</f>
        <v>0</v>
      </c>
      <c r="E379" s="69" t="str">
        <f t="shared" si="84"/>
        <v/>
      </c>
      <c r="F379" t="str">
        <f t="shared" si="98"/>
        <v>0,</v>
      </c>
      <c r="G379" t="str">
        <f t="shared" si="98"/>
        <v>0,</v>
      </c>
      <c r="H379" t="str">
        <f t="shared" si="98"/>
        <v>0,</v>
      </c>
      <c r="I379" t="str">
        <f t="shared" si="98"/>
        <v>0,</v>
      </c>
      <c r="J379" t="str">
        <f t="shared" si="98"/>
        <v>0,</v>
      </c>
      <c r="K379" t="str">
        <f t="shared" si="98"/>
        <v>0,</v>
      </c>
      <c r="L379" t="str">
        <f t="shared" si="98"/>
        <v>0,</v>
      </c>
      <c r="M379" t="str">
        <f t="shared" si="98"/>
        <v>0,</v>
      </c>
      <c r="N379" t="str">
        <f t="shared" si="98"/>
        <v>0,</v>
      </c>
      <c r="O379" t="str">
        <f t="shared" si="98"/>
        <v>0,</v>
      </c>
      <c r="P379" t="str">
        <f t="shared" si="98"/>
        <v>0,</v>
      </c>
      <c r="Q379" t="str">
        <f t="shared" si="98"/>
        <v>0,</v>
      </c>
      <c r="R379" t="str">
        <f t="shared" si="96"/>
        <v>0,</v>
      </c>
      <c r="S379" t="str">
        <f t="shared" si="96"/>
        <v>0,</v>
      </c>
      <c r="T379" t="str">
        <f t="shared" si="96"/>
        <v>0,</v>
      </c>
      <c r="U379" t="str">
        <f t="shared" si="96"/>
        <v>0,</v>
      </c>
      <c r="V379" t="str">
        <f t="shared" si="97"/>
        <v>0,</v>
      </c>
      <c r="W379" t="str">
        <f t="shared" si="93"/>
        <v>0,</v>
      </c>
      <c r="X379" t="str">
        <f t="shared" si="93"/>
        <v>0,</v>
      </c>
      <c r="Y379" t="str">
        <f t="shared" si="93"/>
        <v>0,</v>
      </c>
      <c r="AP379" t="str">
        <f t="shared" si="85"/>
        <v>FALSE</v>
      </c>
      <c r="AQ379" t="str">
        <f t="shared" si="86"/>
        <v>FALSE</v>
      </c>
      <c r="AR379" t="str">
        <f t="shared" si="87"/>
        <v>FALSE</v>
      </c>
      <c r="AS379" t="str">
        <f t="shared" si="88"/>
        <v>FALSE</v>
      </c>
    </row>
    <row r="380" spans="1:45" x14ac:dyDescent="0.25">
      <c r="A380" s="58">
        <v>379</v>
      </c>
      <c r="B380" s="58" t="b">
        <f>IF(ISNUMBER(Data!D380),IF(AND($A380&lt;=Data!$H$3,$A382&gt;=Data!$H$2,Data!E381&lt;&gt;1),VLOOKUP($A380,Data!$A:$D,4,FALSE)))</f>
        <v>0</v>
      </c>
      <c r="C380" s="58" t="b">
        <f>IF(ISNUMBER(Data!D380),IF(AND($A380&lt;=Data!$H$3,$A382&gt;=Data!$H$2,Data!E381&lt;&gt;1),VLOOKUP($A380,Data!$A:$D,3,FALSE)))</f>
        <v>0</v>
      </c>
      <c r="D380" s="58" t="b">
        <f>IF(COUNT(B380:C380)=2,IF(C380&gt;Data!$H$5,5,IF(C380&gt;Data!$H$6,4,IF(C380&gt;Data!$H$7,3,2))))</f>
        <v>0</v>
      </c>
      <c r="E380" s="69" t="str">
        <f t="shared" si="84"/>
        <v/>
      </c>
      <c r="F380" t="str">
        <f t="shared" si="98"/>
        <v>0,</v>
      </c>
      <c r="G380" t="str">
        <f t="shared" si="98"/>
        <v>0,</v>
      </c>
      <c r="H380" t="str">
        <f t="shared" si="98"/>
        <v>0,</v>
      </c>
      <c r="I380" t="str">
        <f t="shared" si="98"/>
        <v>0,</v>
      </c>
      <c r="J380" t="str">
        <f t="shared" si="98"/>
        <v>0,</v>
      </c>
      <c r="K380" t="str">
        <f t="shared" si="98"/>
        <v>0,</v>
      </c>
      <c r="L380" t="str">
        <f t="shared" si="98"/>
        <v>0,</v>
      </c>
      <c r="M380" t="str">
        <f t="shared" si="98"/>
        <v>0,</v>
      </c>
      <c r="N380" t="str">
        <f t="shared" si="98"/>
        <v>0,</v>
      </c>
      <c r="O380" t="str">
        <f t="shared" si="98"/>
        <v>0,</v>
      </c>
      <c r="P380" t="str">
        <f t="shared" si="98"/>
        <v>0,</v>
      </c>
      <c r="Q380" t="str">
        <f t="shared" si="98"/>
        <v>0,</v>
      </c>
      <c r="R380" t="str">
        <f t="shared" si="96"/>
        <v>0,</v>
      </c>
      <c r="S380" t="str">
        <f t="shared" si="96"/>
        <v>0,</v>
      </c>
      <c r="T380" t="str">
        <f t="shared" si="96"/>
        <v>0,</v>
      </c>
      <c r="U380" t="str">
        <f t="shared" si="96"/>
        <v>0,</v>
      </c>
      <c r="V380" t="str">
        <f t="shared" si="97"/>
        <v>0,</v>
      </c>
      <c r="W380" t="str">
        <f t="shared" si="93"/>
        <v>0,</v>
      </c>
      <c r="X380" t="str">
        <f t="shared" si="93"/>
        <v>0,</v>
      </c>
      <c r="Y380" t="str">
        <f t="shared" si="93"/>
        <v>0,</v>
      </c>
      <c r="AP380" t="str">
        <f t="shared" si="85"/>
        <v>FALSE</v>
      </c>
      <c r="AQ380" t="str">
        <f t="shared" si="86"/>
        <v>FALSE</v>
      </c>
      <c r="AR380" t="str">
        <f t="shared" si="87"/>
        <v>FALSE</v>
      </c>
      <c r="AS380" t="str">
        <f t="shared" si="88"/>
        <v>FALSE</v>
      </c>
    </row>
    <row r="381" spans="1:45" x14ac:dyDescent="0.25">
      <c r="A381" s="58">
        <v>380</v>
      </c>
      <c r="B381" s="58" t="b">
        <f>IF(ISNUMBER(Data!D381),IF(AND($A381&lt;=Data!$H$3,$A383&gt;=Data!$H$2,Data!E382&lt;&gt;1),VLOOKUP($A381,Data!$A:$D,4,FALSE)))</f>
        <v>0</v>
      </c>
      <c r="C381" s="58" t="b">
        <f>IF(ISNUMBER(Data!D381),IF(AND($A381&lt;=Data!$H$3,$A383&gt;=Data!$H$2,Data!E382&lt;&gt;1),VLOOKUP($A381,Data!$A:$D,3,FALSE)))</f>
        <v>0</v>
      </c>
      <c r="D381" s="58" t="b">
        <f>IF(COUNT(B381:C381)=2,IF(C381&gt;Data!$H$5,5,IF(C381&gt;Data!$H$6,4,IF(C381&gt;Data!$H$7,3,2))))</f>
        <v>0</v>
      </c>
      <c r="E381" s="69" t="str">
        <f t="shared" si="84"/>
        <v/>
      </c>
      <c r="F381" t="str">
        <f t="shared" si="98"/>
        <v>0,</v>
      </c>
      <c r="G381" t="str">
        <f t="shared" si="98"/>
        <v>0,</v>
      </c>
      <c r="H381" t="str">
        <f t="shared" si="98"/>
        <v>0,</v>
      </c>
      <c r="I381" t="str">
        <f t="shared" si="98"/>
        <v>0,</v>
      </c>
      <c r="J381" t="str">
        <f t="shared" si="98"/>
        <v>0,</v>
      </c>
      <c r="K381" t="str">
        <f t="shared" si="98"/>
        <v>0,</v>
      </c>
      <c r="L381" t="str">
        <f t="shared" si="98"/>
        <v>0,</v>
      </c>
      <c r="M381" t="str">
        <f t="shared" si="98"/>
        <v>0,</v>
      </c>
      <c r="N381" t="str">
        <f t="shared" si="98"/>
        <v>0,</v>
      </c>
      <c r="O381" t="str">
        <f t="shared" si="98"/>
        <v>0,</v>
      </c>
      <c r="P381" t="str">
        <f t="shared" si="98"/>
        <v>0,</v>
      </c>
      <c r="Q381" t="str">
        <f t="shared" si="98"/>
        <v>0,</v>
      </c>
      <c r="R381" t="str">
        <f t="shared" si="96"/>
        <v>0,</v>
      </c>
      <c r="S381" t="str">
        <f t="shared" si="96"/>
        <v>0,</v>
      </c>
      <c r="T381" t="str">
        <f t="shared" si="96"/>
        <v>0,</v>
      </c>
      <c r="U381" t="str">
        <f t="shared" si="96"/>
        <v>0,</v>
      </c>
      <c r="V381" t="str">
        <f t="shared" si="97"/>
        <v>0,</v>
      </c>
      <c r="W381" t="str">
        <f t="shared" si="93"/>
        <v>0,</v>
      </c>
      <c r="X381" t="str">
        <f t="shared" si="93"/>
        <v>0,</v>
      </c>
      <c r="Y381" t="str">
        <f t="shared" si="93"/>
        <v>0,</v>
      </c>
      <c r="AP381" t="str">
        <f t="shared" si="85"/>
        <v>FALSE</v>
      </c>
      <c r="AQ381" t="str">
        <f t="shared" si="86"/>
        <v>FALSE</v>
      </c>
      <c r="AR381" t="str">
        <f t="shared" si="87"/>
        <v>FALSE</v>
      </c>
      <c r="AS381" t="str">
        <f t="shared" si="88"/>
        <v>FALSE</v>
      </c>
    </row>
    <row r="382" spans="1:45" x14ac:dyDescent="0.25">
      <c r="A382" s="58">
        <v>381</v>
      </c>
      <c r="B382" s="58" t="b">
        <f>IF(ISNUMBER(Data!D382),IF(AND($A382&lt;=Data!$H$3,$A384&gt;=Data!$H$2,Data!E383&lt;&gt;1),VLOOKUP($A382,Data!$A:$D,4,FALSE)))</f>
        <v>0</v>
      </c>
      <c r="C382" s="58" t="b">
        <f>IF(ISNUMBER(Data!D382),IF(AND($A382&lt;=Data!$H$3,$A384&gt;=Data!$H$2,Data!E383&lt;&gt;1),VLOOKUP($A382,Data!$A:$D,3,FALSE)))</f>
        <v>0</v>
      </c>
      <c r="D382" s="58" t="b">
        <f>IF(COUNT(B382:C382)=2,IF(C382&gt;Data!$H$5,5,IF(C382&gt;Data!$H$6,4,IF(C382&gt;Data!$H$7,3,2))))</f>
        <v>0</v>
      </c>
      <c r="E382" s="69" t="str">
        <f t="shared" si="84"/>
        <v/>
      </c>
      <c r="F382" t="str">
        <f t="shared" si="98"/>
        <v>0,</v>
      </c>
      <c r="G382" t="str">
        <f t="shared" si="98"/>
        <v>0,</v>
      </c>
      <c r="H382" t="str">
        <f t="shared" si="98"/>
        <v>0,</v>
      </c>
      <c r="I382" t="str">
        <f t="shared" ref="I382:Q391" si="99">IF($B382&lt;I$1,1,0) &amp;","&amp;$E382</f>
        <v>0,</v>
      </c>
      <c r="J382" t="str">
        <f t="shared" si="99"/>
        <v>0,</v>
      </c>
      <c r="K382" t="str">
        <f t="shared" si="99"/>
        <v>0,</v>
      </c>
      <c r="L382" t="str">
        <f t="shared" si="99"/>
        <v>0,</v>
      </c>
      <c r="M382" t="str">
        <f t="shared" si="99"/>
        <v>0,</v>
      </c>
      <c r="N382" t="str">
        <f t="shared" si="99"/>
        <v>0,</v>
      </c>
      <c r="O382" t="str">
        <f t="shared" si="99"/>
        <v>0,</v>
      </c>
      <c r="P382" t="str">
        <f t="shared" si="99"/>
        <v>0,</v>
      </c>
      <c r="Q382" t="str">
        <f t="shared" si="99"/>
        <v>0,</v>
      </c>
      <c r="R382" t="str">
        <f t="shared" si="96"/>
        <v>0,</v>
      </c>
      <c r="S382" t="str">
        <f t="shared" si="96"/>
        <v>0,</v>
      </c>
      <c r="T382" t="str">
        <f t="shared" si="96"/>
        <v>0,</v>
      </c>
      <c r="U382" t="str">
        <f t="shared" si="96"/>
        <v>0,</v>
      </c>
      <c r="V382" t="str">
        <f t="shared" si="97"/>
        <v>0,</v>
      </c>
      <c r="W382" t="str">
        <f t="shared" si="93"/>
        <v>0,</v>
      </c>
      <c r="X382" t="str">
        <f t="shared" si="93"/>
        <v>0,</v>
      </c>
      <c r="Y382" t="str">
        <f t="shared" si="93"/>
        <v>0,</v>
      </c>
      <c r="AP382" t="str">
        <f t="shared" si="85"/>
        <v>FALSE</v>
      </c>
      <c r="AQ382" t="str">
        <f t="shared" si="86"/>
        <v>FALSE</v>
      </c>
      <c r="AR382" t="str">
        <f t="shared" si="87"/>
        <v>FALSE</v>
      </c>
      <c r="AS382" t="str">
        <f t="shared" si="88"/>
        <v>FALSE</v>
      </c>
    </row>
    <row r="383" spans="1:45" x14ac:dyDescent="0.25">
      <c r="A383" s="58">
        <v>382</v>
      </c>
      <c r="B383" s="58" t="b">
        <f>IF(ISNUMBER(Data!D383),IF(AND($A383&lt;=Data!$H$3,$A385&gt;=Data!$H$2,Data!E384&lt;&gt;1),VLOOKUP($A383,Data!$A:$D,4,FALSE)))</f>
        <v>0</v>
      </c>
      <c r="C383" s="58" t="b">
        <f>IF(ISNUMBER(Data!D383),IF(AND($A383&lt;=Data!$H$3,$A385&gt;=Data!$H$2,Data!E384&lt;&gt;1),VLOOKUP($A383,Data!$A:$D,3,FALSE)))</f>
        <v>0</v>
      </c>
      <c r="D383" s="58" t="b">
        <f>IF(COUNT(B383:C383)=2,IF(C383&gt;Data!$H$5,5,IF(C383&gt;Data!$H$6,4,IF(C383&gt;Data!$H$7,3,2))))</f>
        <v>0</v>
      </c>
      <c r="E383" s="69" t="str">
        <f t="shared" si="84"/>
        <v/>
      </c>
      <c r="F383" t="str">
        <f t="shared" ref="F383:M414" si="100">IF($B383&lt;F$1,1,0) &amp;","&amp;$E383</f>
        <v>0,</v>
      </c>
      <c r="G383" t="str">
        <f t="shared" si="100"/>
        <v>0,</v>
      </c>
      <c r="H383" t="str">
        <f t="shared" si="100"/>
        <v>0,</v>
      </c>
      <c r="I383" t="str">
        <f t="shared" si="99"/>
        <v>0,</v>
      </c>
      <c r="J383" t="str">
        <f t="shared" si="99"/>
        <v>0,</v>
      </c>
      <c r="K383" t="str">
        <f t="shared" si="99"/>
        <v>0,</v>
      </c>
      <c r="L383" t="str">
        <f t="shared" si="99"/>
        <v>0,</v>
      </c>
      <c r="M383" t="str">
        <f t="shared" si="99"/>
        <v>0,</v>
      </c>
      <c r="N383" t="str">
        <f t="shared" si="99"/>
        <v>0,</v>
      </c>
      <c r="O383" t="str">
        <f t="shared" si="99"/>
        <v>0,</v>
      </c>
      <c r="P383" t="str">
        <f t="shared" si="99"/>
        <v>0,</v>
      </c>
      <c r="Q383" t="str">
        <f t="shared" si="99"/>
        <v>0,</v>
      </c>
      <c r="R383" t="str">
        <f t="shared" si="96"/>
        <v>0,</v>
      </c>
      <c r="S383" t="str">
        <f t="shared" si="96"/>
        <v>0,</v>
      </c>
      <c r="T383" t="str">
        <f t="shared" si="96"/>
        <v>0,</v>
      </c>
      <c r="U383" t="str">
        <f t="shared" si="96"/>
        <v>0,</v>
      </c>
      <c r="V383" t="str">
        <f t="shared" si="97"/>
        <v>0,</v>
      </c>
      <c r="W383" t="str">
        <f>IF($B383&lt;W$1,1,0) &amp;","&amp;$E383</f>
        <v>0,</v>
      </c>
      <c r="X383" t="str">
        <f>IF($B383&lt;X$1,1,0) &amp;","&amp;$E383</f>
        <v>0,</v>
      </c>
      <c r="Y383" t="str">
        <f>IF($B383&lt;Y$1,1,0) &amp;","&amp;$E383</f>
        <v>0,</v>
      </c>
      <c r="AP383" t="str">
        <f t="shared" si="85"/>
        <v>FALSE</v>
      </c>
      <c r="AQ383" t="str">
        <f t="shared" si="86"/>
        <v>FALSE</v>
      </c>
      <c r="AR383" t="str">
        <f t="shared" si="87"/>
        <v>FALSE</v>
      </c>
      <c r="AS383" t="str">
        <f t="shared" si="88"/>
        <v>FALSE</v>
      </c>
    </row>
    <row r="384" spans="1:45" x14ac:dyDescent="0.25">
      <c r="A384" s="58">
        <v>383</v>
      </c>
      <c r="B384" s="58" t="b">
        <f>IF(ISNUMBER(Data!D384),IF(AND($A384&lt;=Data!$H$3,$A386&gt;=Data!$H$2,Data!E385&lt;&gt;1),VLOOKUP($A384,Data!$A:$D,4,FALSE)))</f>
        <v>0</v>
      </c>
      <c r="C384" s="58" t="b">
        <f>IF(ISNUMBER(Data!D384),IF(AND($A384&lt;=Data!$H$3,$A386&gt;=Data!$H$2,Data!E385&lt;&gt;1),VLOOKUP($A384,Data!$A:$D,3,FALSE)))</f>
        <v>0</v>
      </c>
      <c r="D384" s="58" t="b">
        <f>IF(COUNT(B384:C384)=2,IF(C384&gt;Data!$H$5,5,IF(C384&gt;Data!$H$6,4,IF(C384&gt;Data!$H$7,3,2))))</f>
        <v>0</v>
      </c>
      <c r="E384" s="69" t="str">
        <f t="shared" si="84"/>
        <v/>
      </c>
      <c r="F384" t="str">
        <f t="shared" si="100"/>
        <v>0,</v>
      </c>
      <c r="G384" t="str">
        <f t="shared" si="100"/>
        <v>0,</v>
      </c>
      <c r="H384" t="str">
        <f t="shared" si="100"/>
        <v>0,</v>
      </c>
      <c r="I384" t="str">
        <f t="shared" si="99"/>
        <v>0,</v>
      </c>
      <c r="J384" t="str">
        <f t="shared" si="99"/>
        <v>0,</v>
      </c>
      <c r="K384" t="str">
        <f t="shared" si="99"/>
        <v>0,</v>
      </c>
      <c r="L384" t="str">
        <f t="shared" si="99"/>
        <v>0,</v>
      </c>
      <c r="M384" t="str">
        <f t="shared" si="99"/>
        <v>0,</v>
      </c>
      <c r="N384" t="str">
        <f t="shared" si="99"/>
        <v>0,</v>
      </c>
      <c r="O384" t="str">
        <f t="shared" si="99"/>
        <v>0,</v>
      </c>
      <c r="P384" t="str">
        <f t="shared" si="99"/>
        <v>0,</v>
      </c>
      <c r="Q384" t="str">
        <f t="shared" si="99"/>
        <v>0,</v>
      </c>
      <c r="R384" t="str">
        <f t="shared" si="96"/>
        <v>0,</v>
      </c>
      <c r="S384" t="str">
        <f t="shared" si="96"/>
        <v>0,</v>
      </c>
      <c r="T384" t="str">
        <f t="shared" si="96"/>
        <v>0,</v>
      </c>
      <c r="U384" t="str">
        <f t="shared" si="96"/>
        <v>0,</v>
      </c>
      <c r="V384" t="str">
        <f t="shared" si="96"/>
        <v>0,</v>
      </c>
      <c r="W384" t="str">
        <f t="shared" si="96"/>
        <v>0,</v>
      </c>
      <c r="X384" t="str">
        <f t="shared" si="96"/>
        <v>0,</v>
      </c>
      <c r="Y384" t="str">
        <f t="shared" si="96"/>
        <v>0,</v>
      </c>
      <c r="AP384" t="str">
        <f t="shared" si="85"/>
        <v>FALSE</v>
      </c>
      <c r="AQ384" t="str">
        <f t="shared" si="86"/>
        <v>FALSE</v>
      </c>
      <c r="AR384" t="str">
        <f t="shared" si="87"/>
        <v>FALSE</v>
      </c>
      <c r="AS384" t="str">
        <f t="shared" si="88"/>
        <v>FALSE</v>
      </c>
    </row>
    <row r="385" spans="1:45" x14ac:dyDescent="0.25">
      <c r="A385" s="58">
        <v>384</v>
      </c>
      <c r="B385" s="58" t="b">
        <f>IF(ISNUMBER(Data!D385),IF(AND($A385&lt;=Data!$H$3,$A387&gt;=Data!$H$2,Data!E386&lt;&gt;1),VLOOKUP($A385,Data!$A:$D,4,FALSE)))</f>
        <v>0</v>
      </c>
      <c r="C385" s="58" t="b">
        <f>IF(ISNUMBER(Data!D385),IF(AND($A385&lt;=Data!$H$3,$A387&gt;=Data!$H$2,Data!E386&lt;&gt;1),VLOOKUP($A385,Data!$A:$D,3,FALSE)))</f>
        <v>0</v>
      </c>
      <c r="D385" s="58" t="b">
        <f>IF(COUNT(B385:C385)=2,IF(C385&gt;Data!$H$5,5,IF(C385&gt;Data!$H$6,4,IF(C385&gt;Data!$H$7,3,2))))</f>
        <v>0</v>
      </c>
      <c r="E385" s="69" t="str">
        <f t="shared" si="84"/>
        <v/>
      </c>
      <c r="F385" t="str">
        <f t="shared" si="100"/>
        <v>0,</v>
      </c>
      <c r="G385" t="str">
        <f t="shared" si="100"/>
        <v>0,</v>
      </c>
      <c r="H385" t="str">
        <f t="shared" si="100"/>
        <v>0,</v>
      </c>
      <c r="I385" t="str">
        <f t="shared" si="99"/>
        <v>0,</v>
      </c>
      <c r="J385" t="str">
        <f t="shared" si="99"/>
        <v>0,</v>
      </c>
      <c r="K385" t="str">
        <f t="shared" si="99"/>
        <v>0,</v>
      </c>
      <c r="L385" t="str">
        <f t="shared" si="99"/>
        <v>0,</v>
      </c>
      <c r="M385" t="str">
        <f t="shared" si="99"/>
        <v>0,</v>
      </c>
      <c r="N385" t="str">
        <f t="shared" si="99"/>
        <v>0,</v>
      </c>
      <c r="O385" t="str">
        <f t="shared" si="99"/>
        <v>0,</v>
      </c>
      <c r="P385" t="str">
        <f t="shared" si="99"/>
        <v>0,</v>
      </c>
      <c r="Q385" t="str">
        <f t="shared" si="99"/>
        <v>0,</v>
      </c>
      <c r="R385" t="str">
        <f t="shared" si="96"/>
        <v>0,</v>
      </c>
      <c r="S385" t="str">
        <f t="shared" si="96"/>
        <v>0,</v>
      </c>
      <c r="T385" t="str">
        <f t="shared" si="96"/>
        <v>0,</v>
      </c>
      <c r="U385" t="str">
        <f t="shared" si="96"/>
        <v>0,</v>
      </c>
      <c r="V385" t="str">
        <f t="shared" si="96"/>
        <v>0,</v>
      </c>
      <c r="W385" t="str">
        <f t="shared" si="96"/>
        <v>0,</v>
      </c>
      <c r="X385" t="str">
        <f t="shared" si="96"/>
        <v>0,</v>
      </c>
      <c r="Y385" t="str">
        <f t="shared" si="96"/>
        <v>0,</v>
      </c>
      <c r="AP385" t="str">
        <f t="shared" si="85"/>
        <v>FALSE</v>
      </c>
      <c r="AQ385" t="str">
        <f t="shared" si="86"/>
        <v>FALSE</v>
      </c>
      <c r="AR385" t="str">
        <f t="shared" si="87"/>
        <v>FALSE</v>
      </c>
      <c r="AS385" t="str">
        <f t="shared" si="88"/>
        <v>FALSE</v>
      </c>
    </row>
    <row r="386" spans="1:45" x14ac:dyDescent="0.25">
      <c r="A386" s="58">
        <v>385</v>
      </c>
      <c r="B386" s="58" t="b">
        <f>IF(ISNUMBER(Data!D386),IF(AND($A386&lt;=Data!$H$3,$A388&gt;=Data!$H$2,Data!E387&lt;&gt;1),VLOOKUP($A386,Data!$A:$D,4,FALSE)))</f>
        <v>0</v>
      </c>
      <c r="C386" s="58" t="b">
        <f>IF(ISNUMBER(Data!D386),IF(AND($A386&lt;=Data!$H$3,$A388&gt;=Data!$H$2,Data!E387&lt;&gt;1),VLOOKUP($A386,Data!$A:$D,3,FALSE)))</f>
        <v>0</v>
      </c>
      <c r="D386" s="58" t="b">
        <f>IF(COUNT(B386:C386)=2,IF(C386&gt;Data!$H$5,5,IF(C386&gt;Data!$H$6,4,IF(C386&gt;Data!$H$7,3,2))))</f>
        <v>0</v>
      </c>
      <c r="E386" s="69" t="str">
        <f t="shared" si="84"/>
        <v/>
      </c>
      <c r="F386" t="str">
        <f t="shared" si="100"/>
        <v>0,</v>
      </c>
      <c r="G386" t="str">
        <f t="shared" si="100"/>
        <v>0,</v>
      </c>
      <c r="H386" t="str">
        <f t="shared" si="100"/>
        <v>0,</v>
      </c>
      <c r="I386" t="str">
        <f t="shared" si="99"/>
        <v>0,</v>
      </c>
      <c r="J386" t="str">
        <f t="shared" si="99"/>
        <v>0,</v>
      </c>
      <c r="K386" t="str">
        <f t="shared" si="99"/>
        <v>0,</v>
      </c>
      <c r="L386" t="str">
        <f t="shared" si="99"/>
        <v>0,</v>
      </c>
      <c r="M386" t="str">
        <f t="shared" si="99"/>
        <v>0,</v>
      </c>
      <c r="N386" t="str">
        <f t="shared" si="99"/>
        <v>0,</v>
      </c>
      <c r="O386" t="str">
        <f t="shared" si="99"/>
        <v>0,</v>
      </c>
      <c r="P386" t="str">
        <f t="shared" si="99"/>
        <v>0,</v>
      </c>
      <c r="Q386" t="str">
        <f t="shared" si="99"/>
        <v>0,</v>
      </c>
      <c r="R386" t="str">
        <f t="shared" si="96"/>
        <v>0,</v>
      </c>
      <c r="S386" t="str">
        <f t="shared" si="96"/>
        <v>0,</v>
      </c>
      <c r="T386" t="str">
        <f t="shared" si="96"/>
        <v>0,</v>
      </c>
      <c r="U386" t="str">
        <f t="shared" si="96"/>
        <v>0,</v>
      </c>
      <c r="V386" t="str">
        <f t="shared" si="96"/>
        <v>0,</v>
      </c>
      <c r="W386" t="str">
        <f t="shared" si="96"/>
        <v>0,</v>
      </c>
      <c r="X386" t="str">
        <f t="shared" si="96"/>
        <v>0,</v>
      </c>
      <c r="Y386" t="str">
        <f t="shared" si="96"/>
        <v>0,</v>
      </c>
      <c r="AP386" t="str">
        <f t="shared" si="85"/>
        <v>FALSE</v>
      </c>
      <c r="AQ386" t="str">
        <f t="shared" si="86"/>
        <v>FALSE</v>
      </c>
      <c r="AR386" t="str">
        <f t="shared" si="87"/>
        <v>FALSE</v>
      </c>
      <c r="AS386" t="str">
        <f t="shared" si="88"/>
        <v>FALSE</v>
      </c>
    </row>
    <row r="387" spans="1:45" x14ac:dyDescent="0.25">
      <c r="A387" s="58">
        <v>386</v>
      </c>
      <c r="B387" s="58" t="b">
        <f>IF(ISNUMBER(Data!D387),IF(AND($A387&lt;=Data!$H$3,$A389&gt;=Data!$H$2,Data!E388&lt;&gt;1),VLOOKUP($A387,Data!$A:$D,4,FALSE)))</f>
        <v>0</v>
      </c>
      <c r="C387" s="58" t="b">
        <f>IF(ISNUMBER(Data!D387),IF(AND($A387&lt;=Data!$H$3,$A389&gt;=Data!$H$2,Data!E388&lt;&gt;1),VLOOKUP($A387,Data!$A:$D,3,FALSE)))</f>
        <v>0</v>
      </c>
      <c r="D387" s="58" t="b">
        <f>IF(COUNT(B387:C387)=2,IF(C387&gt;Data!$H$5,5,IF(C387&gt;Data!$H$6,4,IF(C387&gt;Data!$H$7,3,2))))</f>
        <v>0</v>
      </c>
      <c r="E387" s="69" t="str">
        <f t="shared" ref="E387:E450" si="101">IF(ISNUMBER(D387),IF(D387=5,1,0),"")</f>
        <v/>
      </c>
      <c r="F387" t="str">
        <f t="shared" si="100"/>
        <v>0,</v>
      </c>
      <c r="G387" t="str">
        <f t="shared" si="100"/>
        <v>0,</v>
      </c>
      <c r="H387" t="str">
        <f t="shared" si="100"/>
        <v>0,</v>
      </c>
      <c r="I387" t="str">
        <f t="shared" si="99"/>
        <v>0,</v>
      </c>
      <c r="J387" t="str">
        <f t="shared" si="99"/>
        <v>0,</v>
      </c>
      <c r="K387" t="str">
        <f t="shared" si="99"/>
        <v>0,</v>
      </c>
      <c r="L387" t="str">
        <f t="shared" si="99"/>
        <v>0,</v>
      </c>
      <c r="M387" t="str">
        <f t="shared" si="99"/>
        <v>0,</v>
      </c>
      <c r="N387" t="str">
        <f t="shared" si="99"/>
        <v>0,</v>
      </c>
      <c r="O387" t="str">
        <f t="shared" si="99"/>
        <v>0,</v>
      </c>
      <c r="P387" t="str">
        <f t="shared" si="99"/>
        <v>0,</v>
      </c>
      <c r="Q387" t="str">
        <f t="shared" si="99"/>
        <v>0,</v>
      </c>
      <c r="R387" t="str">
        <f t="shared" si="96"/>
        <v>0,</v>
      </c>
      <c r="S387" t="str">
        <f t="shared" si="96"/>
        <v>0,</v>
      </c>
      <c r="T387" t="str">
        <f t="shared" si="96"/>
        <v>0,</v>
      </c>
      <c r="U387" t="str">
        <f t="shared" si="96"/>
        <v>0,</v>
      </c>
      <c r="V387" t="str">
        <f t="shared" si="96"/>
        <v>0,</v>
      </c>
      <c r="W387" t="str">
        <f t="shared" si="96"/>
        <v>0,</v>
      </c>
      <c r="X387" t="str">
        <f t="shared" si="96"/>
        <v>0,</v>
      </c>
      <c r="Y387" t="str">
        <f t="shared" si="96"/>
        <v>0,</v>
      </c>
      <c r="AP387" t="str">
        <f t="shared" ref="AP387:AP450" si="102">IF($D387=5,LOG($B387),"FALSE")</f>
        <v>FALSE</v>
      </c>
      <c r="AQ387" t="str">
        <f t="shared" ref="AQ387:AQ450" si="103">IF($D387=4,LOG($B387),"FALSE")</f>
        <v>FALSE</v>
      </c>
      <c r="AR387" t="str">
        <f t="shared" ref="AR387:AR450" si="104">IF($D387=3,LOG($B387),"FALSE")</f>
        <v>FALSE</v>
      </c>
      <c r="AS387" t="str">
        <f t="shared" ref="AS387:AS450" si="105">IF($D387=2,LOG($B387),"FALSE")</f>
        <v>FALSE</v>
      </c>
    </row>
    <row r="388" spans="1:45" x14ac:dyDescent="0.25">
      <c r="A388" s="58">
        <v>387</v>
      </c>
      <c r="B388" s="58" t="b">
        <f>IF(ISNUMBER(Data!D388),IF(AND($A388&lt;=Data!$H$3,$A390&gt;=Data!$H$2,Data!E389&lt;&gt;1),VLOOKUP($A388,Data!$A:$D,4,FALSE)))</f>
        <v>0</v>
      </c>
      <c r="C388" s="58" t="b">
        <f>IF(ISNUMBER(Data!D388),IF(AND($A388&lt;=Data!$H$3,$A390&gt;=Data!$H$2,Data!E389&lt;&gt;1),VLOOKUP($A388,Data!$A:$D,3,FALSE)))</f>
        <v>0</v>
      </c>
      <c r="D388" s="58" t="b">
        <f>IF(COUNT(B388:C388)=2,IF(C388&gt;Data!$H$5,5,IF(C388&gt;Data!$H$6,4,IF(C388&gt;Data!$H$7,3,2))))</f>
        <v>0</v>
      </c>
      <c r="E388" s="69" t="str">
        <f t="shared" si="101"/>
        <v/>
      </c>
      <c r="F388" t="str">
        <f t="shared" si="100"/>
        <v>0,</v>
      </c>
      <c r="G388" t="str">
        <f t="shared" si="100"/>
        <v>0,</v>
      </c>
      <c r="H388" t="str">
        <f t="shared" si="100"/>
        <v>0,</v>
      </c>
      <c r="I388" t="str">
        <f t="shared" si="99"/>
        <v>0,</v>
      </c>
      <c r="J388" t="str">
        <f t="shared" si="99"/>
        <v>0,</v>
      </c>
      <c r="K388" t="str">
        <f t="shared" si="99"/>
        <v>0,</v>
      </c>
      <c r="L388" t="str">
        <f t="shared" si="99"/>
        <v>0,</v>
      </c>
      <c r="M388" t="str">
        <f t="shared" si="99"/>
        <v>0,</v>
      </c>
      <c r="N388" t="str">
        <f t="shared" si="99"/>
        <v>0,</v>
      </c>
      <c r="O388" t="str">
        <f t="shared" si="99"/>
        <v>0,</v>
      </c>
      <c r="P388" t="str">
        <f t="shared" si="99"/>
        <v>0,</v>
      </c>
      <c r="Q388" t="str">
        <f t="shared" si="99"/>
        <v>0,</v>
      </c>
      <c r="R388" t="str">
        <f t="shared" si="96"/>
        <v>0,</v>
      </c>
      <c r="S388" t="str">
        <f t="shared" si="96"/>
        <v>0,</v>
      </c>
      <c r="T388" t="str">
        <f t="shared" si="96"/>
        <v>0,</v>
      </c>
      <c r="U388" t="str">
        <f t="shared" si="96"/>
        <v>0,</v>
      </c>
      <c r="V388" t="str">
        <f t="shared" si="96"/>
        <v>0,</v>
      </c>
      <c r="W388" t="str">
        <f t="shared" si="96"/>
        <v>0,</v>
      </c>
      <c r="X388" t="str">
        <f t="shared" si="96"/>
        <v>0,</v>
      </c>
      <c r="Y388" t="str">
        <f t="shared" si="96"/>
        <v>0,</v>
      </c>
      <c r="AP388" t="str">
        <f t="shared" si="102"/>
        <v>FALSE</v>
      </c>
      <c r="AQ388" t="str">
        <f t="shared" si="103"/>
        <v>FALSE</v>
      </c>
      <c r="AR388" t="str">
        <f t="shared" si="104"/>
        <v>FALSE</v>
      </c>
      <c r="AS388" t="str">
        <f t="shared" si="105"/>
        <v>FALSE</v>
      </c>
    </row>
    <row r="389" spans="1:45" x14ac:dyDescent="0.25">
      <c r="A389" s="58">
        <v>388</v>
      </c>
      <c r="B389" s="58" t="b">
        <f>IF(ISNUMBER(Data!D389),IF(AND($A389&lt;=Data!$H$3,$A391&gt;=Data!$H$2,Data!E390&lt;&gt;1),VLOOKUP($A389,Data!$A:$D,4,FALSE)))</f>
        <v>0</v>
      </c>
      <c r="C389" s="58" t="b">
        <f>IF(ISNUMBER(Data!D389),IF(AND($A389&lt;=Data!$H$3,$A391&gt;=Data!$H$2,Data!E390&lt;&gt;1),VLOOKUP($A389,Data!$A:$D,3,FALSE)))</f>
        <v>0</v>
      </c>
      <c r="D389" s="58" t="b">
        <f>IF(COUNT(B389:C389)=2,IF(C389&gt;Data!$H$5,5,IF(C389&gt;Data!$H$6,4,IF(C389&gt;Data!$H$7,3,2))))</f>
        <v>0</v>
      </c>
      <c r="E389" s="69" t="str">
        <f t="shared" si="101"/>
        <v/>
      </c>
      <c r="F389" t="str">
        <f t="shared" si="100"/>
        <v>0,</v>
      </c>
      <c r="G389" t="str">
        <f t="shared" si="100"/>
        <v>0,</v>
      </c>
      <c r="H389" t="str">
        <f t="shared" si="100"/>
        <v>0,</v>
      </c>
      <c r="I389" t="str">
        <f t="shared" si="99"/>
        <v>0,</v>
      </c>
      <c r="J389" t="str">
        <f t="shared" si="99"/>
        <v>0,</v>
      </c>
      <c r="K389" t="str">
        <f t="shared" si="99"/>
        <v>0,</v>
      </c>
      <c r="L389" t="str">
        <f t="shared" si="99"/>
        <v>0,</v>
      </c>
      <c r="M389" t="str">
        <f t="shared" si="99"/>
        <v>0,</v>
      </c>
      <c r="N389" t="str">
        <f t="shared" si="99"/>
        <v>0,</v>
      </c>
      <c r="O389" t="str">
        <f t="shared" si="99"/>
        <v>0,</v>
      </c>
      <c r="P389" t="str">
        <f t="shared" si="99"/>
        <v>0,</v>
      </c>
      <c r="Q389" t="str">
        <f t="shared" si="99"/>
        <v>0,</v>
      </c>
      <c r="R389" t="str">
        <f t="shared" si="96"/>
        <v>0,</v>
      </c>
      <c r="S389" t="str">
        <f t="shared" si="96"/>
        <v>0,</v>
      </c>
      <c r="T389" t="str">
        <f t="shared" si="96"/>
        <v>0,</v>
      </c>
      <c r="U389" t="str">
        <f t="shared" si="96"/>
        <v>0,</v>
      </c>
      <c r="V389" t="str">
        <f t="shared" si="96"/>
        <v>0,</v>
      </c>
      <c r="W389" t="str">
        <f t="shared" si="96"/>
        <v>0,</v>
      </c>
      <c r="X389" t="str">
        <f t="shared" si="96"/>
        <v>0,</v>
      </c>
      <c r="Y389" t="str">
        <f t="shared" si="96"/>
        <v>0,</v>
      </c>
      <c r="AP389" t="str">
        <f t="shared" si="102"/>
        <v>FALSE</v>
      </c>
      <c r="AQ389" t="str">
        <f t="shared" si="103"/>
        <v>FALSE</v>
      </c>
      <c r="AR389" t="str">
        <f t="shared" si="104"/>
        <v>FALSE</v>
      </c>
      <c r="AS389" t="str">
        <f t="shared" si="105"/>
        <v>FALSE</v>
      </c>
    </row>
    <row r="390" spans="1:45" x14ac:dyDescent="0.25">
      <c r="A390" s="58">
        <v>389</v>
      </c>
      <c r="B390" s="58" t="b">
        <f>IF(ISNUMBER(Data!D390),IF(AND($A390&lt;=Data!$H$3,$A392&gt;=Data!$H$2,Data!E391&lt;&gt;1),VLOOKUP($A390,Data!$A:$D,4,FALSE)))</f>
        <v>0</v>
      </c>
      <c r="C390" s="58" t="b">
        <f>IF(ISNUMBER(Data!D390),IF(AND($A390&lt;=Data!$H$3,$A392&gt;=Data!$H$2,Data!E391&lt;&gt;1),VLOOKUP($A390,Data!$A:$D,3,FALSE)))</f>
        <v>0</v>
      </c>
      <c r="D390" s="58" t="b">
        <f>IF(COUNT(B390:C390)=2,IF(C390&gt;Data!$H$5,5,IF(C390&gt;Data!$H$6,4,IF(C390&gt;Data!$H$7,3,2))))</f>
        <v>0</v>
      </c>
      <c r="E390" s="69" t="str">
        <f t="shared" si="101"/>
        <v/>
      </c>
      <c r="F390" t="str">
        <f t="shared" si="100"/>
        <v>0,</v>
      </c>
      <c r="G390" t="str">
        <f t="shared" si="100"/>
        <v>0,</v>
      </c>
      <c r="H390" t="str">
        <f t="shared" si="100"/>
        <v>0,</v>
      </c>
      <c r="I390" t="str">
        <f t="shared" si="99"/>
        <v>0,</v>
      </c>
      <c r="J390" t="str">
        <f t="shared" si="99"/>
        <v>0,</v>
      </c>
      <c r="K390" t="str">
        <f t="shared" si="99"/>
        <v>0,</v>
      </c>
      <c r="L390" t="str">
        <f t="shared" si="99"/>
        <v>0,</v>
      </c>
      <c r="M390" t="str">
        <f t="shared" si="99"/>
        <v>0,</v>
      </c>
      <c r="N390" t="str">
        <f t="shared" si="99"/>
        <v>0,</v>
      </c>
      <c r="O390" t="str">
        <f t="shared" si="99"/>
        <v>0,</v>
      </c>
      <c r="P390" t="str">
        <f t="shared" si="99"/>
        <v>0,</v>
      </c>
      <c r="Q390" t="str">
        <f t="shared" si="99"/>
        <v>0,</v>
      </c>
      <c r="R390" t="str">
        <f t="shared" si="96"/>
        <v>0,</v>
      </c>
      <c r="S390" t="str">
        <f t="shared" si="96"/>
        <v>0,</v>
      </c>
      <c r="T390" t="str">
        <f t="shared" si="96"/>
        <v>0,</v>
      </c>
      <c r="U390" t="str">
        <f t="shared" si="96"/>
        <v>0,</v>
      </c>
      <c r="V390" t="str">
        <f t="shared" si="96"/>
        <v>0,</v>
      </c>
      <c r="W390" t="str">
        <f t="shared" si="96"/>
        <v>0,</v>
      </c>
      <c r="X390" t="str">
        <f t="shared" si="96"/>
        <v>0,</v>
      </c>
      <c r="Y390" t="str">
        <f t="shared" si="96"/>
        <v>0,</v>
      </c>
      <c r="AP390" t="str">
        <f t="shared" si="102"/>
        <v>FALSE</v>
      </c>
      <c r="AQ390" t="str">
        <f t="shared" si="103"/>
        <v>FALSE</v>
      </c>
      <c r="AR390" t="str">
        <f t="shared" si="104"/>
        <v>FALSE</v>
      </c>
      <c r="AS390" t="str">
        <f t="shared" si="105"/>
        <v>FALSE</v>
      </c>
    </row>
    <row r="391" spans="1:45" x14ac:dyDescent="0.25">
      <c r="A391" s="58">
        <v>390</v>
      </c>
      <c r="B391" s="58" t="b">
        <f>IF(ISNUMBER(Data!D391),IF(AND($A391&lt;=Data!$H$3,$A393&gt;=Data!$H$2,Data!E392&lt;&gt;1),VLOOKUP($A391,Data!$A:$D,4,FALSE)))</f>
        <v>0</v>
      </c>
      <c r="C391" s="58" t="b">
        <f>IF(ISNUMBER(Data!D391),IF(AND($A391&lt;=Data!$H$3,$A393&gt;=Data!$H$2,Data!E392&lt;&gt;1),VLOOKUP($A391,Data!$A:$D,3,FALSE)))</f>
        <v>0</v>
      </c>
      <c r="D391" s="58" t="b">
        <f>IF(COUNT(B391:C391)=2,IF(C391&gt;Data!$H$5,5,IF(C391&gt;Data!$H$6,4,IF(C391&gt;Data!$H$7,3,2))))</f>
        <v>0</v>
      </c>
      <c r="E391" s="69" t="str">
        <f t="shared" si="101"/>
        <v/>
      </c>
      <c r="F391" t="str">
        <f t="shared" si="100"/>
        <v>0,</v>
      </c>
      <c r="G391" t="str">
        <f t="shared" si="100"/>
        <v>0,</v>
      </c>
      <c r="H391" t="str">
        <f t="shared" si="100"/>
        <v>0,</v>
      </c>
      <c r="I391" t="str">
        <f t="shared" si="99"/>
        <v>0,</v>
      </c>
      <c r="J391" t="str">
        <f t="shared" si="99"/>
        <v>0,</v>
      </c>
      <c r="K391" t="str">
        <f t="shared" si="99"/>
        <v>0,</v>
      </c>
      <c r="L391" t="str">
        <f t="shared" si="99"/>
        <v>0,</v>
      </c>
      <c r="M391" t="str">
        <f t="shared" si="99"/>
        <v>0,</v>
      </c>
      <c r="N391" t="str">
        <f t="shared" si="99"/>
        <v>0,</v>
      </c>
      <c r="O391" t="str">
        <f t="shared" si="99"/>
        <v>0,</v>
      </c>
      <c r="P391" t="str">
        <f t="shared" si="99"/>
        <v>0,</v>
      </c>
      <c r="Q391" t="str">
        <f t="shared" si="99"/>
        <v>0,</v>
      </c>
      <c r="R391" t="str">
        <f t="shared" si="96"/>
        <v>0,</v>
      </c>
      <c r="S391" t="str">
        <f t="shared" si="96"/>
        <v>0,</v>
      </c>
      <c r="T391" t="str">
        <f t="shared" si="96"/>
        <v>0,</v>
      </c>
      <c r="U391" t="str">
        <f t="shared" si="96"/>
        <v>0,</v>
      </c>
      <c r="V391" t="str">
        <f t="shared" si="96"/>
        <v>0,</v>
      </c>
      <c r="W391" t="str">
        <f t="shared" si="96"/>
        <v>0,</v>
      </c>
      <c r="X391" t="str">
        <f t="shared" si="96"/>
        <v>0,</v>
      </c>
      <c r="Y391" t="str">
        <f t="shared" si="96"/>
        <v>0,</v>
      </c>
      <c r="AP391" t="str">
        <f t="shared" si="102"/>
        <v>FALSE</v>
      </c>
      <c r="AQ391" t="str">
        <f t="shared" si="103"/>
        <v>FALSE</v>
      </c>
      <c r="AR391" t="str">
        <f t="shared" si="104"/>
        <v>FALSE</v>
      </c>
      <c r="AS391" t="str">
        <f t="shared" si="105"/>
        <v>FALSE</v>
      </c>
    </row>
    <row r="392" spans="1:45" x14ac:dyDescent="0.25">
      <c r="A392" s="58">
        <v>391</v>
      </c>
      <c r="B392" s="58" t="b">
        <f>IF(ISNUMBER(Data!D392),IF(AND($A392&lt;=Data!$H$3,$A394&gt;=Data!$H$2,Data!E393&lt;&gt;1),VLOOKUP($A392,Data!$A:$D,4,FALSE)))</f>
        <v>0</v>
      </c>
      <c r="C392" s="58" t="b">
        <f>IF(ISNUMBER(Data!D392),IF(AND($A392&lt;=Data!$H$3,$A394&gt;=Data!$H$2,Data!E393&lt;&gt;1),VLOOKUP($A392,Data!$A:$D,3,FALSE)))</f>
        <v>0</v>
      </c>
      <c r="D392" s="58" t="b">
        <f>IF(COUNT(B392:C392)=2,IF(C392&gt;Data!$H$5,5,IF(C392&gt;Data!$H$6,4,IF(C392&gt;Data!$H$7,3,2))))</f>
        <v>0</v>
      </c>
      <c r="E392" s="69" t="str">
        <f t="shared" si="101"/>
        <v/>
      </c>
      <c r="F392" t="str">
        <f t="shared" si="100"/>
        <v>0,</v>
      </c>
      <c r="G392" t="str">
        <f t="shared" si="100"/>
        <v>0,</v>
      </c>
      <c r="H392" t="str">
        <f t="shared" si="100"/>
        <v>0,</v>
      </c>
      <c r="I392" t="str">
        <f t="shared" si="100"/>
        <v>0,</v>
      </c>
      <c r="J392" t="str">
        <f t="shared" si="100"/>
        <v>0,</v>
      </c>
      <c r="K392" t="str">
        <f t="shared" si="100"/>
        <v>0,</v>
      </c>
      <c r="L392" t="str">
        <f t="shared" si="100"/>
        <v>0,</v>
      </c>
      <c r="M392" t="str">
        <f t="shared" si="100"/>
        <v>0,</v>
      </c>
      <c r="N392" t="str">
        <f t="shared" ref="N392:Q401" si="106">IF($B392&lt;N$1,1,0) &amp;","&amp;$E392</f>
        <v>0,</v>
      </c>
      <c r="O392" t="str">
        <f t="shared" si="106"/>
        <v>0,</v>
      </c>
      <c r="P392" t="str">
        <f t="shared" si="106"/>
        <v>0,</v>
      </c>
      <c r="Q392" t="str">
        <f t="shared" si="106"/>
        <v>0,</v>
      </c>
      <c r="R392" t="str">
        <f t="shared" ref="R392:X401" si="107">IF($B392&lt;R$1,1,0) &amp;","&amp;$E392</f>
        <v>0,</v>
      </c>
      <c r="S392" t="str">
        <f t="shared" si="107"/>
        <v>0,</v>
      </c>
      <c r="T392" t="str">
        <f t="shared" si="107"/>
        <v>0,</v>
      </c>
      <c r="U392" t="str">
        <f t="shared" si="107"/>
        <v>0,</v>
      </c>
      <c r="V392" t="str">
        <f t="shared" si="107"/>
        <v>0,</v>
      </c>
      <c r="W392" t="str">
        <f t="shared" si="107"/>
        <v>0,</v>
      </c>
      <c r="X392" t="str">
        <f t="shared" si="107"/>
        <v>0,</v>
      </c>
      <c r="Y392" t="str">
        <f t="shared" ref="Y392:Y455" si="108">IF($B392&lt;Y$1,1,0) &amp;","&amp;$E392</f>
        <v>0,</v>
      </c>
      <c r="AP392" t="str">
        <f t="shared" si="102"/>
        <v>FALSE</v>
      </c>
      <c r="AQ392" t="str">
        <f t="shared" si="103"/>
        <v>FALSE</v>
      </c>
      <c r="AR392" t="str">
        <f t="shared" si="104"/>
        <v>FALSE</v>
      </c>
      <c r="AS392" t="str">
        <f t="shared" si="105"/>
        <v>FALSE</v>
      </c>
    </row>
    <row r="393" spans="1:45" x14ac:dyDescent="0.25">
      <c r="A393" s="58">
        <v>392</v>
      </c>
      <c r="B393" s="58" t="b">
        <f>IF(ISNUMBER(Data!D393),IF(AND($A393&lt;=Data!$H$3,$A395&gt;=Data!$H$2,Data!E394&lt;&gt;1),VLOOKUP($A393,Data!$A:$D,4,FALSE)))</f>
        <v>0</v>
      </c>
      <c r="C393" s="58" t="b">
        <f>IF(ISNUMBER(Data!D393),IF(AND($A393&lt;=Data!$H$3,$A395&gt;=Data!$H$2,Data!E394&lt;&gt;1),VLOOKUP($A393,Data!$A:$D,3,FALSE)))</f>
        <v>0</v>
      </c>
      <c r="D393" s="58" t="b">
        <f>IF(COUNT(B393:C393)=2,IF(C393&gt;Data!$H$5,5,IF(C393&gt;Data!$H$6,4,IF(C393&gt;Data!$H$7,3,2))))</f>
        <v>0</v>
      </c>
      <c r="E393" s="69" t="str">
        <f t="shared" si="101"/>
        <v/>
      </c>
      <c r="F393" t="str">
        <f t="shared" si="100"/>
        <v>0,</v>
      </c>
      <c r="G393" t="str">
        <f t="shared" si="100"/>
        <v>0,</v>
      </c>
      <c r="H393" t="str">
        <f t="shared" si="100"/>
        <v>0,</v>
      </c>
      <c r="I393" t="str">
        <f t="shared" si="100"/>
        <v>0,</v>
      </c>
      <c r="J393" t="str">
        <f t="shared" si="100"/>
        <v>0,</v>
      </c>
      <c r="K393" t="str">
        <f t="shared" si="100"/>
        <v>0,</v>
      </c>
      <c r="L393" t="str">
        <f t="shared" si="100"/>
        <v>0,</v>
      </c>
      <c r="M393" t="str">
        <f t="shared" si="100"/>
        <v>0,</v>
      </c>
      <c r="N393" t="str">
        <f t="shared" si="106"/>
        <v>0,</v>
      </c>
      <c r="O393" t="str">
        <f t="shared" si="106"/>
        <v>0,</v>
      </c>
      <c r="P393" t="str">
        <f t="shared" si="106"/>
        <v>0,</v>
      </c>
      <c r="Q393" t="str">
        <f t="shared" si="106"/>
        <v>0,</v>
      </c>
      <c r="R393" t="str">
        <f t="shared" si="107"/>
        <v>0,</v>
      </c>
      <c r="S393" t="str">
        <f t="shared" si="107"/>
        <v>0,</v>
      </c>
      <c r="T393" t="str">
        <f t="shared" si="107"/>
        <v>0,</v>
      </c>
      <c r="U393" t="str">
        <f t="shared" si="107"/>
        <v>0,</v>
      </c>
      <c r="V393" t="str">
        <f t="shared" si="107"/>
        <v>0,</v>
      </c>
      <c r="W393" t="str">
        <f t="shared" si="107"/>
        <v>0,</v>
      </c>
      <c r="X393" t="str">
        <f t="shared" si="107"/>
        <v>0,</v>
      </c>
      <c r="Y393" t="str">
        <f t="shared" si="108"/>
        <v>0,</v>
      </c>
      <c r="AP393" t="str">
        <f t="shared" si="102"/>
        <v>FALSE</v>
      </c>
      <c r="AQ393" t="str">
        <f t="shared" si="103"/>
        <v>FALSE</v>
      </c>
      <c r="AR393" t="str">
        <f t="shared" si="104"/>
        <v>FALSE</v>
      </c>
      <c r="AS393" t="str">
        <f t="shared" si="105"/>
        <v>FALSE</v>
      </c>
    </row>
    <row r="394" spans="1:45" x14ac:dyDescent="0.25">
      <c r="A394" s="58">
        <v>393</v>
      </c>
      <c r="B394" s="58" t="b">
        <f>IF(ISNUMBER(Data!D394),IF(AND($A394&lt;=Data!$H$3,$A396&gt;=Data!$H$2,Data!E395&lt;&gt;1),VLOOKUP($A394,Data!$A:$D,4,FALSE)))</f>
        <v>0</v>
      </c>
      <c r="C394" s="58" t="b">
        <f>IF(ISNUMBER(Data!D394),IF(AND($A394&lt;=Data!$H$3,$A396&gt;=Data!$H$2,Data!E395&lt;&gt;1),VLOOKUP($A394,Data!$A:$D,3,FALSE)))</f>
        <v>0</v>
      </c>
      <c r="D394" s="58" t="b">
        <f>IF(COUNT(B394:C394)=2,IF(C394&gt;Data!$H$5,5,IF(C394&gt;Data!$H$6,4,IF(C394&gt;Data!$H$7,3,2))))</f>
        <v>0</v>
      </c>
      <c r="E394" s="69" t="str">
        <f t="shared" si="101"/>
        <v/>
      </c>
      <c r="F394" t="str">
        <f t="shared" si="100"/>
        <v>0,</v>
      </c>
      <c r="G394" t="str">
        <f t="shared" si="100"/>
        <v>0,</v>
      </c>
      <c r="H394" t="str">
        <f t="shared" si="100"/>
        <v>0,</v>
      </c>
      <c r="I394" t="str">
        <f t="shared" si="100"/>
        <v>0,</v>
      </c>
      <c r="J394" t="str">
        <f t="shared" si="100"/>
        <v>0,</v>
      </c>
      <c r="K394" t="str">
        <f t="shared" si="100"/>
        <v>0,</v>
      </c>
      <c r="L394" t="str">
        <f t="shared" si="100"/>
        <v>0,</v>
      </c>
      <c r="M394" t="str">
        <f t="shared" si="100"/>
        <v>0,</v>
      </c>
      <c r="N394" t="str">
        <f t="shared" si="106"/>
        <v>0,</v>
      </c>
      <c r="O394" t="str">
        <f t="shared" si="106"/>
        <v>0,</v>
      </c>
      <c r="P394" t="str">
        <f t="shared" si="106"/>
        <v>0,</v>
      </c>
      <c r="Q394" t="str">
        <f t="shared" si="106"/>
        <v>0,</v>
      </c>
      <c r="R394" t="str">
        <f t="shared" si="107"/>
        <v>0,</v>
      </c>
      <c r="S394" t="str">
        <f t="shared" si="107"/>
        <v>0,</v>
      </c>
      <c r="T394" t="str">
        <f t="shared" si="107"/>
        <v>0,</v>
      </c>
      <c r="U394" t="str">
        <f t="shared" si="107"/>
        <v>0,</v>
      </c>
      <c r="V394" t="str">
        <f t="shared" si="107"/>
        <v>0,</v>
      </c>
      <c r="W394" t="str">
        <f t="shared" si="107"/>
        <v>0,</v>
      </c>
      <c r="X394" t="str">
        <f t="shared" si="107"/>
        <v>0,</v>
      </c>
      <c r="Y394" t="str">
        <f t="shared" si="108"/>
        <v>0,</v>
      </c>
      <c r="AP394" t="str">
        <f t="shared" si="102"/>
        <v>FALSE</v>
      </c>
      <c r="AQ394" t="str">
        <f t="shared" si="103"/>
        <v>FALSE</v>
      </c>
      <c r="AR394" t="str">
        <f t="shared" si="104"/>
        <v>FALSE</v>
      </c>
      <c r="AS394" t="str">
        <f t="shared" si="105"/>
        <v>FALSE</v>
      </c>
    </row>
    <row r="395" spans="1:45" x14ac:dyDescent="0.25">
      <c r="A395" s="58">
        <v>394</v>
      </c>
      <c r="B395" s="58" t="b">
        <f>IF(ISNUMBER(Data!D395),IF(AND($A395&lt;=Data!$H$3,$A397&gt;=Data!$H$2,Data!E396&lt;&gt;1),VLOOKUP($A395,Data!$A:$D,4,FALSE)))</f>
        <v>0</v>
      </c>
      <c r="C395" s="58" t="b">
        <f>IF(ISNUMBER(Data!D395),IF(AND($A395&lt;=Data!$H$3,$A397&gt;=Data!$H$2,Data!E396&lt;&gt;1),VLOOKUP($A395,Data!$A:$D,3,FALSE)))</f>
        <v>0</v>
      </c>
      <c r="D395" s="58" t="b">
        <f>IF(COUNT(B395:C395)=2,IF(C395&gt;Data!$H$5,5,IF(C395&gt;Data!$H$6,4,IF(C395&gt;Data!$H$7,3,2))))</f>
        <v>0</v>
      </c>
      <c r="E395" s="69" t="str">
        <f t="shared" si="101"/>
        <v/>
      </c>
      <c r="F395" t="str">
        <f t="shared" si="100"/>
        <v>0,</v>
      </c>
      <c r="G395" t="str">
        <f t="shared" si="100"/>
        <v>0,</v>
      </c>
      <c r="H395" t="str">
        <f t="shared" si="100"/>
        <v>0,</v>
      </c>
      <c r="I395" t="str">
        <f t="shared" si="100"/>
        <v>0,</v>
      </c>
      <c r="J395" t="str">
        <f t="shared" si="100"/>
        <v>0,</v>
      </c>
      <c r="K395" t="str">
        <f t="shared" si="100"/>
        <v>0,</v>
      </c>
      <c r="L395" t="str">
        <f t="shared" si="100"/>
        <v>0,</v>
      </c>
      <c r="M395" t="str">
        <f t="shared" si="100"/>
        <v>0,</v>
      </c>
      <c r="N395" t="str">
        <f t="shared" si="106"/>
        <v>0,</v>
      </c>
      <c r="O395" t="str">
        <f t="shared" si="106"/>
        <v>0,</v>
      </c>
      <c r="P395" t="str">
        <f t="shared" si="106"/>
        <v>0,</v>
      </c>
      <c r="Q395" t="str">
        <f t="shared" si="106"/>
        <v>0,</v>
      </c>
      <c r="R395" t="str">
        <f t="shared" si="107"/>
        <v>0,</v>
      </c>
      <c r="S395" t="str">
        <f t="shared" si="107"/>
        <v>0,</v>
      </c>
      <c r="T395" t="str">
        <f t="shared" si="107"/>
        <v>0,</v>
      </c>
      <c r="U395" t="str">
        <f t="shared" si="107"/>
        <v>0,</v>
      </c>
      <c r="V395" t="str">
        <f t="shared" si="107"/>
        <v>0,</v>
      </c>
      <c r="W395" t="str">
        <f t="shared" si="107"/>
        <v>0,</v>
      </c>
      <c r="X395" t="str">
        <f t="shared" si="107"/>
        <v>0,</v>
      </c>
      <c r="Y395" t="str">
        <f t="shared" si="108"/>
        <v>0,</v>
      </c>
      <c r="AP395" t="str">
        <f t="shared" si="102"/>
        <v>FALSE</v>
      </c>
      <c r="AQ395" t="str">
        <f t="shared" si="103"/>
        <v>FALSE</v>
      </c>
      <c r="AR395" t="str">
        <f t="shared" si="104"/>
        <v>FALSE</v>
      </c>
      <c r="AS395" t="str">
        <f t="shared" si="105"/>
        <v>FALSE</v>
      </c>
    </row>
    <row r="396" spans="1:45" x14ac:dyDescent="0.25">
      <c r="A396" s="58">
        <v>395</v>
      </c>
      <c r="B396" s="58" t="b">
        <f>IF(ISNUMBER(Data!D396),IF(AND($A396&lt;=Data!$H$3,$A398&gt;=Data!$H$2,Data!E397&lt;&gt;1),VLOOKUP($A396,Data!$A:$D,4,FALSE)))</f>
        <v>0</v>
      </c>
      <c r="C396" s="58" t="b">
        <f>IF(ISNUMBER(Data!D396),IF(AND($A396&lt;=Data!$H$3,$A398&gt;=Data!$H$2,Data!E397&lt;&gt;1),VLOOKUP($A396,Data!$A:$D,3,FALSE)))</f>
        <v>0</v>
      </c>
      <c r="D396" s="58" t="b">
        <f>IF(COUNT(B396:C396)=2,IF(C396&gt;Data!$H$5,5,IF(C396&gt;Data!$H$6,4,IF(C396&gt;Data!$H$7,3,2))))</f>
        <v>0</v>
      </c>
      <c r="E396" s="69" t="str">
        <f t="shared" si="101"/>
        <v/>
      </c>
      <c r="F396" t="str">
        <f t="shared" si="100"/>
        <v>0,</v>
      </c>
      <c r="G396" t="str">
        <f t="shared" si="100"/>
        <v>0,</v>
      </c>
      <c r="H396" t="str">
        <f t="shared" si="100"/>
        <v>0,</v>
      </c>
      <c r="I396" t="str">
        <f t="shared" si="100"/>
        <v>0,</v>
      </c>
      <c r="J396" t="str">
        <f t="shared" si="100"/>
        <v>0,</v>
      </c>
      <c r="K396" t="str">
        <f t="shared" si="100"/>
        <v>0,</v>
      </c>
      <c r="L396" t="str">
        <f t="shared" si="100"/>
        <v>0,</v>
      </c>
      <c r="M396" t="str">
        <f t="shared" si="100"/>
        <v>0,</v>
      </c>
      <c r="N396" t="str">
        <f t="shared" si="106"/>
        <v>0,</v>
      </c>
      <c r="O396" t="str">
        <f t="shared" si="106"/>
        <v>0,</v>
      </c>
      <c r="P396" t="str">
        <f t="shared" si="106"/>
        <v>0,</v>
      </c>
      <c r="Q396" t="str">
        <f t="shared" si="106"/>
        <v>0,</v>
      </c>
      <c r="R396" t="str">
        <f t="shared" si="107"/>
        <v>0,</v>
      </c>
      <c r="S396" t="str">
        <f t="shared" si="107"/>
        <v>0,</v>
      </c>
      <c r="T396" t="str">
        <f t="shared" si="107"/>
        <v>0,</v>
      </c>
      <c r="U396" t="str">
        <f t="shared" si="107"/>
        <v>0,</v>
      </c>
      <c r="V396" t="str">
        <f t="shared" si="107"/>
        <v>0,</v>
      </c>
      <c r="W396" t="str">
        <f t="shared" si="107"/>
        <v>0,</v>
      </c>
      <c r="X396" t="str">
        <f t="shared" si="107"/>
        <v>0,</v>
      </c>
      <c r="Y396" t="str">
        <f t="shared" si="108"/>
        <v>0,</v>
      </c>
      <c r="AP396" t="str">
        <f t="shared" si="102"/>
        <v>FALSE</v>
      </c>
      <c r="AQ396" t="str">
        <f t="shared" si="103"/>
        <v>FALSE</v>
      </c>
      <c r="AR396" t="str">
        <f t="shared" si="104"/>
        <v>FALSE</v>
      </c>
      <c r="AS396" t="str">
        <f t="shared" si="105"/>
        <v>FALSE</v>
      </c>
    </row>
    <row r="397" spans="1:45" x14ac:dyDescent="0.25">
      <c r="A397" s="58">
        <v>396</v>
      </c>
      <c r="B397" s="58" t="b">
        <f>IF(ISNUMBER(Data!D397),IF(AND($A397&lt;=Data!$H$3,$A399&gt;=Data!$H$2,Data!E398&lt;&gt;1),VLOOKUP($A397,Data!$A:$D,4,FALSE)))</f>
        <v>0</v>
      </c>
      <c r="C397" s="58" t="b">
        <f>IF(ISNUMBER(Data!D397),IF(AND($A397&lt;=Data!$H$3,$A399&gt;=Data!$H$2,Data!E398&lt;&gt;1),VLOOKUP($A397,Data!$A:$D,3,FALSE)))</f>
        <v>0</v>
      </c>
      <c r="D397" s="58" t="b">
        <f>IF(COUNT(B397:C397)=2,IF(C397&gt;Data!$H$5,5,IF(C397&gt;Data!$H$6,4,IF(C397&gt;Data!$H$7,3,2))))</f>
        <v>0</v>
      </c>
      <c r="E397" s="69" t="str">
        <f t="shared" si="101"/>
        <v/>
      </c>
      <c r="F397" t="str">
        <f t="shared" si="100"/>
        <v>0,</v>
      </c>
      <c r="G397" t="str">
        <f t="shared" si="100"/>
        <v>0,</v>
      </c>
      <c r="H397" t="str">
        <f t="shared" si="100"/>
        <v>0,</v>
      </c>
      <c r="I397" t="str">
        <f t="shared" si="100"/>
        <v>0,</v>
      </c>
      <c r="J397" t="str">
        <f t="shared" si="100"/>
        <v>0,</v>
      </c>
      <c r="K397" t="str">
        <f t="shared" si="100"/>
        <v>0,</v>
      </c>
      <c r="L397" t="str">
        <f t="shared" si="100"/>
        <v>0,</v>
      </c>
      <c r="M397" t="str">
        <f t="shared" si="100"/>
        <v>0,</v>
      </c>
      <c r="N397" t="str">
        <f t="shared" si="106"/>
        <v>0,</v>
      </c>
      <c r="O397" t="str">
        <f t="shared" si="106"/>
        <v>0,</v>
      </c>
      <c r="P397" t="str">
        <f t="shared" si="106"/>
        <v>0,</v>
      </c>
      <c r="Q397" t="str">
        <f t="shared" si="106"/>
        <v>0,</v>
      </c>
      <c r="R397" t="str">
        <f t="shared" si="107"/>
        <v>0,</v>
      </c>
      <c r="S397" t="str">
        <f t="shared" si="107"/>
        <v>0,</v>
      </c>
      <c r="T397" t="str">
        <f t="shared" si="107"/>
        <v>0,</v>
      </c>
      <c r="U397" t="str">
        <f t="shared" si="107"/>
        <v>0,</v>
      </c>
      <c r="V397" t="str">
        <f t="shared" si="107"/>
        <v>0,</v>
      </c>
      <c r="W397" t="str">
        <f t="shared" si="107"/>
        <v>0,</v>
      </c>
      <c r="X397" t="str">
        <f t="shared" si="107"/>
        <v>0,</v>
      </c>
      <c r="Y397" t="str">
        <f t="shared" si="108"/>
        <v>0,</v>
      </c>
      <c r="AP397" t="str">
        <f t="shared" si="102"/>
        <v>FALSE</v>
      </c>
      <c r="AQ397" t="str">
        <f t="shared" si="103"/>
        <v>FALSE</v>
      </c>
      <c r="AR397" t="str">
        <f t="shared" si="104"/>
        <v>FALSE</v>
      </c>
      <c r="AS397" t="str">
        <f t="shared" si="105"/>
        <v>FALSE</v>
      </c>
    </row>
    <row r="398" spans="1:45" x14ac:dyDescent="0.25">
      <c r="A398" s="58">
        <v>397</v>
      </c>
      <c r="B398" s="58" t="b">
        <f>IF(ISNUMBER(Data!D398),IF(AND($A398&lt;=Data!$H$3,$A400&gt;=Data!$H$2,Data!E399&lt;&gt;1),VLOOKUP($A398,Data!$A:$D,4,FALSE)))</f>
        <v>0</v>
      </c>
      <c r="C398" s="58" t="b">
        <f>IF(ISNUMBER(Data!D398),IF(AND($A398&lt;=Data!$H$3,$A400&gt;=Data!$H$2,Data!E399&lt;&gt;1),VLOOKUP($A398,Data!$A:$D,3,FALSE)))</f>
        <v>0</v>
      </c>
      <c r="D398" s="58" t="b">
        <f>IF(COUNT(B398:C398)=2,IF(C398&gt;Data!$H$5,5,IF(C398&gt;Data!$H$6,4,IF(C398&gt;Data!$H$7,3,2))))</f>
        <v>0</v>
      </c>
      <c r="E398" s="69" t="str">
        <f t="shared" si="101"/>
        <v/>
      </c>
      <c r="F398" t="str">
        <f t="shared" si="100"/>
        <v>0,</v>
      </c>
      <c r="G398" t="str">
        <f t="shared" si="100"/>
        <v>0,</v>
      </c>
      <c r="H398" t="str">
        <f t="shared" si="100"/>
        <v>0,</v>
      </c>
      <c r="I398" t="str">
        <f t="shared" si="100"/>
        <v>0,</v>
      </c>
      <c r="J398" t="str">
        <f t="shared" si="100"/>
        <v>0,</v>
      </c>
      <c r="K398" t="str">
        <f t="shared" si="100"/>
        <v>0,</v>
      </c>
      <c r="L398" t="str">
        <f t="shared" si="100"/>
        <v>0,</v>
      </c>
      <c r="M398" t="str">
        <f t="shared" si="100"/>
        <v>0,</v>
      </c>
      <c r="N398" t="str">
        <f t="shared" si="106"/>
        <v>0,</v>
      </c>
      <c r="O398" t="str">
        <f t="shared" si="106"/>
        <v>0,</v>
      </c>
      <c r="P398" t="str">
        <f t="shared" si="106"/>
        <v>0,</v>
      </c>
      <c r="Q398" t="str">
        <f t="shared" si="106"/>
        <v>0,</v>
      </c>
      <c r="R398" t="str">
        <f t="shared" si="107"/>
        <v>0,</v>
      </c>
      <c r="S398" t="str">
        <f t="shared" si="107"/>
        <v>0,</v>
      </c>
      <c r="T398" t="str">
        <f t="shared" si="107"/>
        <v>0,</v>
      </c>
      <c r="U398" t="str">
        <f t="shared" si="107"/>
        <v>0,</v>
      </c>
      <c r="V398" t="str">
        <f t="shared" si="107"/>
        <v>0,</v>
      </c>
      <c r="W398" t="str">
        <f t="shared" si="107"/>
        <v>0,</v>
      </c>
      <c r="X398" t="str">
        <f t="shared" si="107"/>
        <v>0,</v>
      </c>
      <c r="Y398" t="str">
        <f t="shared" si="108"/>
        <v>0,</v>
      </c>
      <c r="AP398" t="str">
        <f t="shared" si="102"/>
        <v>FALSE</v>
      </c>
      <c r="AQ398" t="str">
        <f t="shared" si="103"/>
        <v>FALSE</v>
      </c>
      <c r="AR398" t="str">
        <f t="shared" si="104"/>
        <v>FALSE</v>
      </c>
      <c r="AS398" t="str">
        <f t="shared" si="105"/>
        <v>FALSE</v>
      </c>
    </row>
    <row r="399" spans="1:45" x14ac:dyDescent="0.25">
      <c r="A399" s="58">
        <v>398</v>
      </c>
      <c r="B399" s="58" t="b">
        <f>IF(ISNUMBER(Data!D399),IF(AND($A399&lt;=Data!$H$3,$A401&gt;=Data!$H$2,Data!E400&lt;&gt;1),VLOOKUP($A399,Data!$A:$D,4,FALSE)))</f>
        <v>0</v>
      </c>
      <c r="C399" s="58" t="b">
        <f>IF(ISNUMBER(Data!D399),IF(AND($A399&lt;=Data!$H$3,$A401&gt;=Data!$H$2,Data!E400&lt;&gt;1),VLOOKUP($A399,Data!$A:$D,3,FALSE)))</f>
        <v>0</v>
      </c>
      <c r="D399" s="58" t="b">
        <f>IF(COUNT(B399:C399)=2,IF(C399&gt;Data!$H$5,5,IF(C399&gt;Data!$H$6,4,IF(C399&gt;Data!$H$7,3,2))))</f>
        <v>0</v>
      </c>
      <c r="E399" s="69" t="str">
        <f t="shared" si="101"/>
        <v/>
      </c>
      <c r="F399" t="str">
        <f t="shared" si="100"/>
        <v>0,</v>
      </c>
      <c r="G399" t="str">
        <f t="shared" si="100"/>
        <v>0,</v>
      </c>
      <c r="H399" t="str">
        <f t="shared" si="100"/>
        <v>0,</v>
      </c>
      <c r="I399" t="str">
        <f t="shared" si="100"/>
        <v>0,</v>
      </c>
      <c r="J399" t="str">
        <f t="shared" si="100"/>
        <v>0,</v>
      </c>
      <c r="K399" t="str">
        <f t="shared" si="100"/>
        <v>0,</v>
      </c>
      <c r="L399" t="str">
        <f t="shared" si="100"/>
        <v>0,</v>
      </c>
      <c r="M399" t="str">
        <f t="shared" si="100"/>
        <v>0,</v>
      </c>
      <c r="N399" t="str">
        <f t="shared" si="106"/>
        <v>0,</v>
      </c>
      <c r="O399" t="str">
        <f t="shared" si="106"/>
        <v>0,</v>
      </c>
      <c r="P399" t="str">
        <f t="shared" si="106"/>
        <v>0,</v>
      </c>
      <c r="Q399" t="str">
        <f t="shared" si="106"/>
        <v>0,</v>
      </c>
      <c r="R399" t="str">
        <f t="shared" si="107"/>
        <v>0,</v>
      </c>
      <c r="S399" t="str">
        <f t="shared" si="107"/>
        <v>0,</v>
      </c>
      <c r="T399" t="str">
        <f t="shared" si="107"/>
        <v>0,</v>
      </c>
      <c r="U399" t="str">
        <f t="shared" si="107"/>
        <v>0,</v>
      </c>
      <c r="V399" t="str">
        <f t="shared" si="107"/>
        <v>0,</v>
      </c>
      <c r="W399" t="str">
        <f t="shared" si="107"/>
        <v>0,</v>
      </c>
      <c r="X399" t="str">
        <f t="shared" si="107"/>
        <v>0,</v>
      </c>
      <c r="Y399" t="str">
        <f t="shared" si="108"/>
        <v>0,</v>
      </c>
      <c r="AP399" t="str">
        <f t="shared" si="102"/>
        <v>FALSE</v>
      </c>
      <c r="AQ399" t="str">
        <f t="shared" si="103"/>
        <v>FALSE</v>
      </c>
      <c r="AR399" t="str">
        <f t="shared" si="104"/>
        <v>FALSE</v>
      </c>
      <c r="AS399" t="str">
        <f t="shared" si="105"/>
        <v>FALSE</v>
      </c>
    </row>
    <row r="400" spans="1:45" x14ac:dyDescent="0.25">
      <c r="A400" s="58">
        <v>399</v>
      </c>
      <c r="B400" s="58" t="b">
        <f>IF(ISNUMBER(Data!D400),IF(AND($A400&lt;=Data!$H$3,$A402&gt;=Data!$H$2,Data!E401&lt;&gt;1),VLOOKUP($A400,Data!$A:$D,4,FALSE)))</f>
        <v>0</v>
      </c>
      <c r="C400" s="58" t="b">
        <f>IF(ISNUMBER(Data!D400),IF(AND($A400&lt;=Data!$H$3,$A402&gt;=Data!$H$2,Data!E401&lt;&gt;1),VLOOKUP($A400,Data!$A:$D,3,FALSE)))</f>
        <v>0</v>
      </c>
      <c r="D400" s="58" t="b">
        <f>IF(COUNT(B400:C400)=2,IF(C400&gt;Data!$H$5,5,IF(C400&gt;Data!$H$6,4,IF(C400&gt;Data!$H$7,3,2))))</f>
        <v>0</v>
      </c>
      <c r="E400" s="69" t="str">
        <f t="shared" si="101"/>
        <v/>
      </c>
      <c r="F400" t="str">
        <f t="shared" si="100"/>
        <v>0,</v>
      </c>
      <c r="G400" t="str">
        <f t="shared" si="100"/>
        <v>0,</v>
      </c>
      <c r="H400" t="str">
        <f t="shared" si="100"/>
        <v>0,</v>
      </c>
      <c r="I400" t="str">
        <f t="shared" si="100"/>
        <v>0,</v>
      </c>
      <c r="J400" t="str">
        <f t="shared" si="100"/>
        <v>0,</v>
      </c>
      <c r="K400" t="str">
        <f t="shared" si="100"/>
        <v>0,</v>
      </c>
      <c r="L400" t="str">
        <f t="shared" si="100"/>
        <v>0,</v>
      </c>
      <c r="M400" t="str">
        <f t="shared" si="100"/>
        <v>0,</v>
      </c>
      <c r="N400" t="str">
        <f t="shared" si="106"/>
        <v>0,</v>
      </c>
      <c r="O400" t="str">
        <f t="shared" si="106"/>
        <v>0,</v>
      </c>
      <c r="P400" t="str">
        <f t="shared" si="106"/>
        <v>0,</v>
      </c>
      <c r="Q400" t="str">
        <f t="shared" si="106"/>
        <v>0,</v>
      </c>
      <c r="R400" t="str">
        <f t="shared" si="107"/>
        <v>0,</v>
      </c>
      <c r="S400" t="str">
        <f t="shared" si="107"/>
        <v>0,</v>
      </c>
      <c r="T400" t="str">
        <f t="shared" si="107"/>
        <v>0,</v>
      </c>
      <c r="U400" t="str">
        <f t="shared" si="107"/>
        <v>0,</v>
      </c>
      <c r="V400" t="str">
        <f t="shared" si="107"/>
        <v>0,</v>
      </c>
      <c r="W400" t="str">
        <f t="shared" si="107"/>
        <v>0,</v>
      </c>
      <c r="X400" t="str">
        <f t="shared" si="107"/>
        <v>0,</v>
      </c>
      <c r="Y400" t="str">
        <f t="shared" si="108"/>
        <v>0,</v>
      </c>
      <c r="AP400" t="str">
        <f t="shared" si="102"/>
        <v>FALSE</v>
      </c>
      <c r="AQ400" t="str">
        <f t="shared" si="103"/>
        <v>FALSE</v>
      </c>
      <c r="AR400" t="str">
        <f t="shared" si="104"/>
        <v>FALSE</v>
      </c>
      <c r="AS400" t="str">
        <f t="shared" si="105"/>
        <v>FALSE</v>
      </c>
    </row>
    <row r="401" spans="1:45" x14ac:dyDescent="0.25">
      <c r="A401" s="58">
        <v>400</v>
      </c>
      <c r="B401" s="58" t="b">
        <f>IF(ISNUMBER(Data!D401),IF(AND($A401&lt;=Data!$H$3,$A403&gt;=Data!$H$2,Data!E402&lt;&gt;1),VLOOKUP($A401,Data!$A:$D,4,FALSE)))</f>
        <v>0</v>
      </c>
      <c r="C401" s="58" t="b">
        <f>IF(ISNUMBER(Data!D401),IF(AND($A401&lt;=Data!$H$3,$A403&gt;=Data!$H$2,Data!E402&lt;&gt;1),VLOOKUP($A401,Data!$A:$D,3,FALSE)))</f>
        <v>0</v>
      </c>
      <c r="D401" s="58" t="b">
        <f>IF(COUNT(B401:C401)=2,IF(C401&gt;Data!$H$5,5,IF(C401&gt;Data!$H$6,4,IF(C401&gt;Data!$H$7,3,2))))</f>
        <v>0</v>
      </c>
      <c r="E401" s="69" t="str">
        <f t="shared" si="101"/>
        <v/>
      </c>
      <c r="F401" t="str">
        <f t="shared" si="100"/>
        <v>0,</v>
      </c>
      <c r="G401" t="str">
        <f t="shared" si="100"/>
        <v>0,</v>
      </c>
      <c r="H401" t="str">
        <f t="shared" si="100"/>
        <v>0,</v>
      </c>
      <c r="I401" t="str">
        <f t="shared" si="100"/>
        <v>0,</v>
      </c>
      <c r="J401" t="str">
        <f t="shared" si="100"/>
        <v>0,</v>
      </c>
      <c r="K401" t="str">
        <f t="shared" si="100"/>
        <v>0,</v>
      </c>
      <c r="L401" t="str">
        <f t="shared" si="100"/>
        <v>0,</v>
      </c>
      <c r="M401" t="str">
        <f t="shared" si="100"/>
        <v>0,</v>
      </c>
      <c r="N401" t="str">
        <f t="shared" si="106"/>
        <v>0,</v>
      </c>
      <c r="O401" t="str">
        <f t="shared" si="106"/>
        <v>0,</v>
      </c>
      <c r="P401" t="str">
        <f t="shared" si="106"/>
        <v>0,</v>
      </c>
      <c r="Q401" t="str">
        <f t="shared" si="106"/>
        <v>0,</v>
      </c>
      <c r="R401" t="str">
        <f t="shared" si="107"/>
        <v>0,</v>
      </c>
      <c r="S401" t="str">
        <f t="shared" si="107"/>
        <v>0,</v>
      </c>
      <c r="T401" t="str">
        <f t="shared" si="107"/>
        <v>0,</v>
      </c>
      <c r="U401" t="str">
        <f t="shared" si="107"/>
        <v>0,</v>
      </c>
      <c r="V401" t="str">
        <f t="shared" si="107"/>
        <v>0,</v>
      </c>
      <c r="W401" t="str">
        <f t="shared" si="107"/>
        <v>0,</v>
      </c>
      <c r="X401" t="str">
        <f t="shared" si="107"/>
        <v>0,</v>
      </c>
      <c r="Y401" t="str">
        <f t="shared" si="108"/>
        <v>0,</v>
      </c>
      <c r="AP401" t="str">
        <f t="shared" si="102"/>
        <v>FALSE</v>
      </c>
      <c r="AQ401" t="str">
        <f t="shared" si="103"/>
        <v>FALSE</v>
      </c>
      <c r="AR401" t="str">
        <f t="shared" si="104"/>
        <v>FALSE</v>
      </c>
      <c r="AS401" t="str">
        <f t="shared" si="105"/>
        <v>FALSE</v>
      </c>
    </row>
    <row r="402" spans="1:45" x14ac:dyDescent="0.25">
      <c r="A402" s="58">
        <v>401</v>
      </c>
      <c r="B402" s="58" t="b">
        <f>IF(ISNUMBER(Data!D402),IF(AND($A402&lt;=Data!$H$3,$A404&gt;=Data!$H$2,Data!E403&lt;&gt;1),VLOOKUP($A402,Data!$A:$D,4,FALSE)))</f>
        <v>0</v>
      </c>
      <c r="C402" s="58" t="b">
        <f>IF(ISNUMBER(Data!D402),IF(AND($A402&lt;=Data!$H$3,$A404&gt;=Data!$H$2,Data!E403&lt;&gt;1),VLOOKUP($A402,Data!$A:$D,3,FALSE)))</f>
        <v>0</v>
      </c>
      <c r="D402" s="58" t="b">
        <f>IF(COUNT(B402:C402)=2,IF(C402&gt;Data!$H$5,5,IF(C402&gt;Data!$H$6,4,IF(C402&gt;Data!$H$7,3,2))))</f>
        <v>0</v>
      </c>
      <c r="E402" s="69" t="str">
        <f t="shared" si="101"/>
        <v/>
      </c>
      <c r="F402" t="str">
        <f t="shared" si="100"/>
        <v>0,</v>
      </c>
      <c r="G402" t="str">
        <f t="shared" si="100"/>
        <v>0,</v>
      </c>
      <c r="H402" t="str">
        <f t="shared" si="100"/>
        <v>0,</v>
      </c>
      <c r="I402" t="str">
        <f>IF($B402&lt;I$1,1,0) &amp;","&amp;$E402</f>
        <v>0,</v>
      </c>
      <c r="J402" t="str">
        <f>IF($B402&lt;J$1,1,0) &amp;","&amp;$E402</f>
        <v>0,</v>
      </c>
      <c r="K402" t="str">
        <f>IF($B402&lt;K$1,1,0) &amp;","&amp;$E402</f>
        <v>0,</v>
      </c>
      <c r="L402" t="str">
        <f>IF($B402&lt;L$1,1,0) &amp;","&amp;$E402</f>
        <v>0,</v>
      </c>
      <c r="M402" t="str">
        <f>IF($B402&lt;M$1,1,0) &amp;","&amp;$E402</f>
        <v>0,</v>
      </c>
      <c r="N402" t="str">
        <f t="shared" ref="N402:X425" si="109">IF($B402&lt;N$1,1,0) &amp;","&amp;$E402</f>
        <v>0,</v>
      </c>
      <c r="O402" t="str">
        <f t="shared" si="109"/>
        <v>0,</v>
      </c>
      <c r="P402" t="str">
        <f t="shared" si="109"/>
        <v>0,</v>
      </c>
      <c r="Q402" t="str">
        <f t="shared" si="109"/>
        <v>0,</v>
      </c>
      <c r="R402" t="str">
        <f t="shared" si="109"/>
        <v>0,</v>
      </c>
      <c r="S402" t="str">
        <f t="shared" si="109"/>
        <v>0,</v>
      </c>
      <c r="T402" t="str">
        <f t="shared" si="109"/>
        <v>0,</v>
      </c>
      <c r="U402" t="str">
        <f t="shared" si="109"/>
        <v>0,</v>
      </c>
      <c r="V402" t="str">
        <f t="shared" si="109"/>
        <v>0,</v>
      </c>
      <c r="W402" t="str">
        <f t="shared" si="109"/>
        <v>0,</v>
      </c>
      <c r="X402" t="str">
        <f t="shared" si="109"/>
        <v>0,</v>
      </c>
      <c r="Y402" t="str">
        <f t="shared" si="108"/>
        <v>0,</v>
      </c>
      <c r="AP402" t="str">
        <f t="shared" si="102"/>
        <v>FALSE</v>
      </c>
      <c r="AQ402" t="str">
        <f t="shared" si="103"/>
        <v>FALSE</v>
      </c>
      <c r="AR402" t="str">
        <f t="shared" si="104"/>
        <v>FALSE</v>
      </c>
      <c r="AS402" t="str">
        <f t="shared" si="105"/>
        <v>FALSE</v>
      </c>
    </row>
    <row r="403" spans="1:45" x14ac:dyDescent="0.25">
      <c r="A403" s="58">
        <v>402</v>
      </c>
      <c r="B403" s="58" t="b">
        <f>IF(ISNUMBER(Data!D403),IF(AND($A403&lt;=Data!$H$3,$A405&gt;=Data!$H$2,Data!E404&lt;&gt;1),VLOOKUP($A403,Data!$A:$D,4,FALSE)))</f>
        <v>0</v>
      </c>
      <c r="C403" s="58" t="b">
        <f>IF(ISNUMBER(Data!D403),IF(AND($A403&lt;=Data!$H$3,$A405&gt;=Data!$H$2,Data!E404&lt;&gt;1),VLOOKUP($A403,Data!$A:$D,3,FALSE)))</f>
        <v>0</v>
      </c>
      <c r="D403" s="58" t="b">
        <f>IF(COUNT(B403:C403)=2,IF(C403&gt;Data!$H$5,5,IF(C403&gt;Data!$H$6,4,IF(C403&gt;Data!$H$7,3,2))))</f>
        <v>0</v>
      </c>
      <c r="E403" s="69" t="str">
        <f t="shared" si="101"/>
        <v/>
      </c>
      <c r="F403" t="str">
        <f t="shared" si="100"/>
        <v>0,</v>
      </c>
      <c r="G403" t="str">
        <f t="shared" si="100"/>
        <v>0,</v>
      </c>
      <c r="H403" t="str">
        <f t="shared" si="100"/>
        <v>0,</v>
      </c>
      <c r="I403" t="str">
        <f t="shared" si="100"/>
        <v>0,</v>
      </c>
      <c r="J403" t="str">
        <f t="shared" si="100"/>
        <v>0,</v>
      </c>
      <c r="K403" t="str">
        <f t="shared" si="100"/>
        <v>0,</v>
      </c>
      <c r="L403" t="str">
        <f t="shared" si="100"/>
        <v>0,</v>
      </c>
      <c r="M403" t="str">
        <f t="shared" si="100"/>
        <v>0,</v>
      </c>
      <c r="N403" t="str">
        <f t="shared" si="109"/>
        <v>0,</v>
      </c>
      <c r="O403" t="str">
        <f t="shared" si="109"/>
        <v>0,</v>
      </c>
      <c r="P403" t="str">
        <f t="shared" si="109"/>
        <v>0,</v>
      </c>
      <c r="Q403" t="str">
        <f t="shared" si="109"/>
        <v>0,</v>
      </c>
      <c r="R403" t="str">
        <f t="shared" si="109"/>
        <v>0,</v>
      </c>
      <c r="S403" t="str">
        <f t="shared" si="109"/>
        <v>0,</v>
      </c>
      <c r="T403" t="str">
        <f t="shared" si="109"/>
        <v>0,</v>
      </c>
      <c r="U403" t="str">
        <f t="shared" si="109"/>
        <v>0,</v>
      </c>
      <c r="V403" t="str">
        <f t="shared" si="109"/>
        <v>0,</v>
      </c>
      <c r="W403" t="str">
        <f t="shared" si="109"/>
        <v>0,</v>
      </c>
      <c r="X403" t="str">
        <f t="shared" si="109"/>
        <v>0,</v>
      </c>
      <c r="Y403" t="str">
        <f t="shared" si="108"/>
        <v>0,</v>
      </c>
      <c r="AP403" t="str">
        <f t="shared" si="102"/>
        <v>FALSE</v>
      </c>
      <c r="AQ403" t="str">
        <f t="shared" si="103"/>
        <v>FALSE</v>
      </c>
      <c r="AR403" t="str">
        <f t="shared" si="104"/>
        <v>FALSE</v>
      </c>
      <c r="AS403" t="str">
        <f t="shared" si="105"/>
        <v>FALSE</v>
      </c>
    </row>
    <row r="404" spans="1:45" x14ac:dyDescent="0.25">
      <c r="A404" s="58">
        <v>403</v>
      </c>
      <c r="B404" s="58" t="b">
        <f>IF(ISNUMBER(Data!D404),IF(AND($A404&lt;=Data!$H$3,$A406&gt;=Data!$H$2,Data!E405&lt;&gt;1),VLOOKUP($A404,Data!$A:$D,4,FALSE)))</f>
        <v>0</v>
      </c>
      <c r="C404" s="58" t="b">
        <f>IF(ISNUMBER(Data!D404),IF(AND($A404&lt;=Data!$H$3,$A406&gt;=Data!$H$2,Data!E405&lt;&gt;1),VLOOKUP($A404,Data!$A:$D,3,FALSE)))</f>
        <v>0</v>
      </c>
      <c r="D404" s="58" t="b">
        <f>IF(COUNT(B404:C404)=2,IF(C404&gt;Data!$H$5,5,IF(C404&gt;Data!$H$6,4,IF(C404&gt;Data!$H$7,3,2))))</f>
        <v>0</v>
      </c>
      <c r="E404" s="69" t="str">
        <f t="shared" si="101"/>
        <v/>
      </c>
      <c r="F404" t="str">
        <f t="shared" si="100"/>
        <v>0,</v>
      </c>
      <c r="G404" t="str">
        <f t="shared" si="100"/>
        <v>0,</v>
      </c>
      <c r="H404" t="str">
        <f t="shared" si="100"/>
        <v>0,</v>
      </c>
      <c r="I404" t="str">
        <f t="shared" si="100"/>
        <v>0,</v>
      </c>
      <c r="J404" t="str">
        <f t="shared" si="100"/>
        <v>0,</v>
      </c>
      <c r="K404" t="str">
        <f t="shared" si="100"/>
        <v>0,</v>
      </c>
      <c r="L404" t="str">
        <f t="shared" si="100"/>
        <v>0,</v>
      </c>
      <c r="M404" t="str">
        <f t="shared" si="100"/>
        <v>0,</v>
      </c>
      <c r="N404" t="str">
        <f t="shared" si="109"/>
        <v>0,</v>
      </c>
      <c r="O404" t="str">
        <f t="shared" si="109"/>
        <v>0,</v>
      </c>
      <c r="P404" t="str">
        <f t="shared" si="109"/>
        <v>0,</v>
      </c>
      <c r="Q404" t="str">
        <f t="shared" si="109"/>
        <v>0,</v>
      </c>
      <c r="R404" t="str">
        <f t="shared" si="109"/>
        <v>0,</v>
      </c>
      <c r="S404" t="str">
        <f t="shared" si="109"/>
        <v>0,</v>
      </c>
      <c r="T404" t="str">
        <f t="shared" si="109"/>
        <v>0,</v>
      </c>
      <c r="U404" t="str">
        <f t="shared" si="109"/>
        <v>0,</v>
      </c>
      <c r="V404" t="str">
        <f t="shared" si="109"/>
        <v>0,</v>
      </c>
      <c r="W404" t="str">
        <f t="shared" si="109"/>
        <v>0,</v>
      </c>
      <c r="X404" t="str">
        <f t="shared" si="109"/>
        <v>0,</v>
      </c>
      <c r="Y404" t="str">
        <f t="shared" si="108"/>
        <v>0,</v>
      </c>
      <c r="AP404" t="str">
        <f t="shared" si="102"/>
        <v>FALSE</v>
      </c>
      <c r="AQ404" t="str">
        <f t="shared" si="103"/>
        <v>FALSE</v>
      </c>
      <c r="AR404" t="str">
        <f t="shared" si="104"/>
        <v>FALSE</v>
      </c>
      <c r="AS404" t="str">
        <f t="shared" si="105"/>
        <v>FALSE</v>
      </c>
    </row>
    <row r="405" spans="1:45" x14ac:dyDescent="0.25">
      <c r="A405" s="58">
        <v>404</v>
      </c>
      <c r="B405" s="58" t="b">
        <f>IF(ISNUMBER(Data!D405),IF(AND($A405&lt;=Data!$H$3,$A407&gt;=Data!$H$2,Data!E406&lt;&gt;1),VLOOKUP($A405,Data!$A:$D,4,FALSE)))</f>
        <v>0</v>
      </c>
      <c r="C405" s="58" t="b">
        <f>IF(ISNUMBER(Data!D405),IF(AND($A405&lt;=Data!$H$3,$A407&gt;=Data!$H$2,Data!E406&lt;&gt;1),VLOOKUP($A405,Data!$A:$D,3,FALSE)))</f>
        <v>0</v>
      </c>
      <c r="D405" s="58" t="b">
        <f>IF(COUNT(B405:C405)=2,IF(C405&gt;Data!$H$5,5,IF(C405&gt;Data!$H$6,4,IF(C405&gt;Data!$H$7,3,2))))</f>
        <v>0</v>
      </c>
      <c r="E405" s="69" t="str">
        <f t="shared" si="101"/>
        <v/>
      </c>
      <c r="F405" t="str">
        <f t="shared" si="100"/>
        <v>0,</v>
      </c>
      <c r="G405" t="str">
        <f t="shared" si="100"/>
        <v>0,</v>
      </c>
      <c r="H405" t="str">
        <f t="shared" si="100"/>
        <v>0,</v>
      </c>
      <c r="I405" t="str">
        <f t="shared" si="100"/>
        <v>0,</v>
      </c>
      <c r="J405" t="str">
        <f t="shared" si="100"/>
        <v>0,</v>
      </c>
      <c r="K405" t="str">
        <f t="shared" si="100"/>
        <v>0,</v>
      </c>
      <c r="L405" t="str">
        <f t="shared" si="100"/>
        <v>0,</v>
      </c>
      <c r="M405" t="str">
        <f t="shared" si="100"/>
        <v>0,</v>
      </c>
      <c r="N405" t="str">
        <f t="shared" si="109"/>
        <v>0,</v>
      </c>
      <c r="O405" t="str">
        <f t="shared" si="109"/>
        <v>0,</v>
      </c>
      <c r="P405" t="str">
        <f t="shared" si="109"/>
        <v>0,</v>
      </c>
      <c r="Q405" t="str">
        <f t="shared" si="109"/>
        <v>0,</v>
      </c>
      <c r="R405" t="str">
        <f t="shared" si="109"/>
        <v>0,</v>
      </c>
      <c r="S405" t="str">
        <f t="shared" si="109"/>
        <v>0,</v>
      </c>
      <c r="T405" t="str">
        <f t="shared" si="109"/>
        <v>0,</v>
      </c>
      <c r="U405" t="str">
        <f t="shared" si="109"/>
        <v>0,</v>
      </c>
      <c r="V405" t="str">
        <f t="shared" si="109"/>
        <v>0,</v>
      </c>
      <c r="W405" t="str">
        <f t="shared" si="109"/>
        <v>0,</v>
      </c>
      <c r="X405" t="str">
        <f t="shared" si="109"/>
        <v>0,</v>
      </c>
      <c r="Y405" t="str">
        <f t="shared" si="108"/>
        <v>0,</v>
      </c>
      <c r="AP405" t="str">
        <f t="shared" si="102"/>
        <v>FALSE</v>
      </c>
      <c r="AQ405" t="str">
        <f t="shared" si="103"/>
        <v>FALSE</v>
      </c>
      <c r="AR405" t="str">
        <f t="shared" si="104"/>
        <v>FALSE</v>
      </c>
      <c r="AS405" t="str">
        <f t="shared" si="105"/>
        <v>FALSE</v>
      </c>
    </row>
    <row r="406" spans="1:45" x14ac:dyDescent="0.25">
      <c r="A406" s="58">
        <v>405</v>
      </c>
      <c r="B406" s="58" t="b">
        <f>IF(ISNUMBER(Data!D406),IF(AND($A406&lt;=Data!$H$3,$A408&gt;=Data!$H$2,Data!E407&lt;&gt;1),VLOOKUP($A406,Data!$A:$D,4,FALSE)))</f>
        <v>0</v>
      </c>
      <c r="C406" s="58" t="b">
        <f>IF(ISNUMBER(Data!D406),IF(AND($A406&lt;=Data!$H$3,$A408&gt;=Data!$H$2,Data!E407&lt;&gt;1),VLOOKUP($A406,Data!$A:$D,3,FALSE)))</f>
        <v>0</v>
      </c>
      <c r="D406" s="58" t="b">
        <f>IF(COUNT(B406:C406)=2,IF(C406&gt;Data!$H$5,5,IF(C406&gt;Data!$H$6,4,IF(C406&gt;Data!$H$7,3,2))))</f>
        <v>0</v>
      </c>
      <c r="E406" s="69" t="str">
        <f t="shared" si="101"/>
        <v/>
      </c>
      <c r="F406" t="str">
        <f t="shared" si="100"/>
        <v>0,</v>
      </c>
      <c r="G406" t="str">
        <f t="shared" si="100"/>
        <v>0,</v>
      </c>
      <c r="H406" t="str">
        <f t="shared" si="100"/>
        <v>0,</v>
      </c>
      <c r="I406" t="str">
        <f t="shared" si="100"/>
        <v>0,</v>
      </c>
      <c r="J406" t="str">
        <f t="shared" si="100"/>
        <v>0,</v>
      </c>
      <c r="K406" t="str">
        <f t="shared" si="100"/>
        <v>0,</v>
      </c>
      <c r="L406" t="str">
        <f t="shared" si="100"/>
        <v>0,</v>
      </c>
      <c r="M406" t="str">
        <f t="shared" si="100"/>
        <v>0,</v>
      </c>
      <c r="N406" t="str">
        <f t="shared" si="109"/>
        <v>0,</v>
      </c>
      <c r="O406" t="str">
        <f t="shared" si="109"/>
        <v>0,</v>
      </c>
      <c r="P406" t="str">
        <f t="shared" si="109"/>
        <v>0,</v>
      </c>
      <c r="Q406" t="str">
        <f t="shared" si="109"/>
        <v>0,</v>
      </c>
      <c r="R406" t="str">
        <f t="shared" si="109"/>
        <v>0,</v>
      </c>
      <c r="S406" t="str">
        <f t="shared" si="109"/>
        <v>0,</v>
      </c>
      <c r="T406" t="str">
        <f t="shared" si="109"/>
        <v>0,</v>
      </c>
      <c r="U406" t="str">
        <f t="shared" si="109"/>
        <v>0,</v>
      </c>
      <c r="V406" t="str">
        <f t="shared" si="109"/>
        <v>0,</v>
      </c>
      <c r="W406" t="str">
        <f t="shared" si="109"/>
        <v>0,</v>
      </c>
      <c r="X406" t="str">
        <f t="shared" si="109"/>
        <v>0,</v>
      </c>
      <c r="Y406" t="str">
        <f t="shared" si="108"/>
        <v>0,</v>
      </c>
      <c r="AP406" t="str">
        <f t="shared" si="102"/>
        <v>FALSE</v>
      </c>
      <c r="AQ406" t="str">
        <f t="shared" si="103"/>
        <v>FALSE</v>
      </c>
      <c r="AR406" t="str">
        <f t="shared" si="104"/>
        <v>FALSE</v>
      </c>
      <c r="AS406" t="str">
        <f t="shared" si="105"/>
        <v>FALSE</v>
      </c>
    </row>
    <row r="407" spans="1:45" x14ac:dyDescent="0.25">
      <c r="A407" s="58">
        <v>406</v>
      </c>
      <c r="B407" s="58" t="b">
        <f>IF(ISNUMBER(Data!D407),IF(AND($A407&lt;=Data!$H$3,$A409&gt;=Data!$H$2,Data!E408&lt;&gt;1),VLOOKUP($A407,Data!$A:$D,4,FALSE)))</f>
        <v>0</v>
      </c>
      <c r="C407" s="58" t="b">
        <f>IF(ISNUMBER(Data!D407),IF(AND($A407&lt;=Data!$H$3,$A409&gt;=Data!$H$2,Data!E408&lt;&gt;1),VLOOKUP($A407,Data!$A:$D,3,FALSE)))</f>
        <v>0</v>
      </c>
      <c r="D407" s="58" t="b">
        <f>IF(COUNT(B407:C407)=2,IF(C407&gt;Data!$H$5,5,IF(C407&gt;Data!$H$6,4,IF(C407&gt;Data!$H$7,3,2))))</f>
        <v>0</v>
      </c>
      <c r="E407" s="69" t="str">
        <f t="shared" si="101"/>
        <v/>
      </c>
      <c r="F407" t="str">
        <f t="shared" si="100"/>
        <v>0,</v>
      </c>
      <c r="G407" t="str">
        <f t="shared" si="100"/>
        <v>0,</v>
      </c>
      <c r="H407" t="str">
        <f t="shared" si="100"/>
        <v>0,</v>
      </c>
      <c r="I407" t="str">
        <f t="shared" si="100"/>
        <v>0,</v>
      </c>
      <c r="J407" t="str">
        <f t="shared" si="100"/>
        <v>0,</v>
      </c>
      <c r="K407" t="str">
        <f t="shared" si="100"/>
        <v>0,</v>
      </c>
      <c r="L407" t="str">
        <f t="shared" si="100"/>
        <v>0,</v>
      </c>
      <c r="M407" t="str">
        <f t="shared" si="100"/>
        <v>0,</v>
      </c>
      <c r="N407" t="str">
        <f t="shared" si="109"/>
        <v>0,</v>
      </c>
      <c r="O407" t="str">
        <f t="shared" si="109"/>
        <v>0,</v>
      </c>
      <c r="P407" t="str">
        <f t="shared" si="109"/>
        <v>0,</v>
      </c>
      <c r="Q407" t="str">
        <f t="shared" si="109"/>
        <v>0,</v>
      </c>
      <c r="R407" t="str">
        <f t="shared" si="109"/>
        <v>0,</v>
      </c>
      <c r="S407" t="str">
        <f t="shared" si="109"/>
        <v>0,</v>
      </c>
      <c r="T407" t="str">
        <f t="shared" si="109"/>
        <v>0,</v>
      </c>
      <c r="U407" t="str">
        <f t="shared" si="109"/>
        <v>0,</v>
      </c>
      <c r="V407" t="str">
        <f t="shared" si="109"/>
        <v>0,</v>
      </c>
      <c r="W407" t="str">
        <f t="shared" si="109"/>
        <v>0,</v>
      </c>
      <c r="X407" t="str">
        <f t="shared" si="109"/>
        <v>0,</v>
      </c>
      <c r="Y407" t="str">
        <f t="shared" si="108"/>
        <v>0,</v>
      </c>
      <c r="AP407" t="str">
        <f t="shared" si="102"/>
        <v>FALSE</v>
      </c>
      <c r="AQ407" t="str">
        <f t="shared" si="103"/>
        <v>FALSE</v>
      </c>
      <c r="AR407" t="str">
        <f t="shared" si="104"/>
        <v>FALSE</v>
      </c>
      <c r="AS407" t="str">
        <f t="shared" si="105"/>
        <v>FALSE</v>
      </c>
    </row>
    <row r="408" spans="1:45" x14ac:dyDescent="0.25">
      <c r="A408" s="58">
        <v>407</v>
      </c>
      <c r="B408" s="58" t="b">
        <f>IF(ISNUMBER(Data!D408),IF(AND($A408&lt;=Data!$H$3,$A410&gt;=Data!$H$2,Data!E409&lt;&gt;1),VLOOKUP($A408,Data!$A:$D,4,FALSE)))</f>
        <v>0</v>
      </c>
      <c r="C408" s="58" t="b">
        <f>IF(ISNUMBER(Data!D408),IF(AND($A408&lt;=Data!$H$3,$A410&gt;=Data!$H$2,Data!E409&lt;&gt;1),VLOOKUP($A408,Data!$A:$D,3,FALSE)))</f>
        <v>0</v>
      </c>
      <c r="D408" s="58" t="b">
        <f>IF(COUNT(B408:C408)=2,IF(C408&gt;Data!$H$5,5,IF(C408&gt;Data!$H$6,4,IF(C408&gt;Data!$H$7,3,2))))</f>
        <v>0</v>
      </c>
      <c r="E408" s="69" t="str">
        <f t="shared" si="101"/>
        <v/>
      </c>
      <c r="F408" t="str">
        <f t="shared" si="100"/>
        <v>0,</v>
      </c>
      <c r="G408" t="str">
        <f t="shared" si="100"/>
        <v>0,</v>
      </c>
      <c r="H408" t="str">
        <f t="shared" si="100"/>
        <v>0,</v>
      </c>
      <c r="I408" t="str">
        <f t="shared" si="100"/>
        <v>0,</v>
      </c>
      <c r="J408" t="str">
        <f t="shared" si="100"/>
        <v>0,</v>
      </c>
      <c r="K408" t="str">
        <f t="shared" si="100"/>
        <v>0,</v>
      </c>
      <c r="L408" t="str">
        <f t="shared" si="100"/>
        <v>0,</v>
      </c>
      <c r="M408" t="str">
        <f t="shared" si="100"/>
        <v>0,</v>
      </c>
      <c r="N408" t="str">
        <f t="shared" si="109"/>
        <v>0,</v>
      </c>
      <c r="O408" t="str">
        <f t="shared" si="109"/>
        <v>0,</v>
      </c>
      <c r="P408" t="str">
        <f t="shared" si="109"/>
        <v>0,</v>
      </c>
      <c r="Q408" t="str">
        <f t="shared" si="109"/>
        <v>0,</v>
      </c>
      <c r="R408" t="str">
        <f t="shared" si="109"/>
        <v>0,</v>
      </c>
      <c r="S408" t="str">
        <f t="shared" si="109"/>
        <v>0,</v>
      </c>
      <c r="T408" t="str">
        <f t="shared" si="109"/>
        <v>0,</v>
      </c>
      <c r="U408" t="str">
        <f t="shared" si="109"/>
        <v>0,</v>
      </c>
      <c r="V408" t="str">
        <f t="shared" si="109"/>
        <v>0,</v>
      </c>
      <c r="W408" t="str">
        <f t="shared" si="109"/>
        <v>0,</v>
      </c>
      <c r="X408" t="str">
        <f t="shared" si="109"/>
        <v>0,</v>
      </c>
      <c r="Y408" t="str">
        <f t="shared" si="108"/>
        <v>0,</v>
      </c>
      <c r="AP408" t="str">
        <f t="shared" si="102"/>
        <v>FALSE</v>
      </c>
      <c r="AQ408" t="str">
        <f t="shared" si="103"/>
        <v>FALSE</v>
      </c>
      <c r="AR408" t="str">
        <f t="shared" si="104"/>
        <v>FALSE</v>
      </c>
      <c r="AS408" t="str">
        <f t="shared" si="105"/>
        <v>FALSE</v>
      </c>
    </row>
    <row r="409" spans="1:45" x14ac:dyDescent="0.25">
      <c r="A409" s="58">
        <v>408</v>
      </c>
      <c r="B409" s="58" t="b">
        <f>IF(ISNUMBER(Data!D409),IF(AND($A409&lt;=Data!$H$3,$A411&gt;=Data!$H$2,Data!E410&lt;&gt;1),VLOOKUP($A409,Data!$A:$D,4,FALSE)))</f>
        <v>0</v>
      </c>
      <c r="C409" s="58" t="b">
        <f>IF(ISNUMBER(Data!D409),IF(AND($A409&lt;=Data!$H$3,$A411&gt;=Data!$H$2,Data!E410&lt;&gt;1),VLOOKUP($A409,Data!$A:$D,3,FALSE)))</f>
        <v>0</v>
      </c>
      <c r="D409" s="58" t="b">
        <f>IF(COUNT(B409:C409)=2,IF(C409&gt;Data!$H$5,5,IF(C409&gt;Data!$H$6,4,IF(C409&gt;Data!$H$7,3,2))))</f>
        <v>0</v>
      </c>
      <c r="E409" s="69" t="str">
        <f t="shared" si="101"/>
        <v/>
      </c>
      <c r="F409" t="str">
        <f t="shared" si="100"/>
        <v>0,</v>
      </c>
      <c r="G409" t="str">
        <f t="shared" si="100"/>
        <v>0,</v>
      </c>
      <c r="H409" t="str">
        <f t="shared" si="100"/>
        <v>0,</v>
      </c>
      <c r="I409" t="str">
        <f t="shared" si="100"/>
        <v>0,</v>
      </c>
      <c r="J409" t="str">
        <f t="shared" si="100"/>
        <v>0,</v>
      </c>
      <c r="K409" t="str">
        <f t="shared" si="100"/>
        <v>0,</v>
      </c>
      <c r="L409" t="str">
        <f t="shared" si="100"/>
        <v>0,</v>
      </c>
      <c r="M409" t="str">
        <f t="shared" si="100"/>
        <v>0,</v>
      </c>
      <c r="N409" t="str">
        <f t="shared" si="109"/>
        <v>0,</v>
      </c>
      <c r="O409" t="str">
        <f t="shared" si="109"/>
        <v>0,</v>
      </c>
      <c r="P409" t="str">
        <f t="shared" si="109"/>
        <v>0,</v>
      </c>
      <c r="Q409" t="str">
        <f t="shared" si="109"/>
        <v>0,</v>
      </c>
      <c r="R409" t="str">
        <f t="shared" si="109"/>
        <v>0,</v>
      </c>
      <c r="S409" t="str">
        <f t="shared" si="109"/>
        <v>0,</v>
      </c>
      <c r="T409" t="str">
        <f t="shared" si="109"/>
        <v>0,</v>
      </c>
      <c r="U409" t="str">
        <f t="shared" si="109"/>
        <v>0,</v>
      </c>
      <c r="V409" t="str">
        <f t="shared" si="109"/>
        <v>0,</v>
      </c>
      <c r="W409" t="str">
        <f t="shared" si="109"/>
        <v>0,</v>
      </c>
      <c r="X409" t="str">
        <f t="shared" si="109"/>
        <v>0,</v>
      </c>
      <c r="Y409" t="str">
        <f t="shared" si="108"/>
        <v>0,</v>
      </c>
      <c r="AP409" t="str">
        <f t="shared" si="102"/>
        <v>FALSE</v>
      </c>
      <c r="AQ409" t="str">
        <f t="shared" si="103"/>
        <v>FALSE</v>
      </c>
      <c r="AR409" t="str">
        <f t="shared" si="104"/>
        <v>FALSE</v>
      </c>
      <c r="AS409" t="str">
        <f t="shared" si="105"/>
        <v>FALSE</v>
      </c>
    </row>
    <row r="410" spans="1:45" x14ac:dyDescent="0.25">
      <c r="A410" s="58">
        <v>409</v>
      </c>
      <c r="B410" s="58" t="b">
        <f>IF(ISNUMBER(Data!D410),IF(AND($A410&lt;=Data!$H$3,$A412&gt;=Data!$H$2,Data!E411&lt;&gt;1),VLOOKUP($A410,Data!$A:$D,4,FALSE)))</f>
        <v>0</v>
      </c>
      <c r="C410" s="58" t="b">
        <f>IF(ISNUMBER(Data!D410),IF(AND($A410&lt;=Data!$H$3,$A412&gt;=Data!$H$2,Data!E411&lt;&gt;1),VLOOKUP($A410,Data!$A:$D,3,FALSE)))</f>
        <v>0</v>
      </c>
      <c r="D410" s="58" t="b">
        <f>IF(COUNT(B410:C410)=2,IF(C410&gt;Data!$H$5,5,IF(C410&gt;Data!$H$6,4,IF(C410&gt;Data!$H$7,3,2))))</f>
        <v>0</v>
      </c>
      <c r="E410" s="69" t="str">
        <f t="shared" si="101"/>
        <v/>
      </c>
      <c r="F410" t="str">
        <f t="shared" si="100"/>
        <v>0,</v>
      </c>
      <c r="G410" t="str">
        <f t="shared" si="100"/>
        <v>0,</v>
      </c>
      <c r="H410" t="str">
        <f t="shared" si="100"/>
        <v>0,</v>
      </c>
      <c r="I410" t="str">
        <f t="shared" si="100"/>
        <v>0,</v>
      </c>
      <c r="J410" t="str">
        <f t="shared" si="100"/>
        <v>0,</v>
      </c>
      <c r="K410" t="str">
        <f t="shared" si="100"/>
        <v>0,</v>
      </c>
      <c r="L410" t="str">
        <f t="shared" si="100"/>
        <v>0,</v>
      </c>
      <c r="M410" t="str">
        <f t="shared" si="100"/>
        <v>0,</v>
      </c>
      <c r="N410" t="str">
        <f t="shared" si="109"/>
        <v>0,</v>
      </c>
      <c r="O410" t="str">
        <f t="shared" si="109"/>
        <v>0,</v>
      </c>
      <c r="P410" t="str">
        <f t="shared" si="109"/>
        <v>0,</v>
      </c>
      <c r="Q410" t="str">
        <f t="shared" si="109"/>
        <v>0,</v>
      </c>
      <c r="R410" t="str">
        <f t="shared" si="109"/>
        <v>0,</v>
      </c>
      <c r="S410" t="str">
        <f t="shared" si="109"/>
        <v>0,</v>
      </c>
      <c r="T410" t="str">
        <f t="shared" si="109"/>
        <v>0,</v>
      </c>
      <c r="U410" t="str">
        <f t="shared" si="109"/>
        <v>0,</v>
      </c>
      <c r="V410" t="str">
        <f t="shared" si="109"/>
        <v>0,</v>
      </c>
      <c r="W410" t="str">
        <f t="shared" si="109"/>
        <v>0,</v>
      </c>
      <c r="X410" t="str">
        <f t="shared" si="109"/>
        <v>0,</v>
      </c>
      <c r="Y410" t="str">
        <f t="shared" si="108"/>
        <v>0,</v>
      </c>
      <c r="AP410" t="str">
        <f t="shared" si="102"/>
        <v>FALSE</v>
      </c>
      <c r="AQ410" t="str">
        <f t="shared" si="103"/>
        <v>FALSE</v>
      </c>
      <c r="AR410" t="str">
        <f t="shared" si="104"/>
        <v>FALSE</v>
      </c>
      <c r="AS410" t="str">
        <f t="shared" si="105"/>
        <v>FALSE</v>
      </c>
    </row>
    <row r="411" spans="1:45" x14ac:dyDescent="0.25">
      <c r="A411" s="58">
        <v>410</v>
      </c>
      <c r="B411" s="58" t="b">
        <f>IF(ISNUMBER(Data!D411),IF(AND($A411&lt;=Data!$H$3,$A413&gt;=Data!$H$2,Data!E412&lt;&gt;1),VLOOKUP($A411,Data!$A:$D,4,FALSE)))</f>
        <v>0</v>
      </c>
      <c r="C411" s="58" t="b">
        <f>IF(ISNUMBER(Data!D411),IF(AND($A411&lt;=Data!$H$3,$A413&gt;=Data!$H$2,Data!E412&lt;&gt;1),VLOOKUP($A411,Data!$A:$D,3,FALSE)))</f>
        <v>0</v>
      </c>
      <c r="D411" s="58" t="b">
        <f>IF(COUNT(B411:C411)=2,IF(C411&gt;Data!$H$5,5,IF(C411&gt;Data!$H$6,4,IF(C411&gt;Data!$H$7,3,2))))</f>
        <v>0</v>
      </c>
      <c r="E411" s="69" t="str">
        <f t="shared" si="101"/>
        <v/>
      </c>
      <c r="F411" t="str">
        <f t="shared" si="100"/>
        <v>0,</v>
      </c>
      <c r="G411" t="str">
        <f t="shared" si="100"/>
        <v>0,</v>
      </c>
      <c r="H411" t="str">
        <f t="shared" si="100"/>
        <v>0,</v>
      </c>
      <c r="I411" t="str">
        <f t="shared" si="100"/>
        <v>0,</v>
      </c>
      <c r="J411" t="str">
        <f t="shared" si="100"/>
        <v>0,</v>
      </c>
      <c r="K411" t="str">
        <f t="shared" si="100"/>
        <v>0,</v>
      </c>
      <c r="L411" t="str">
        <f t="shared" si="100"/>
        <v>0,</v>
      </c>
      <c r="M411" t="str">
        <f t="shared" si="100"/>
        <v>0,</v>
      </c>
      <c r="N411" t="str">
        <f t="shared" si="109"/>
        <v>0,</v>
      </c>
      <c r="O411" t="str">
        <f t="shared" si="109"/>
        <v>0,</v>
      </c>
      <c r="P411" t="str">
        <f t="shared" si="109"/>
        <v>0,</v>
      </c>
      <c r="Q411" t="str">
        <f t="shared" si="109"/>
        <v>0,</v>
      </c>
      <c r="R411" t="str">
        <f t="shared" si="109"/>
        <v>0,</v>
      </c>
      <c r="S411" t="str">
        <f t="shared" si="109"/>
        <v>0,</v>
      </c>
      <c r="T411" t="str">
        <f t="shared" si="109"/>
        <v>0,</v>
      </c>
      <c r="U411" t="str">
        <f t="shared" si="109"/>
        <v>0,</v>
      </c>
      <c r="V411" t="str">
        <f t="shared" si="109"/>
        <v>0,</v>
      </c>
      <c r="W411" t="str">
        <f t="shared" si="109"/>
        <v>0,</v>
      </c>
      <c r="X411" t="str">
        <f t="shared" si="109"/>
        <v>0,</v>
      </c>
      <c r="Y411" t="str">
        <f t="shared" si="108"/>
        <v>0,</v>
      </c>
      <c r="AP411" t="str">
        <f t="shared" si="102"/>
        <v>FALSE</v>
      </c>
      <c r="AQ411" t="str">
        <f t="shared" si="103"/>
        <v>FALSE</v>
      </c>
      <c r="AR411" t="str">
        <f t="shared" si="104"/>
        <v>FALSE</v>
      </c>
      <c r="AS411" t="str">
        <f t="shared" si="105"/>
        <v>FALSE</v>
      </c>
    </row>
    <row r="412" spans="1:45" x14ac:dyDescent="0.25">
      <c r="A412" s="58">
        <v>411</v>
      </c>
      <c r="B412" s="58" t="b">
        <f>IF(ISNUMBER(Data!D412),IF(AND($A412&lt;=Data!$H$3,$A414&gt;=Data!$H$2,Data!E413&lt;&gt;1),VLOOKUP($A412,Data!$A:$D,4,FALSE)))</f>
        <v>0</v>
      </c>
      <c r="C412" s="58" t="b">
        <f>IF(ISNUMBER(Data!D412),IF(AND($A412&lt;=Data!$H$3,$A414&gt;=Data!$H$2,Data!E413&lt;&gt;1),VLOOKUP($A412,Data!$A:$D,3,FALSE)))</f>
        <v>0</v>
      </c>
      <c r="D412" s="58" t="b">
        <f>IF(COUNT(B412:C412)=2,IF(C412&gt;Data!$H$5,5,IF(C412&gt;Data!$H$6,4,IF(C412&gt;Data!$H$7,3,2))))</f>
        <v>0</v>
      </c>
      <c r="E412" s="69" t="str">
        <f t="shared" si="101"/>
        <v/>
      </c>
      <c r="F412" t="str">
        <f t="shared" si="100"/>
        <v>0,</v>
      </c>
      <c r="G412" t="str">
        <f t="shared" si="100"/>
        <v>0,</v>
      </c>
      <c r="H412" t="str">
        <f t="shared" si="100"/>
        <v>0,</v>
      </c>
      <c r="I412" t="str">
        <f t="shared" si="100"/>
        <v>0,</v>
      </c>
      <c r="J412" t="str">
        <f t="shared" si="100"/>
        <v>0,</v>
      </c>
      <c r="K412" t="str">
        <f t="shared" si="100"/>
        <v>0,</v>
      </c>
      <c r="L412" t="str">
        <f t="shared" si="100"/>
        <v>0,</v>
      </c>
      <c r="M412" t="str">
        <f t="shared" si="100"/>
        <v>0,</v>
      </c>
      <c r="N412" t="str">
        <f t="shared" si="109"/>
        <v>0,</v>
      </c>
      <c r="O412" t="str">
        <f t="shared" si="109"/>
        <v>0,</v>
      </c>
      <c r="P412" t="str">
        <f t="shared" si="109"/>
        <v>0,</v>
      </c>
      <c r="Q412" t="str">
        <f t="shared" si="109"/>
        <v>0,</v>
      </c>
      <c r="R412" t="str">
        <f t="shared" si="109"/>
        <v>0,</v>
      </c>
      <c r="S412" t="str">
        <f t="shared" si="109"/>
        <v>0,</v>
      </c>
      <c r="T412" t="str">
        <f t="shared" si="109"/>
        <v>0,</v>
      </c>
      <c r="U412" t="str">
        <f t="shared" si="109"/>
        <v>0,</v>
      </c>
      <c r="V412" t="str">
        <f t="shared" si="109"/>
        <v>0,</v>
      </c>
      <c r="W412" t="str">
        <f t="shared" si="109"/>
        <v>0,</v>
      </c>
      <c r="X412" t="str">
        <f t="shared" si="109"/>
        <v>0,</v>
      </c>
      <c r="Y412" t="str">
        <f t="shared" si="108"/>
        <v>0,</v>
      </c>
      <c r="AP412" t="str">
        <f t="shared" si="102"/>
        <v>FALSE</v>
      </c>
      <c r="AQ412" t="str">
        <f t="shared" si="103"/>
        <v>FALSE</v>
      </c>
      <c r="AR412" t="str">
        <f t="shared" si="104"/>
        <v>FALSE</v>
      </c>
      <c r="AS412" t="str">
        <f t="shared" si="105"/>
        <v>FALSE</v>
      </c>
    </row>
    <row r="413" spans="1:45" x14ac:dyDescent="0.25">
      <c r="A413" s="58">
        <v>412</v>
      </c>
      <c r="B413" s="58" t="b">
        <f>IF(ISNUMBER(Data!D413),IF(AND($A413&lt;=Data!$H$3,$A415&gt;=Data!$H$2,Data!E414&lt;&gt;1),VLOOKUP($A413,Data!$A:$D,4,FALSE)))</f>
        <v>0</v>
      </c>
      <c r="C413" s="58" t="b">
        <f>IF(ISNUMBER(Data!D413),IF(AND($A413&lt;=Data!$H$3,$A415&gt;=Data!$H$2,Data!E414&lt;&gt;1),VLOOKUP($A413,Data!$A:$D,3,FALSE)))</f>
        <v>0</v>
      </c>
      <c r="D413" s="58" t="b">
        <f>IF(COUNT(B413:C413)=2,IF(C413&gt;Data!$H$5,5,IF(C413&gt;Data!$H$6,4,IF(C413&gt;Data!$H$7,3,2))))</f>
        <v>0</v>
      </c>
      <c r="E413" s="69" t="str">
        <f t="shared" si="101"/>
        <v/>
      </c>
      <c r="F413" t="str">
        <f t="shared" si="100"/>
        <v>0,</v>
      </c>
      <c r="G413" t="str">
        <f t="shared" si="100"/>
        <v>0,</v>
      </c>
      <c r="H413" t="str">
        <f t="shared" si="100"/>
        <v>0,</v>
      </c>
      <c r="I413" t="str">
        <f t="shared" si="100"/>
        <v>0,</v>
      </c>
      <c r="J413" t="str">
        <f t="shared" si="100"/>
        <v>0,</v>
      </c>
      <c r="K413" t="str">
        <f t="shared" si="100"/>
        <v>0,</v>
      </c>
      <c r="L413" t="str">
        <f t="shared" si="100"/>
        <v>0,</v>
      </c>
      <c r="M413" t="str">
        <f t="shared" si="100"/>
        <v>0,</v>
      </c>
      <c r="N413" t="str">
        <f t="shared" si="109"/>
        <v>0,</v>
      </c>
      <c r="O413" t="str">
        <f t="shared" si="109"/>
        <v>0,</v>
      </c>
      <c r="P413" t="str">
        <f t="shared" si="109"/>
        <v>0,</v>
      </c>
      <c r="Q413" t="str">
        <f t="shared" si="109"/>
        <v>0,</v>
      </c>
      <c r="R413" t="str">
        <f t="shared" si="109"/>
        <v>0,</v>
      </c>
      <c r="S413" t="str">
        <f t="shared" si="109"/>
        <v>0,</v>
      </c>
      <c r="T413" t="str">
        <f t="shared" si="109"/>
        <v>0,</v>
      </c>
      <c r="U413" t="str">
        <f t="shared" si="109"/>
        <v>0,</v>
      </c>
      <c r="V413" t="str">
        <f t="shared" si="109"/>
        <v>0,</v>
      </c>
      <c r="W413" t="str">
        <f t="shared" si="109"/>
        <v>0,</v>
      </c>
      <c r="X413" t="str">
        <f t="shared" si="109"/>
        <v>0,</v>
      </c>
      <c r="Y413" t="str">
        <f t="shared" si="108"/>
        <v>0,</v>
      </c>
      <c r="AP413" t="str">
        <f t="shared" si="102"/>
        <v>FALSE</v>
      </c>
      <c r="AQ413" t="str">
        <f t="shared" si="103"/>
        <v>FALSE</v>
      </c>
      <c r="AR413" t="str">
        <f t="shared" si="104"/>
        <v>FALSE</v>
      </c>
      <c r="AS413" t="str">
        <f t="shared" si="105"/>
        <v>FALSE</v>
      </c>
    </row>
    <row r="414" spans="1:45" x14ac:dyDescent="0.25">
      <c r="A414" s="58">
        <v>413</v>
      </c>
      <c r="B414" s="58" t="b">
        <f>IF(ISNUMBER(Data!D414),IF(AND($A414&lt;=Data!$H$3,$A416&gt;=Data!$H$2,Data!E415&lt;&gt;1),VLOOKUP($A414,Data!$A:$D,4,FALSE)))</f>
        <v>0</v>
      </c>
      <c r="C414" s="58" t="b">
        <f>IF(ISNUMBER(Data!D414),IF(AND($A414&lt;=Data!$H$3,$A416&gt;=Data!$H$2,Data!E415&lt;&gt;1),VLOOKUP($A414,Data!$A:$D,3,FALSE)))</f>
        <v>0</v>
      </c>
      <c r="D414" s="58" t="b">
        <f>IF(COUNT(B414:C414)=2,IF(C414&gt;Data!$H$5,5,IF(C414&gt;Data!$H$6,4,IF(C414&gt;Data!$H$7,3,2))))</f>
        <v>0</v>
      </c>
      <c r="E414" s="69" t="str">
        <f t="shared" si="101"/>
        <v/>
      </c>
      <c r="F414" t="str">
        <f t="shared" si="100"/>
        <v>0,</v>
      </c>
      <c r="G414" t="str">
        <f t="shared" si="100"/>
        <v>0,</v>
      </c>
      <c r="H414" t="str">
        <f t="shared" si="100"/>
        <v>0,</v>
      </c>
      <c r="I414" t="str">
        <f t="shared" si="100"/>
        <v>0,</v>
      </c>
      <c r="J414" t="str">
        <f t="shared" si="100"/>
        <v>0,</v>
      </c>
      <c r="K414" t="str">
        <f t="shared" si="100"/>
        <v>0,</v>
      </c>
      <c r="L414" t="str">
        <f t="shared" si="100"/>
        <v>0,</v>
      </c>
      <c r="M414" t="str">
        <f t="shared" si="100"/>
        <v>0,</v>
      </c>
      <c r="N414" t="str">
        <f t="shared" si="109"/>
        <v>0,</v>
      </c>
      <c r="O414" t="str">
        <f t="shared" si="109"/>
        <v>0,</v>
      </c>
      <c r="P414" t="str">
        <f t="shared" si="109"/>
        <v>0,</v>
      </c>
      <c r="Q414" t="str">
        <f t="shared" si="109"/>
        <v>0,</v>
      </c>
      <c r="R414" t="str">
        <f t="shared" si="109"/>
        <v>0,</v>
      </c>
      <c r="S414" t="str">
        <f t="shared" si="109"/>
        <v>0,</v>
      </c>
      <c r="T414" t="str">
        <f t="shared" si="109"/>
        <v>0,</v>
      </c>
      <c r="U414" t="str">
        <f t="shared" si="109"/>
        <v>0,</v>
      </c>
      <c r="V414" t="str">
        <f t="shared" si="109"/>
        <v>0,</v>
      </c>
      <c r="W414" t="str">
        <f t="shared" si="109"/>
        <v>0,</v>
      </c>
      <c r="X414" t="str">
        <f t="shared" si="109"/>
        <v>0,</v>
      </c>
      <c r="Y414" t="str">
        <f t="shared" si="108"/>
        <v>0,</v>
      </c>
      <c r="AP414" t="str">
        <f t="shared" si="102"/>
        <v>FALSE</v>
      </c>
      <c r="AQ414" t="str">
        <f t="shared" si="103"/>
        <v>FALSE</v>
      </c>
      <c r="AR414" t="str">
        <f t="shared" si="104"/>
        <v>FALSE</v>
      </c>
      <c r="AS414" t="str">
        <f t="shared" si="105"/>
        <v>FALSE</v>
      </c>
    </row>
    <row r="415" spans="1:45" x14ac:dyDescent="0.25">
      <c r="A415" s="58">
        <v>414</v>
      </c>
      <c r="B415" s="58" t="b">
        <f>IF(ISNUMBER(Data!D415),IF(AND($A415&lt;=Data!$H$3,$A417&gt;=Data!$H$2,Data!E416&lt;&gt;1),VLOOKUP($A415,Data!$A:$D,4,FALSE)))</f>
        <v>0</v>
      </c>
      <c r="C415" s="58" t="b">
        <f>IF(ISNUMBER(Data!D415),IF(AND($A415&lt;=Data!$H$3,$A417&gt;=Data!$H$2,Data!E416&lt;&gt;1),VLOOKUP($A415,Data!$A:$D,3,FALSE)))</f>
        <v>0</v>
      </c>
      <c r="D415" s="58" t="b">
        <f>IF(COUNT(B415:C415)=2,IF(C415&gt;Data!$H$5,5,IF(C415&gt;Data!$H$6,4,IF(C415&gt;Data!$H$7,3,2))))</f>
        <v>0</v>
      </c>
      <c r="E415" s="69" t="str">
        <f t="shared" si="101"/>
        <v/>
      </c>
      <c r="F415" t="str">
        <f t="shared" ref="F415:O442" si="110">IF($B415&lt;F$1,1,0) &amp;","&amp;$E415</f>
        <v>0,</v>
      </c>
      <c r="G415" t="str">
        <f t="shared" si="110"/>
        <v>0,</v>
      </c>
      <c r="H415" t="str">
        <f t="shared" si="110"/>
        <v>0,</v>
      </c>
      <c r="I415" t="str">
        <f t="shared" si="110"/>
        <v>0,</v>
      </c>
      <c r="J415" t="str">
        <f t="shared" si="110"/>
        <v>0,</v>
      </c>
      <c r="K415" t="str">
        <f t="shared" si="110"/>
        <v>0,</v>
      </c>
      <c r="L415" t="str">
        <f t="shared" si="110"/>
        <v>0,</v>
      </c>
      <c r="M415" t="str">
        <f t="shared" si="110"/>
        <v>0,</v>
      </c>
      <c r="N415" t="str">
        <f t="shared" si="109"/>
        <v>0,</v>
      </c>
      <c r="O415" t="str">
        <f t="shared" si="109"/>
        <v>0,</v>
      </c>
      <c r="P415" t="str">
        <f t="shared" si="109"/>
        <v>0,</v>
      </c>
      <c r="Q415" t="str">
        <f t="shared" si="109"/>
        <v>0,</v>
      </c>
      <c r="R415" t="str">
        <f t="shared" si="109"/>
        <v>0,</v>
      </c>
      <c r="S415" t="str">
        <f t="shared" si="109"/>
        <v>0,</v>
      </c>
      <c r="T415" t="str">
        <f t="shared" si="109"/>
        <v>0,</v>
      </c>
      <c r="U415" t="str">
        <f t="shared" si="109"/>
        <v>0,</v>
      </c>
      <c r="V415" t="str">
        <f t="shared" si="109"/>
        <v>0,</v>
      </c>
      <c r="W415" t="str">
        <f t="shared" si="109"/>
        <v>0,</v>
      </c>
      <c r="X415" t="str">
        <f t="shared" si="109"/>
        <v>0,</v>
      </c>
      <c r="Y415" t="str">
        <f t="shared" si="108"/>
        <v>0,</v>
      </c>
      <c r="AP415" t="str">
        <f t="shared" si="102"/>
        <v>FALSE</v>
      </c>
      <c r="AQ415" t="str">
        <f t="shared" si="103"/>
        <v>FALSE</v>
      </c>
      <c r="AR415" t="str">
        <f t="shared" si="104"/>
        <v>FALSE</v>
      </c>
      <c r="AS415" t="str">
        <f t="shared" si="105"/>
        <v>FALSE</v>
      </c>
    </row>
    <row r="416" spans="1:45" x14ac:dyDescent="0.25">
      <c r="A416" s="58">
        <v>415</v>
      </c>
      <c r="B416" s="58" t="b">
        <f>IF(ISNUMBER(Data!D416),IF(AND($A416&lt;=Data!$H$3,$A418&gt;=Data!$H$2,Data!E417&lt;&gt;1),VLOOKUP($A416,Data!$A:$D,4,FALSE)))</f>
        <v>0</v>
      </c>
      <c r="C416" s="58" t="b">
        <f>IF(ISNUMBER(Data!D416),IF(AND($A416&lt;=Data!$H$3,$A418&gt;=Data!$H$2,Data!E417&lt;&gt;1),VLOOKUP($A416,Data!$A:$D,3,FALSE)))</f>
        <v>0</v>
      </c>
      <c r="D416" s="58" t="b">
        <f>IF(COUNT(B416:C416)=2,IF(C416&gt;Data!$H$5,5,IF(C416&gt;Data!$H$6,4,IF(C416&gt;Data!$H$7,3,2))))</f>
        <v>0</v>
      </c>
      <c r="E416" s="69" t="str">
        <f t="shared" si="101"/>
        <v/>
      </c>
      <c r="F416" t="str">
        <f t="shared" si="110"/>
        <v>0,</v>
      </c>
      <c r="G416" t="str">
        <f t="shared" si="110"/>
        <v>0,</v>
      </c>
      <c r="H416" t="str">
        <f t="shared" si="110"/>
        <v>0,</v>
      </c>
      <c r="I416" t="str">
        <f t="shared" si="110"/>
        <v>0,</v>
      </c>
      <c r="J416" t="str">
        <f t="shared" si="110"/>
        <v>0,</v>
      </c>
      <c r="K416" t="str">
        <f t="shared" si="110"/>
        <v>0,</v>
      </c>
      <c r="L416" t="str">
        <f t="shared" si="110"/>
        <v>0,</v>
      </c>
      <c r="M416" t="str">
        <f t="shared" si="110"/>
        <v>0,</v>
      </c>
      <c r="N416" t="str">
        <f t="shared" si="109"/>
        <v>0,</v>
      </c>
      <c r="O416" t="str">
        <f t="shared" si="109"/>
        <v>0,</v>
      </c>
      <c r="P416" t="str">
        <f t="shared" si="109"/>
        <v>0,</v>
      </c>
      <c r="Q416" t="str">
        <f t="shared" si="109"/>
        <v>0,</v>
      </c>
      <c r="R416" t="str">
        <f t="shared" si="109"/>
        <v>0,</v>
      </c>
      <c r="S416" t="str">
        <f t="shared" si="109"/>
        <v>0,</v>
      </c>
      <c r="T416" t="str">
        <f t="shared" si="109"/>
        <v>0,</v>
      </c>
      <c r="U416" t="str">
        <f t="shared" si="109"/>
        <v>0,</v>
      </c>
      <c r="V416" t="str">
        <f t="shared" si="109"/>
        <v>0,</v>
      </c>
      <c r="W416" t="str">
        <f t="shared" si="109"/>
        <v>0,</v>
      </c>
      <c r="X416" t="str">
        <f t="shared" si="109"/>
        <v>0,</v>
      </c>
      <c r="Y416" t="str">
        <f t="shared" si="108"/>
        <v>0,</v>
      </c>
      <c r="AP416" t="str">
        <f t="shared" si="102"/>
        <v>FALSE</v>
      </c>
      <c r="AQ416" t="str">
        <f t="shared" si="103"/>
        <v>FALSE</v>
      </c>
      <c r="AR416" t="str">
        <f t="shared" si="104"/>
        <v>FALSE</v>
      </c>
      <c r="AS416" t="str">
        <f t="shared" si="105"/>
        <v>FALSE</v>
      </c>
    </row>
    <row r="417" spans="1:45" x14ac:dyDescent="0.25">
      <c r="A417" s="58">
        <v>416</v>
      </c>
      <c r="B417" s="58" t="b">
        <f>IF(ISNUMBER(Data!D417),IF(AND($A417&lt;=Data!$H$3,$A419&gt;=Data!$H$2,Data!E418&lt;&gt;1),VLOOKUP($A417,Data!$A:$D,4,FALSE)))</f>
        <v>0</v>
      </c>
      <c r="C417" s="58" t="b">
        <f>IF(ISNUMBER(Data!D417),IF(AND($A417&lt;=Data!$H$3,$A419&gt;=Data!$H$2,Data!E418&lt;&gt;1),VLOOKUP($A417,Data!$A:$D,3,FALSE)))</f>
        <v>0</v>
      </c>
      <c r="D417" s="58" t="b">
        <f>IF(COUNT(B417:C417)=2,IF(C417&gt;Data!$H$5,5,IF(C417&gt;Data!$H$6,4,IF(C417&gt;Data!$H$7,3,2))))</f>
        <v>0</v>
      </c>
      <c r="E417" s="69" t="str">
        <f t="shared" si="101"/>
        <v/>
      </c>
      <c r="F417" t="str">
        <f t="shared" si="110"/>
        <v>0,</v>
      </c>
      <c r="G417" t="str">
        <f t="shared" si="110"/>
        <v>0,</v>
      </c>
      <c r="H417" t="str">
        <f t="shared" si="110"/>
        <v>0,</v>
      </c>
      <c r="I417" t="str">
        <f t="shared" si="110"/>
        <v>0,</v>
      </c>
      <c r="J417" t="str">
        <f t="shared" si="110"/>
        <v>0,</v>
      </c>
      <c r="K417" t="str">
        <f t="shared" si="110"/>
        <v>0,</v>
      </c>
      <c r="L417" t="str">
        <f t="shared" si="110"/>
        <v>0,</v>
      </c>
      <c r="M417" t="str">
        <f t="shared" si="110"/>
        <v>0,</v>
      </c>
      <c r="N417" t="str">
        <f t="shared" si="109"/>
        <v>0,</v>
      </c>
      <c r="O417" t="str">
        <f t="shared" si="109"/>
        <v>0,</v>
      </c>
      <c r="P417" t="str">
        <f t="shared" si="109"/>
        <v>0,</v>
      </c>
      <c r="Q417" t="str">
        <f t="shared" si="109"/>
        <v>0,</v>
      </c>
      <c r="R417" t="str">
        <f t="shared" si="109"/>
        <v>0,</v>
      </c>
      <c r="S417" t="str">
        <f t="shared" si="109"/>
        <v>0,</v>
      </c>
      <c r="T417" t="str">
        <f t="shared" si="109"/>
        <v>0,</v>
      </c>
      <c r="U417" t="str">
        <f t="shared" si="109"/>
        <v>0,</v>
      </c>
      <c r="V417" t="str">
        <f t="shared" si="109"/>
        <v>0,</v>
      </c>
      <c r="W417" t="str">
        <f t="shared" si="109"/>
        <v>0,</v>
      </c>
      <c r="X417" t="str">
        <f t="shared" si="109"/>
        <v>0,</v>
      </c>
      <c r="Y417" t="str">
        <f t="shared" si="108"/>
        <v>0,</v>
      </c>
      <c r="AP417" t="str">
        <f t="shared" si="102"/>
        <v>FALSE</v>
      </c>
      <c r="AQ417" t="str">
        <f t="shared" si="103"/>
        <v>FALSE</v>
      </c>
      <c r="AR417" t="str">
        <f t="shared" si="104"/>
        <v>FALSE</v>
      </c>
      <c r="AS417" t="str">
        <f t="shared" si="105"/>
        <v>FALSE</v>
      </c>
    </row>
    <row r="418" spans="1:45" x14ac:dyDescent="0.25">
      <c r="A418" s="58">
        <v>417</v>
      </c>
      <c r="B418" s="58" t="b">
        <f>IF(ISNUMBER(Data!D418),IF(AND($A418&lt;=Data!$H$3,$A420&gt;=Data!$H$2,Data!E419&lt;&gt;1),VLOOKUP($A418,Data!$A:$D,4,FALSE)))</f>
        <v>0</v>
      </c>
      <c r="C418" s="58" t="b">
        <f>IF(ISNUMBER(Data!D418),IF(AND($A418&lt;=Data!$H$3,$A420&gt;=Data!$H$2,Data!E419&lt;&gt;1),VLOOKUP($A418,Data!$A:$D,3,FALSE)))</f>
        <v>0</v>
      </c>
      <c r="D418" s="58" t="b">
        <f>IF(COUNT(B418:C418)=2,IF(C418&gt;Data!$H$5,5,IF(C418&gt;Data!$H$6,4,IF(C418&gt;Data!$H$7,3,2))))</f>
        <v>0</v>
      </c>
      <c r="E418" s="69" t="str">
        <f t="shared" si="101"/>
        <v/>
      </c>
      <c r="F418" t="str">
        <f t="shared" si="110"/>
        <v>0,</v>
      </c>
      <c r="G418" t="str">
        <f t="shared" si="110"/>
        <v>0,</v>
      </c>
      <c r="H418" t="str">
        <f t="shared" si="110"/>
        <v>0,</v>
      </c>
      <c r="I418" t="str">
        <f t="shared" si="110"/>
        <v>0,</v>
      </c>
      <c r="J418" t="str">
        <f t="shared" si="110"/>
        <v>0,</v>
      </c>
      <c r="K418" t="str">
        <f t="shared" si="110"/>
        <v>0,</v>
      </c>
      <c r="L418" t="str">
        <f t="shared" si="110"/>
        <v>0,</v>
      </c>
      <c r="M418" t="str">
        <f t="shared" si="110"/>
        <v>0,</v>
      </c>
      <c r="N418" t="str">
        <f t="shared" si="109"/>
        <v>0,</v>
      </c>
      <c r="O418" t="str">
        <f t="shared" si="109"/>
        <v>0,</v>
      </c>
      <c r="P418" t="str">
        <f t="shared" si="109"/>
        <v>0,</v>
      </c>
      <c r="Q418" t="str">
        <f t="shared" si="109"/>
        <v>0,</v>
      </c>
      <c r="R418" t="str">
        <f t="shared" si="109"/>
        <v>0,</v>
      </c>
      <c r="S418" t="str">
        <f t="shared" si="109"/>
        <v>0,</v>
      </c>
      <c r="T418" t="str">
        <f t="shared" si="109"/>
        <v>0,</v>
      </c>
      <c r="U418" t="str">
        <f t="shared" si="109"/>
        <v>0,</v>
      </c>
      <c r="V418" t="str">
        <f t="shared" si="109"/>
        <v>0,</v>
      </c>
      <c r="W418" t="str">
        <f t="shared" si="109"/>
        <v>0,</v>
      </c>
      <c r="X418" t="str">
        <f t="shared" si="109"/>
        <v>0,</v>
      </c>
      <c r="Y418" t="str">
        <f t="shared" si="108"/>
        <v>0,</v>
      </c>
      <c r="AP418" t="str">
        <f t="shared" si="102"/>
        <v>FALSE</v>
      </c>
      <c r="AQ418" t="str">
        <f t="shared" si="103"/>
        <v>FALSE</v>
      </c>
      <c r="AR418" t="str">
        <f t="shared" si="104"/>
        <v>FALSE</v>
      </c>
      <c r="AS418" t="str">
        <f t="shared" si="105"/>
        <v>FALSE</v>
      </c>
    </row>
    <row r="419" spans="1:45" x14ac:dyDescent="0.25">
      <c r="A419" s="58">
        <v>418</v>
      </c>
      <c r="B419" s="58" t="b">
        <f>IF(ISNUMBER(Data!D419),IF(AND($A419&lt;=Data!$H$3,$A421&gt;=Data!$H$2,Data!E420&lt;&gt;1),VLOOKUP($A419,Data!$A:$D,4,FALSE)))</f>
        <v>0</v>
      </c>
      <c r="C419" s="58" t="b">
        <f>IF(ISNUMBER(Data!D419),IF(AND($A419&lt;=Data!$H$3,$A421&gt;=Data!$H$2,Data!E420&lt;&gt;1),VLOOKUP($A419,Data!$A:$D,3,FALSE)))</f>
        <v>0</v>
      </c>
      <c r="D419" s="58" t="b">
        <f>IF(COUNT(B419:C419)=2,IF(C419&gt;Data!$H$5,5,IF(C419&gt;Data!$H$6,4,IF(C419&gt;Data!$H$7,3,2))))</f>
        <v>0</v>
      </c>
      <c r="E419" s="69" t="str">
        <f t="shared" si="101"/>
        <v/>
      </c>
      <c r="F419" t="str">
        <f t="shared" si="110"/>
        <v>0,</v>
      </c>
      <c r="G419" t="str">
        <f t="shared" si="110"/>
        <v>0,</v>
      </c>
      <c r="H419" t="str">
        <f t="shared" si="110"/>
        <v>0,</v>
      </c>
      <c r="I419" t="str">
        <f t="shared" si="110"/>
        <v>0,</v>
      </c>
      <c r="J419" t="str">
        <f t="shared" si="110"/>
        <v>0,</v>
      </c>
      <c r="K419" t="str">
        <f t="shared" si="110"/>
        <v>0,</v>
      </c>
      <c r="L419" t="str">
        <f t="shared" si="110"/>
        <v>0,</v>
      </c>
      <c r="M419" t="str">
        <f t="shared" si="110"/>
        <v>0,</v>
      </c>
      <c r="N419" t="str">
        <f t="shared" si="109"/>
        <v>0,</v>
      </c>
      <c r="O419" t="str">
        <f t="shared" si="109"/>
        <v>0,</v>
      </c>
      <c r="P419" t="str">
        <f t="shared" si="109"/>
        <v>0,</v>
      </c>
      <c r="Q419" t="str">
        <f t="shared" si="109"/>
        <v>0,</v>
      </c>
      <c r="R419" t="str">
        <f t="shared" si="109"/>
        <v>0,</v>
      </c>
      <c r="S419" t="str">
        <f t="shared" si="109"/>
        <v>0,</v>
      </c>
      <c r="T419" t="str">
        <f t="shared" si="109"/>
        <v>0,</v>
      </c>
      <c r="U419" t="str">
        <f t="shared" si="109"/>
        <v>0,</v>
      </c>
      <c r="V419" t="str">
        <f t="shared" si="109"/>
        <v>0,</v>
      </c>
      <c r="W419" t="str">
        <f t="shared" si="109"/>
        <v>0,</v>
      </c>
      <c r="X419" t="str">
        <f t="shared" si="109"/>
        <v>0,</v>
      </c>
      <c r="Y419" t="str">
        <f t="shared" si="108"/>
        <v>0,</v>
      </c>
      <c r="AP419" t="str">
        <f t="shared" si="102"/>
        <v>FALSE</v>
      </c>
      <c r="AQ419" t="str">
        <f t="shared" si="103"/>
        <v>FALSE</v>
      </c>
      <c r="AR419" t="str">
        <f t="shared" si="104"/>
        <v>FALSE</v>
      </c>
      <c r="AS419" t="str">
        <f t="shared" si="105"/>
        <v>FALSE</v>
      </c>
    </row>
    <row r="420" spans="1:45" x14ac:dyDescent="0.25">
      <c r="A420" s="58">
        <v>419</v>
      </c>
      <c r="B420" s="58" t="b">
        <f>IF(ISNUMBER(Data!D420),IF(AND($A420&lt;=Data!$H$3,$A422&gt;=Data!$H$2,Data!E421&lt;&gt;1),VLOOKUP($A420,Data!$A:$D,4,FALSE)))</f>
        <v>0</v>
      </c>
      <c r="C420" s="58" t="b">
        <f>IF(ISNUMBER(Data!D420),IF(AND($A420&lt;=Data!$H$3,$A422&gt;=Data!$H$2,Data!E421&lt;&gt;1),VLOOKUP($A420,Data!$A:$D,3,FALSE)))</f>
        <v>0</v>
      </c>
      <c r="D420" s="58" t="b">
        <f>IF(COUNT(B420:C420)=2,IF(C420&gt;Data!$H$5,5,IF(C420&gt;Data!$H$6,4,IF(C420&gt;Data!$H$7,3,2))))</f>
        <v>0</v>
      </c>
      <c r="E420" s="69" t="str">
        <f t="shared" si="101"/>
        <v/>
      </c>
      <c r="F420" t="str">
        <f t="shared" si="110"/>
        <v>0,</v>
      </c>
      <c r="G420" t="str">
        <f t="shared" si="110"/>
        <v>0,</v>
      </c>
      <c r="H420" t="str">
        <f t="shared" si="110"/>
        <v>0,</v>
      </c>
      <c r="I420" t="str">
        <f t="shared" si="110"/>
        <v>0,</v>
      </c>
      <c r="J420" t="str">
        <f t="shared" si="110"/>
        <v>0,</v>
      </c>
      <c r="K420" t="str">
        <f t="shared" si="110"/>
        <v>0,</v>
      </c>
      <c r="L420" t="str">
        <f t="shared" si="110"/>
        <v>0,</v>
      </c>
      <c r="M420" t="str">
        <f t="shared" si="110"/>
        <v>0,</v>
      </c>
      <c r="N420" t="str">
        <f t="shared" si="109"/>
        <v>0,</v>
      </c>
      <c r="O420" t="str">
        <f t="shared" si="109"/>
        <v>0,</v>
      </c>
      <c r="P420" t="str">
        <f t="shared" si="109"/>
        <v>0,</v>
      </c>
      <c r="Q420" t="str">
        <f t="shared" si="109"/>
        <v>0,</v>
      </c>
      <c r="R420" t="str">
        <f t="shared" si="109"/>
        <v>0,</v>
      </c>
      <c r="S420" t="str">
        <f t="shared" si="109"/>
        <v>0,</v>
      </c>
      <c r="T420" t="str">
        <f t="shared" si="109"/>
        <v>0,</v>
      </c>
      <c r="U420" t="str">
        <f t="shared" si="109"/>
        <v>0,</v>
      </c>
      <c r="V420" t="str">
        <f t="shared" si="109"/>
        <v>0,</v>
      </c>
      <c r="W420" t="str">
        <f t="shared" si="109"/>
        <v>0,</v>
      </c>
      <c r="X420" t="str">
        <f t="shared" si="109"/>
        <v>0,</v>
      </c>
      <c r="Y420" t="str">
        <f t="shared" si="108"/>
        <v>0,</v>
      </c>
      <c r="AP420" t="str">
        <f t="shared" si="102"/>
        <v>FALSE</v>
      </c>
      <c r="AQ420" t="str">
        <f t="shared" si="103"/>
        <v>FALSE</v>
      </c>
      <c r="AR420" t="str">
        <f t="shared" si="104"/>
        <v>FALSE</v>
      </c>
      <c r="AS420" t="str">
        <f t="shared" si="105"/>
        <v>FALSE</v>
      </c>
    </row>
    <row r="421" spans="1:45" x14ac:dyDescent="0.25">
      <c r="A421" s="58">
        <v>420</v>
      </c>
      <c r="B421" s="58" t="b">
        <f>IF(ISNUMBER(Data!D421),IF(AND($A421&lt;=Data!$H$3,$A423&gt;=Data!$H$2,Data!E422&lt;&gt;1),VLOOKUP($A421,Data!$A:$D,4,FALSE)))</f>
        <v>0</v>
      </c>
      <c r="C421" s="58" t="b">
        <f>IF(ISNUMBER(Data!D421),IF(AND($A421&lt;=Data!$H$3,$A423&gt;=Data!$H$2,Data!E422&lt;&gt;1),VLOOKUP($A421,Data!$A:$D,3,FALSE)))</f>
        <v>0</v>
      </c>
      <c r="D421" s="58" t="b">
        <f>IF(COUNT(B421:C421)=2,IF(C421&gt;Data!$H$5,5,IF(C421&gt;Data!$H$6,4,IF(C421&gt;Data!$H$7,3,2))))</f>
        <v>0</v>
      </c>
      <c r="E421" s="69" t="str">
        <f t="shared" si="101"/>
        <v/>
      </c>
      <c r="F421" t="str">
        <f t="shared" si="110"/>
        <v>0,</v>
      </c>
      <c r="G421" t="str">
        <f t="shared" si="110"/>
        <v>0,</v>
      </c>
      <c r="H421" t="str">
        <f t="shared" si="110"/>
        <v>0,</v>
      </c>
      <c r="I421" t="str">
        <f t="shared" si="110"/>
        <v>0,</v>
      </c>
      <c r="J421" t="str">
        <f t="shared" si="110"/>
        <v>0,</v>
      </c>
      <c r="K421" t="str">
        <f t="shared" si="110"/>
        <v>0,</v>
      </c>
      <c r="L421" t="str">
        <f t="shared" si="110"/>
        <v>0,</v>
      </c>
      <c r="M421" t="str">
        <f t="shared" si="110"/>
        <v>0,</v>
      </c>
      <c r="N421" t="str">
        <f t="shared" si="109"/>
        <v>0,</v>
      </c>
      <c r="O421" t="str">
        <f t="shared" si="109"/>
        <v>0,</v>
      </c>
      <c r="P421" t="str">
        <f t="shared" si="109"/>
        <v>0,</v>
      </c>
      <c r="Q421" t="str">
        <f t="shared" si="109"/>
        <v>0,</v>
      </c>
      <c r="R421" t="str">
        <f t="shared" si="109"/>
        <v>0,</v>
      </c>
      <c r="S421" t="str">
        <f t="shared" si="109"/>
        <v>0,</v>
      </c>
      <c r="T421" t="str">
        <f t="shared" si="109"/>
        <v>0,</v>
      </c>
      <c r="U421" t="str">
        <f t="shared" si="109"/>
        <v>0,</v>
      </c>
      <c r="V421" t="str">
        <f t="shared" si="109"/>
        <v>0,</v>
      </c>
      <c r="W421" t="str">
        <f t="shared" si="109"/>
        <v>0,</v>
      </c>
      <c r="X421" t="str">
        <f t="shared" si="109"/>
        <v>0,</v>
      </c>
      <c r="Y421" t="str">
        <f t="shared" si="108"/>
        <v>0,</v>
      </c>
      <c r="AP421" t="str">
        <f t="shared" si="102"/>
        <v>FALSE</v>
      </c>
      <c r="AQ421" t="str">
        <f t="shared" si="103"/>
        <v>FALSE</v>
      </c>
      <c r="AR421" t="str">
        <f t="shared" si="104"/>
        <v>FALSE</v>
      </c>
      <c r="AS421" t="str">
        <f t="shared" si="105"/>
        <v>FALSE</v>
      </c>
    </row>
    <row r="422" spans="1:45" x14ac:dyDescent="0.25">
      <c r="A422" s="58">
        <v>421</v>
      </c>
      <c r="B422" s="58" t="b">
        <f>IF(ISNUMBER(Data!D422),IF(AND($A422&lt;=Data!$H$3,$A424&gt;=Data!$H$2,Data!E423&lt;&gt;1),VLOOKUP($A422,Data!$A:$D,4,FALSE)))</f>
        <v>0</v>
      </c>
      <c r="C422" s="58" t="b">
        <f>IF(ISNUMBER(Data!D422),IF(AND($A422&lt;=Data!$H$3,$A424&gt;=Data!$H$2,Data!E423&lt;&gt;1),VLOOKUP($A422,Data!$A:$D,3,FALSE)))</f>
        <v>0</v>
      </c>
      <c r="D422" s="58" t="b">
        <f>IF(COUNT(B422:C422)=2,IF(C422&gt;Data!$H$5,5,IF(C422&gt;Data!$H$6,4,IF(C422&gt;Data!$H$7,3,2))))</f>
        <v>0</v>
      </c>
      <c r="E422" s="69" t="str">
        <f t="shared" si="101"/>
        <v/>
      </c>
      <c r="F422" t="str">
        <f t="shared" si="110"/>
        <v>0,</v>
      </c>
      <c r="G422" t="str">
        <f t="shared" si="110"/>
        <v>0,</v>
      </c>
      <c r="H422" t="str">
        <f t="shared" si="110"/>
        <v>0,</v>
      </c>
      <c r="I422" t="str">
        <f t="shared" si="110"/>
        <v>0,</v>
      </c>
      <c r="J422" t="str">
        <f t="shared" si="110"/>
        <v>0,</v>
      </c>
      <c r="K422" t="str">
        <f t="shared" si="110"/>
        <v>0,</v>
      </c>
      <c r="L422" t="str">
        <f t="shared" si="110"/>
        <v>0,</v>
      </c>
      <c r="M422" t="str">
        <f t="shared" si="110"/>
        <v>0,</v>
      </c>
      <c r="N422" t="str">
        <f t="shared" si="109"/>
        <v>0,</v>
      </c>
      <c r="O422" t="str">
        <f t="shared" si="109"/>
        <v>0,</v>
      </c>
      <c r="P422" t="str">
        <f t="shared" si="109"/>
        <v>0,</v>
      </c>
      <c r="Q422" t="str">
        <f t="shared" si="109"/>
        <v>0,</v>
      </c>
      <c r="R422" t="str">
        <f t="shared" si="109"/>
        <v>0,</v>
      </c>
      <c r="S422" t="str">
        <f t="shared" si="109"/>
        <v>0,</v>
      </c>
      <c r="T422" t="str">
        <f t="shared" si="109"/>
        <v>0,</v>
      </c>
      <c r="U422" t="str">
        <f t="shared" si="109"/>
        <v>0,</v>
      </c>
      <c r="V422" t="str">
        <f t="shared" si="109"/>
        <v>0,</v>
      </c>
      <c r="W422" t="str">
        <f t="shared" si="109"/>
        <v>0,</v>
      </c>
      <c r="X422" t="str">
        <f t="shared" si="109"/>
        <v>0,</v>
      </c>
      <c r="Y422" t="str">
        <f t="shared" si="108"/>
        <v>0,</v>
      </c>
      <c r="AP422" t="str">
        <f t="shared" si="102"/>
        <v>FALSE</v>
      </c>
      <c r="AQ422" t="str">
        <f t="shared" si="103"/>
        <v>FALSE</v>
      </c>
      <c r="AR422" t="str">
        <f t="shared" si="104"/>
        <v>FALSE</v>
      </c>
      <c r="AS422" t="str">
        <f t="shared" si="105"/>
        <v>FALSE</v>
      </c>
    </row>
    <row r="423" spans="1:45" x14ac:dyDescent="0.25">
      <c r="A423" s="58">
        <v>422</v>
      </c>
      <c r="B423" s="58" t="b">
        <f>IF(ISNUMBER(Data!D423),IF(AND($A423&lt;=Data!$H$3,$A425&gt;=Data!$H$2,Data!E424&lt;&gt;1),VLOOKUP($A423,Data!$A:$D,4,FALSE)))</f>
        <v>0</v>
      </c>
      <c r="C423" s="58" t="b">
        <f>IF(ISNUMBER(Data!D423),IF(AND($A423&lt;=Data!$H$3,$A425&gt;=Data!$H$2,Data!E424&lt;&gt;1),VLOOKUP($A423,Data!$A:$D,3,FALSE)))</f>
        <v>0</v>
      </c>
      <c r="D423" s="58" t="b">
        <f>IF(COUNT(B423:C423)=2,IF(C423&gt;Data!$H$5,5,IF(C423&gt;Data!$H$6,4,IF(C423&gt;Data!$H$7,3,2))))</f>
        <v>0</v>
      </c>
      <c r="E423" s="69" t="str">
        <f t="shared" si="101"/>
        <v/>
      </c>
      <c r="F423" t="str">
        <f t="shared" si="110"/>
        <v>0,</v>
      </c>
      <c r="G423" t="str">
        <f t="shared" si="110"/>
        <v>0,</v>
      </c>
      <c r="H423" t="str">
        <f t="shared" si="110"/>
        <v>0,</v>
      </c>
      <c r="I423" t="str">
        <f t="shared" si="110"/>
        <v>0,</v>
      </c>
      <c r="J423" t="str">
        <f t="shared" si="110"/>
        <v>0,</v>
      </c>
      <c r="K423" t="str">
        <f t="shared" si="110"/>
        <v>0,</v>
      </c>
      <c r="L423" t="str">
        <f t="shared" si="110"/>
        <v>0,</v>
      </c>
      <c r="M423" t="str">
        <f t="shared" si="110"/>
        <v>0,</v>
      </c>
      <c r="N423" t="str">
        <f t="shared" si="109"/>
        <v>0,</v>
      </c>
      <c r="O423" t="str">
        <f t="shared" si="109"/>
        <v>0,</v>
      </c>
      <c r="P423" t="str">
        <f t="shared" si="109"/>
        <v>0,</v>
      </c>
      <c r="Q423" t="str">
        <f t="shared" si="109"/>
        <v>0,</v>
      </c>
      <c r="R423" t="str">
        <f t="shared" si="109"/>
        <v>0,</v>
      </c>
      <c r="S423" t="str">
        <f t="shared" si="109"/>
        <v>0,</v>
      </c>
      <c r="T423" t="str">
        <f t="shared" si="109"/>
        <v>0,</v>
      </c>
      <c r="U423" t="str">
        <f t="shared" si="109"/>
        <v>0,</v>
      </c>
      <c r="V423" t="str">
        <f t="shared" si="109"/>
        <v>0,</v>
      </c>
      <c r="W423" t="str">
        <f t="shared" si="109"/>
        <v>0,</v>
      </c>
      <c r="X423" t="str">
        <f t="shared" si="109"/>
        <v>0,</v>
      </c>
      <c r="Y423" t="str">
        <f t="shared" si="108"/>
        <v>0,</v>
      </c>
      <c r="AP423" t="str">
        <f t="shared" si="102"/>
        <v>FALSE</v>
      </c>
      <c r="AQ423" t="str">
        <f t="shared" si="103"/>
        <v>FALSE</v>
      </c>
      <c r="AR423" t="str">
        <f t="shared" si="104"/>
        <v>FALSE</v>
      </c>
      <c r="AS423" t="str">
        <f t="shared" si="105"/>
        <v>FALSE</v>
      </c>
    </row>
    <row r="424" spans="1:45" x14ac:dyDescent="0.25">
      <c r="A424" s="58">
        <v>423</v>
      </c>
      <c r="B424" s="58" t="b">
        <f>IF(ISNUMBER(Data!D424),IF(AND($A424&lt;=Data!$H$3,$A426&gt;=Data!$H$2,Data!E425&lt;&gt;1),VLOOKUP($A424,Data!$A:$D,4,FALSE)))</f>
        <v>0</v>
      </c>
      <c r="C424" s="58" t="b">
        <f>IF(ISNUMBER(Data!D424),IF(AND($A424&lt;=Data!$H$3,$A426&gt;=Data!$H$2,Data!E425&lt;&gt;1),VLOOKUP($A424,Data!$A:$D,3,FALSE)))</f>
        <v>0</v>
      </c>
      <c r="D424" s="58" t="b">
        <f>IF(COUNT(B424:C424)=2,IF(C424&gt;Data!$H$5,5,IF(C424&gt;Data!$H$6,4,IF(C424&gt;Data!$H$7,3,2))))</f>
        <v>0</v>
      </c>
      <c r="E424" s="69" t="str">
        <f t="shared" si="101"/>
        <v/>
      </c>
      <c r="F424" t="str">
        <f t="shared" si="110"/>
        <v>0,</v>
      </c>
      <c r="G424" t="str">
        <f t="shared" si="110"/>
        <v>0,</v>
      </c>
      <c r="H424" t="str">
        <f t="shared" si="110"/>
        <v>0,</v>
      </c>
      <c r="I424" t="str">
        <f t="shared" si="110"/>
        <v>0,</v>
      </c>
      <c r="J424" t="str">
        <f t="shared" si="110"/>
        <v>0,</v>
      </c>
      <c r="K424" t="str">
        <f t="shared" si="110"/>
        <v>0,</v>
      </c>
      <c r="L424" t="str">
        <f t="shared" si="110"/>
        <v>0,</v>
      </c>
      <c r="M424" t="str">
        <f t="shared" si="110"/>
        <v>0,</v>
      </c>
      <c r="N424" t="str">
        <f t="shared" si="109"/>
        <v>0,</v>
      </c>
      <c r="O424" t="str">
        <f t="shared" si="109"/>
        <v>0,</v>
      </c>
      <c r="P424" t="str">
        <f t="shared" si="109"/>
        <v>0,</v>
      </c>
      <c r="Q424" t="str">
        <f t="shared" si="109"/>
        <v>0,</v>
      </c>
      <c r="R424" t="str">
        <f t="shared" si="109"/>
        <v>0,</v>
      </c>
      <c r="S424" t="str">
        <f t="shared" si="109"/>
        <v>0,</v>
      </c>
      <c r="T424" t="str">
        <f t="shared" si="109"/>
        <v>0,</v>
      </c>
      <c r="U424" t="str">
        <f t="shared" si="109"/>
        <v>0,</v>
      </c>
      <c r="V424" t="str">
        <f t="shared" si="109"/>
        <v>0,</v>
      </c>
      <c r="W424" t="str">
        <f t="shared" si="109"/>
        <v>0,</v>
      </c>
      <c r="X424" t="str">
        <f t="shared" si="109"/>
        <v>0,</v>
      </c>
      <c r="Y424" t="str">
        <f t="shared" si="108"/>
        <v>0,</v>
      </c>
      <c r="AP424" t="str">
        <f t="shared" si="102"/>
        <v>FALSE</v>
      </c>
      <c r="AQ424" t="str">
        <f t="shared" si="103"/>
        <v>FALSE</v>
      </c>
      <c r="AR424" t="str">
        <f t="shared" si="104"/>
        <v>FALSE</v>
      </c>
      <c r="AS424" t="str">
        <f t="shared" si="105"/>
        <v>FALSE</v>
      </c>
    </row>
    <row r="425" spans="1:45" x14ac:dyDescent="0.25">
      <c r="A425" s="58">
        <v>424</v>
      </c>
      <c r="B425" s="58" t="b">
        <f>IF(ISNUMBER(Data!D425),IF(AND($A425&lt;=Data!$H$3,$A427&gt;=Data!$H$2,Data!E426&lt;&gt;1),VLOOKUP($A425,Data!$A:$D,4,FALSE)))</f>
        <v>0</v>
      </c>
      <c r="C425" s="58" t="b">
        <f>IF(ISNUMBER(Data!D425),IF(AND($A425&lt;=Data!$H$3,$A427&gt;=Data!$H$2,Data!E426&lt;&gt;1),VLOOKUP($A425,Data!$A:$D,3,FALSE)))</f>
        <v>0</v>
      </c>
      <c r="D425" s="58" t="b">
        <f>IF(COUNT(B425:C425)=2,IF(C425&gt;Data!$H$5,5,IF(C425&gt;Data!$H$6,4,IF(C425&gt;Data!$H$7,3,2))))</f>
        <v>0</v>
      </c>
      <c r="E425" s="69" t="str">
        <f t="shared" si="101"/>
        <v/>
      </c>
      <c r="F425" t="str">
        <f t="shared" si="110"/>
        <v>0,</v>
      </c>
      <c r="G425" t="str">
        <f t="shared" si="110"/>
        <v>0,</v>
      </c>
      <c r="H425" t="str">
        <f t="shared" si="110"/>
        <v>0,</v>
      </c>
      <c r="I425" t="str">
        <f t="shared" si="110"/>
        <v>0,</v>
      </c>
      <c r="J425" t="str">
        <f t="shared" si="110"/>
        <v>0,</v>
      </c>
      <c r="K425" t="str">
        <f t="shared" si="110"/>
        <v>0,</v>
      </c>
      <c r="L425" t="str">
        <f t="shared" si="110"/>
        <v>0,</v>
      </c>
      <c r="M425" t="str">
        <f t="shared" si="110"/>
        <v>0,</v>
      </c>
      <c r="N425" t="str">
        <f t="shared" si="109"/>
        <v>0,</v>
      </c>
      <c r="O425" t="str">
        <f t="shared" si="109"/>
        <v>0,</v>
      </c>
      <c r="P425" t="str">
        <f t="shared" ref="P425:X453" si="111">IF($B425&lt;P$1,1,0) &amp;","&amp;$E425</f>
        <v>0,</v>
      </c>
      <c r="Q425" t="str">
        <f t="shared" si="111"/>
        <v>0,</v>
      </c>
      <c r="R425" t="str">
        <f t="shared" si="111"/>
        <v>0,</v>
      </c>
      <c r="S425" t="str">
        <f t="shared" si="111"/>
        <v>0,</v>
      </c>
      <c r="T425" t="str">
        <f t="shared" si="111"/>
        <v>0,</v>
      </c>
      <c r="U425" t="str">
        <f t="shared" si="111"/>
        <v>0,</v>
      </c>
      <c r="V425" t="str">
        <f t="shared" si="111"/>
        <v>0,</v>
      </c>
      <c r="W425" t="str">
        <f t="shared" si="111"/>
        <v>0,</v>
      </c>
      <c r="X425" t="str">
        <f t="shared" si="111"/>
        <v>0,</v>
      </c>
      <c r="Y425" t="str">
        <f t="shared" si="108"/>
        <v>0,</v>
      </c>
      <c r="AP425" t="str">
        <f t="shared" si="102"/>
        <v>FALSE</v>
      </c>
      <c r="AQ425" t="str">
        <f t="shared" si="103"/>
        <v>FALSE</v>
      </c>
      <c r="AR425" t="str">
        <f t="shared" si="104"/>
        <v>FALSE</v>
      </c>
      <c r="AS425" t="str">
        <f t="shared" si="105"/>
        <v>FALSE</v>
      </c>
    </row>
    <row r="426" spans="1:45" x14ac:dyDescent="0.25">
      <c r="A426" s="58">
        <v>425</v>
      </c>
      <c r="B426" s="58" t="b">
        <f>IF(ISNUMBER(Data!D426),IF(AND($A426&lt;=Data!$H$3,$A428&gt;=Data!$H$2,Data!E427&lt;&gt;1),VLOOKUP($A426,Data!$A:$D,4,FALSE)))</f>
        <v>0</v>
      </c>
      <c r="C426" s="58" t="b">
        <f>IF(ISNUMBER(Data!D426),IF(AND($A426&lt;=Data!$H$3,$A428&gt;=Data!$H$2,Data!E427&lt;&gt;1),VLOOKUP($A426,Data!$A:$D,3,FALSE)))</f>
        <v>0</v>
      </c>
      <c r="D426" s="58" t="b">
        <f>IF(COUNT(B426:C426)=2,IF(C426&gt;Data!$H$5,5,IF(C426&gt;Data!$H$6,4,IF(C426&gt;Data!$H$7,3,2))))</f>
        <v>0</v>
      </c>
      <c r="E426" s="69" t="str">
        <f t="shared" si="101"/>
        <v/>
      </c>
      <c r="F426" t="str">
        <f t="shared" si="110"/>
        <v>0,</v>
      </c>
      <c r="G426" t="str">
        <f t="shared" si="110"/>
        <v>0,</v>
      </c>
      <c r="H426" t="str">
        <f t="shared" si="110"/>
        <v>0,</v>
      </c>
      <c r="I426" t="str">
        <f t="shared" si="110"/>
        <v>0,</v>
      </c>
      <c r="J426" t="str">
        <f t="shared" si="110"/>
        <v>0,</v>
      </c>
      <c r="K426" t="str">
        <f t="shared" si="110"/>
        <v>0,</v>
      </c>
      <c r="L426" t="str">
        <f t="shared" si="110"/>
        <v>0,</v>
      </c>
      <c r="M426" t="str">
        <f t="shared" si="110"/>
        <v>0,</v>
      </c>
      <c r="N426" t="str">
        <f t="shared" si="110"/>
        <v>0,</v>
      </c>
      <c r="O426" t="str">
        <f t="shared" si="110"/>
        <v>0,</v>
      </c>
      <c r="P426" t="str">
        <f t="shared" si="111"/>
        <v>0,</v>
      </c>
      <c r="Q426" t="str">
        <f t="shared" si="111"/>
        <v>0,</v>
      </c>
      <c r="R426" t="str">
        <f t="shared" si="111"/>
        <v>0,</v>
      </c>
      <c r="S426" t="str">
        <f t="shared" si="111"/>
        <v>0,</v>
      </c>
      <c r="T426" t="str">
        <f t="shared" si="111"/>
        <v>0,</v>
      </c>
      <c r="U426" t="str">
        <f t="shared" si="111"/>
        <v>0,</v>
      </c>
      <c r="V426" t="str">
        <f t="shared" si="111"/>
        <v>0,</v>
      </c>
      <c r="W426" t="str">
        <f t="shared" si="111"/>
        <v>0,</v>
      </c>
      <c r="X426" t="str">
        <f t="shared" si="111"/>
        <v>0,</v>
      </c>
      <c r="Y426" t="str">
        <f t="shared" si="108"/>
        <v>0,</v>
      </c>
      <c r="AP426" t="str">
        <f t="shared" si="102"/>
        <v>FALSE</v>
      </c>
      <c r="AQ426" t="str">
        <f t="shared" si="103"/>
        <v>FALSE</v>
      </c>
      <c r="AR426" t="str">
        <f t="shared" si="104"/>
        <v>FALSE</v>
      </c>
      <c r="AS426" t="str">
        <f t="shared" si="105"/>
        <v>FALSE</v>
      </c>
    </row>
    <row r="427" spans="1:45" x14ac:dyDescent="0.25">
      <c r="A427" s="58">
        <v>426</v>
      </c>
      <c r="B427" s="58" t="b">
        <f>IF(ISNUMBER(Data!D427),IF(AND($A427&lt;=Data!$H$3,$A429&gt;=Data!$H$2,Data!E428&lt;&gt;1),VLOOKUP($A427,Data!$A:$D,4,FALSE)))</f>
        <v>0</v>
      </c>
      <c r="C427" s="58" t="b">
        <f>IF(ISNUMBER(Data!D427),IF(AND($A427&lt;=Data!$H$3,$A429&gt;=Data!$H$2,Data!E428&lt;&gt;1),VLOOKUP($A427,Data!$A:$D,3,FALSE)))</f>
        <v>0</v>
      </c>
      <c r="D427" s="58" t="b">
        <f>IF(COUNT(B427:C427)=2,IF(C427&gt;Data!$H$5,5,IF(C427&gt;Data!$H$6,4,IF(C427&gt;Data!$H$7,3,2))))</f>
        <v>0</v>
      </c>
      <c r="E427" s="69" t="str">
        <f t="shared" si="101"/>
        <v/>
      </c>
      <c r="F427" t="str">
        <f t="shared" si="110"/>
        <v>0,</v>
      </c>
      <c r="G427" t="str">
        <f t="shared" si="110"/>
        <v>0,</v>
      </c>
      <c r="H427" t="str">
        <f t="shared" si="110"/>
        <v>0,</v>
      </c>
      <c r="I427" t="str">
        <f t="shared" si="110"/>
        <v>0,</v>
      </c>
      <c r="J427" t="str">
        <f t="shared" si="110"/>
        <v>0,</v>
      </c>
      <c r="K427" t="str">
        <f t="shared" si="110"/>
        <v>0,</v>
      </c>
      <c r="L427" t="str">
        <f t="shared" si="110"/>
        <v>0,</v>
      </c>
      <c r="M427" t="str">
        <f t="shared" si="110"/>
        <v>0,</v>
      </c>
      <c r="N427" t="str">
        <f t="shared" si="110"/>
        <v>0,</v>
      </c>
      <c r="O427" t="str">
        <f t="shared" si="110"/>
        <v>0,</v>
      </c>
      <c r="P427" t="str">
        <f t="shared" si="111"/>
        <v>0,</v>
      </c>
      <c r="Q427" t="str">
        <f t="shared" si="111"/>
        <v>0,</v>
      </c>
      <c r="R427" t="str">
        <f t="shared" si="111"/>
        <v>0,</v>
      </c>
      <c r="S427" t="str">
        <f t="shared" si="111"/>
        <v>0,</v>
      </c>
      <c r="T427" t="str">
        <f t="shared" si="111"/>
        <v>0,</v>
      </c>
      <c r="U427" t="str">
        <f t="shared" si="111"/>
        <v>0,</v>
      </c>
      <c r="V427" t="str">
        <f t="shared" si="111"/>
        <v>0,</v>
      </c>
      <c r="W427" t="str">
        <f t="shared" si="111"/>
        <v>0,</v>
      </c>
      <c r="X427" t="str">
        <f t="shared" si="111"/>
        <v>0,</v>
      </c>
      <c r="Y427" t="str">
        <f t="shared" si="108"/>
        <v>0,</v>
      </c>
      <c r="AP427" t="str">
        <f t="shared" si="102"/>
        <v>FALSE</v>
      </c>
      <c r="AQ427" t="str">
        <f t="shared" si="103"/>
        <v>FALSE</v>
      </c>
      <c r="AR427" t="str">
        <f t="shared" si="104"/>
        <v>FALSE</v>
      </c>
      <c r="AS427" t="str">
        <f t="shared" si="105"/>
        <v>FALSE</v>
      </c>
    </row>
    <row r="428" spans="1:45" x14ac:dyDescent="0.25">
      <c r="A428" s="58">
        <v>427</v>
      </c>
      <c r="B428" s="58" t="b">
        <f>IF(ISNUMBER(Data!D428),IF(AND($A428&lt;=Data!$H$3,$A430&gt;=Data!$H$2,Data!E429&lt;&gt;1),VLOOKUP($A428,Data!$A:$D,4,FALSE)))</f>
        <v>0</v>
      </c>
      <c r="C428" s="58" t="b">
        <f>IF(ISNUMBER(Data!D428),IF(AND($A428&lt;=Data!$H$3,$A430&gt;=Data!$H$2,Data!E429&lt;&gt;1),VLOOKUP($A428,Data!$A:$D,3,FALSE)))</f>
        <v>0</v>
      </c>
      <c r="D428" s="58" t="b">
        <f>IF(COUNT(B428:C428)=2,IF(C428&gt;Data!$H$5,5,IF(C428&gt;Data!$H$6,4,IF(C428&gt;Data!$H$7,3,2))))</f>
        <v>0</v>
      </c>
      <c r="E428" s="69" t="str">
        <f t="shared" si="101"/>
        <v/>
      </c>
      <c r="F428" t="str">
        <f t="shared" si="110"/>
        <v>0,</v>
      </c>
      <c r="G428" t="str">
        <f t="shared" si="110"/>
        <v>0,</v>
      </c>
      <c r="H428" t="str">
        <f t="shared" si="110"/>
        <v>0,</v>
      </c>
      <c r="I428" t="str">
        <f t="shared" si="110"/>
        <v>0,</v>
      </c>
      <c r="J428" t="str">
        <f t="shared" si="110"/>
        <v>0,</v>
      </c>
      <c r="K428" t="str">
        <f t="shared" si="110"/>
        <v>0,</v>
      </c>
      <c r="L428" t="str">
        <f t="shared" si="110"/>
        <v>0,</v>
      </c>
      <c r="M428" t="str">
        <f t="shared" si="110"/>
        <v>0,</v>
      </c>
      <c r="N428" t="str">
        <f t="shared" si="110"/>
        <v>0,</v>
      </c>
      <c r="O428" t="str">
        <f t="shared" si="110"/>
        <v>0,</v>
      </c>
      <c r="P428" t="str">
        <f t="shared" si="111"/>
        <v>0,</v>
      </c>
      <c r="Q428" t="str">
        <f t="shared" si="111"/>
        <v>0,</v>
      </c>
      <c r="R428" t="str">
        <f t="shared" si="111"/>
        <v>0,</v>
      </c>
      <c r="S428" t="str">
        <f t="shared" si="111"/>
        <v>0,</v>
      </c>
      <c r="T428" t="str">
        <f t="shared" si="111"/>
        <v>0,</v>
      </c>
      <c r="U428" t="str">
        <f t="shared" si="111"/>
        <v>0,</v>
      </c>
      <c r="V428" t="str">
        <f t="shared" si="111"/>
        <v>0,</v>
      </c>
      <c r="W428" t="str">
        <f t="shared" si="111"/>
        <v>0,</v>
      </c>
      <c r="X428" t="str">
        <f t="shared" si="111"/>
        <v>0,</v>
      </c>
      <c r="Y428" t="str">
        <f t="shared" si="108"/>
        <v>0,</v>
      </c>
      <c r="AP428" t="str">
        <f t="shared" si="102"/>
        <v>FALSE</v>
      </c>
      <c r="AQ428" t="str">
        <f t="shared" si="103"/>
        <v>FALSE</v>
      </c>
      <c r="AR428" t="str">
        <f t="shared" si="104"/>
        <v>FALSE</v>
      </c>
      <c r="AS428" t="str">
        <f t="shared" si="105"/>
        <v>FALSE</v>
      </c>
    </row>
    <row r="429" spans="1:45" x14ac:dyDescent="0.25">
      <c r="A429" s="58">
        <v>428</v>
      </c>
      <c r="B429" s="58" t="b">
        <f>IF(ISNUMBER(Data!D429),IF(AND($A429&lt;=Data!$H$3,$A431&gt;=Data!$H$2,Data!E430&lt;&gt;1),VLOOKUP($A429,Data!$A:$D,4,FALSE)))</f>
        <v>0</v>
      </c>
      <c r="C429" s="58" t="b">
        <f>IF(ISNUMBER(Data!D429),IF(AND($A429&lt;=Data!$H$3,$A431&gt;=Data!$H$2,Data!E430&lt;&gt;1),VLOOKUP($A429,Data!$A:$D,3,FALSE)))</f>
        <v>0</v>
      </c>
      <c r="D429" s="58" t="b">
        <f>IF(COUNT(B429:C429)=2,IF(C429&gt;Data!$H$5,5,IF(C429&gt;Data!$H$6,4,IF(C429&gt;Data!$H$7,3,2))))</f>
        <v>0</v>
      </c>
      <c r="E429" s="69" t="str">
        <f t="shared" si="101"/>
        <v/>
      </c>
      <c r="F429" t="str">
        <f t="shared" si="110"/>
        <v>0,</v>
      </c>
      <c r="G429" t="str">
        <f t="shared" si="110"/>
        <v>0,</v>
      </c>
      <c r="H429" t="str">
        <f t="shared" si="110"/>
        <v>0,</v>
      </c>
      <c r="I429" t="str">
        <f t="shared" si="110"/>
        <v>0,</v>
      </c>
      <c r="J429" t="str">
        <f t="shared" si="110"/>
        <v>0,</v>
      </c>
      <c r="K429" t="str">
        <f t="shared" si="110"/>
        <v>0,</v>
      </c>
      <c r="L429" t="str">
        <f t="shared" si="110"/>
        <v>0,</v>
      </c>
      <c r="M429" t="str">
        <f t="shared" si="110"/>
        <v>0,</v>
      </c>
      <c r="N429" t="str">
        <f t="shared" si="110"/>
        <v>0,</v>
      </c>
      <c r="O429" t="str">
        <f t="shared" si="110"/>
        <v>0,</v>
      </c>
      <c r="P429" t="str">
        <f t="shared" si="111"/>
        <v>0,</v>
      </c>
      <c r="Q429" t="str">
        <f t="shared" si="111"/>
        <v>0,</v>
      </c>
      <c r="R429" t="str">
        <f t="shared" si="111"/>
        <v>0,</v>
      </c>
      <c r="S429" t="str">
        <f t="shared" si="111"/>
        <v>0,</v>
      </c>
      <c r="T429" t="str">
        <f t="shared" si="111"/>
        <v>0,</v>
      </c>
      <c r="U429" t="str">
        <f t="shared" si="111"/>
        <v>0,</v>
      </c>
      <c r="V429" t="str">
        <f t="shared" si="111"/>
        <v>0,</v>
      </c>
      <c r="W429" t="str">
        <f t="shared" si="111"/>
        <v>0,</v>
      </c>
      <c r="X429" t="str">
        <f t="shared" si="111"/>
        <v>0,</v>
      </c>
      <c r="Y429" t="str">
        <f t="shared" si="108"/>
        <v>0,</v>
      </c>
      <c r="AP429" t="str">
        <f t="shared" si="102"/>
        <v>FALSE</v>
      </c>
      <c r="AQ429" t="str">
        <f t="shared" si="103"/>
        <v>FALSE</v>
      </c>
      <c r="AR429" t="str">
        <f t="shared" si="104"/>
        <v>FALSE</v>
      </c>
      <c r="AS429" t="str">
        <f t="shared" si="105"/>
        <v>FALSE</v>
      </c>
    </row>
    <row r="430" spans="1:45" x14ac:dyDescent="0.25">
      <c r="A430" s="58">
        <v>429</v>
      </c>
      <c r="B430" s="58" t="b">
        <f>IF(ISNUMBER(Data!D430),IF(AND($A430&lt;=Data!$H$3,$A432&gt;=Data!$H$2,Data!E431&lt;&gt;1),VLOOKUP($A430,Data!$A:$D,4,FALSE)))</f>
        <v>0</v>
      </c>
      <c r="C430" s="58" t="b">
        <f>IF(ISNUMBER(Data!D430),IF(AND($A430&lt;=Data!$H$3,$A432&gt;=Data!$H$2,Data!E431&lt;&gt;1),VLOOKUP($A430,Data!$A:$D,3,FALSE)))</f>
        <v>0</v>
      </c>
      <c r="D430" s="58" t="b">
        <f>IF(COUNT(B430:C430)=2,IF(C430&gt;Data!$H$5,5,IF(C430&gt;Data!$H$6,4,IF(C430&gt;Data!$H$7,3,2))))</f>
        <v>0</v>
      </c>
      <c r="E430" s="69" t="str">
        <f t="shared" si="101"/>
        <v/>
      </c>
      <c r="F430" t="str">
        <f t="shared" si="110"/>
        <v>0,</v>
      </c>
      <c r="G430" t="str">
        <f t="shared" si="110"/>
        <v>0,</v>
      </c>
      <c r="H430" t="str">
        <f t="shared" si="110"/>
        <v>0,</v>
      </c>
      <c r="I430" t="str">
        <f t="shared" si="110"/>
        <v>0,</v>
      </c>
      <c r="J430" t="str">
        <f t="shared" si="110"/>
        <v>0,</v>
      </c>
      <c r="K430" t="str">
        <f t="shared" si="110"/>
        <v>0,</v>
      </c>
      <c r="L430" t="str">
        <f t="shared" si="110"/>
        <v>0,</v>
      </c>
      <c r="M430" t="str">
        <f t="shared" si="110"/>
        <v>0,</v>
      </c>
      <c r="N430" t="str">
        <f t="shared" si="110"/>
        <v>0,</v>
      </c>
      <c r="O430" t="str">
        <f t="shared" si="110"/>
        <v>0,</v>
      </c>
      <c r="P430" t="str">
        <f t="shared" si="111"/>
        <v>0,</v>
      </c>
      <c r="Q430" t="str">
        <f t="shared" si="111"/>
        <v>0,</v>
      </c>
      <c r="R430" t="str">
        <f t="shared" si="111"/>
        <v>0,</v>
      </c>
      <c r="S430" t="str">
        <f t="shared" si="111"/>
        <v>0,</v>
      </c>
      <c r="T430" t="str">
        <f t="shared" si="111"/>
        <v>0,</v>
      </c>
      <c r="U430" t="str">
        <f t="shared" si="111"/>
        <v>0,</v>
      </c>
      <c r="V430" t="str">
        <f t="shared" si="111"/>
        <v>0,</v>
      </c>
      <c r="W430" t="str">
        <f t="shared" si="111"/>
        <v>0,</v>
      </c>
      <c r="X430" t="str">
        <f t="shared" si="111"/>
        <v>0,</v>
      </c>
      <c r="Y430" t="str">
        <f t="shared" si="108"/>
        <v>0,</v>
      </c>
      <c r="AP430" t="str">
        <f t="shared" si="102"/>
        <v>FALSE</v>
      </c>
      <c r="AQ430" t="str">
        <f t="shared" si="103"/>
        <v>FALSE</v>
      </c>
      <c r="AR430" t="str">
        <f t="shared" si="104"/>
        <v>FALSE</v>
      </c>
      <c r="AS430" t="str">
        <f t="shared" si="105"/>
        <v>FALSE</v>
      </c>
    </row>
    <row r="431" spans="1:45" x14ac:dyDescent="0.25">
      <c r="A431" s="58">
        <v>430</v>
      </c>
      <c r="B431" s="58" t="b">
        <f>IF(ISNUMBER(Data!D431),IF(AND($A431&lt;=Data!$H$3,$A433&gt;=Data!$H$2,Data!E432&lt;&gt;1),VLOOKUP($A431,Data!$A:$D,4,FALSE)))</f>
        <v>0</v>
      </c>
      <c r="C431" s="58" t="b">
        <f>IF(ISNUMBER(Data!D431),IF(AND($A431&lt;=Data!$H$3,$A433&gt;=Data!$H$2,Data!E432&lt;&gt;1),VLOOKUP($A431,Data!$A:$D,3,FALSE)))</f>
        <v>0</v>
      </c>
      <c r="D431" s="58" t="b">
        <f>IF(COUNT(B431:C431)=2,IF(C431&gt;Data!$H$5,5,IF(C431&gt;Data!$H$6,4,IF(C431&gt;Data!$H$7,3,2))))</f>
        <v>0</v>
      </c>
      <c r="E431" s="69" t="str">
        <f t="shared" si="101"/>
        <v/>
      </c>
      <c r="F431" t="str">
        <f t="shared" si="110"/>
        <v>0,</v>
      </c>
      <c r="G431" t="str">
        <f t="shared" si="110"/>
        <v>0,</v>
      </c>
      <c r="H431" t="str">
        <f t="shared" si="110"/>
        <v>0,</v>
      </c>
      <c r="I431" t="str">
        <f t="shared" si="110"/>
        <v>0,</v>
      </c>
      <c r="J431" t="str">
        <f t="shared" si="110"/>
        <v>0,</v>
      </c>
      <c r="K431" t="str">
        <f t="shared" si="110"/>
        <v>0,</v>
      </c>
      <c r="L431" t="str">
        <f t="shared" si="110"/>
        <v>0,</v>
      </c>
      <c r="M431" t="str">
        <f t="shared" si="110"/>
        <v>0,</v>
      </c>
      <c r="N431" t="str">
        <f t="shared" si="110"/>
        <v>0,</v>
      </c>
      <c r="O431" t="str">
        <f t="shared" si="110"/>
        <v>0,</v>
      </c>
      <c r="P431" t="str">
        <f t="shared" si="111"/>
        <v>0,</v>
      </c>
      <c r="Q431" t="str">
        <f t="shared" si="111"/>
        <v>0,</v>
      </c>
      <c r="R431" t="str">
        <f t="shared" si="111"/>
        <v>0,</v>
      </c>
      <c r="S431" t="str">
        <f t="shared" si="111"/>
        <v>0,</v>
      </c>
      <c r="T431" t="str">
        <f t="shared" si="111"/>
        <v>0,</v>
      </c>
      <c r="U431" t="str">
        <f t="shared" si="111"/>
        <v>0,</v>
      </c>
      <c r="V431" t="str">
        <f t="shared" si="111"/>
        <v>0,</v>
      </c>
      <c r="W431" t="str">
        <f t="shared" si="111"/>
        <v>0,</v>
      </c>
      <c r="X431" t="str">
        <f t="shared" si="111"/>
        <v>0,</v>
      </c>
      <c r="Y431" t="str">
        <f t="shared" si="108"/>
        <v>0,</v>
      </c>
      <c r="AP431" t="str">
        <f t="shared" si="102"/>
        <v>FALSE</v>
      </c>
      <c r="AQ431" t="str">
        <f t="shared" si="103"/>
        <v>FALSE</v>
      </c>
      <c r="AR431" t="str">
        <f t="shared" si="104"/>
        <v>FALSE</v>
      </c>
      <c r="AS431" t="str">
        <f t="shared" si="105"/>
        <v>FALSE</v>
      </c>
    </row>
    <row r="432" spans="1:45" x14ac:dyDescent="0.25">
      <c r="A432" s="58">
        <v>431</v>
      </c>
      <c r="B432" s="58" t="b">
        <f>IF(ISNUMBER(Data!D432),IF(AND($A432&lt;=Data!$H$3,$A434&gt;=Data!$H$2,Data!E433&lt;&gt;1),VLOOKUP($A432,Data!$A:$D,4,FALSE)))</f>
        <v>0</v>
      </c>
      <c r="C432" s="58" t="b">
        <f>IF(ISNUMBER(Data!D432),IF(AND($A432&lt;=Data!$H$3,$A434&gt;=Data!$H$2,Data!E433&lt;&gt;1),VLOOKUP($A432,Data!$A:$D,3,FALSE)))</f>
        <v>0</v>
      </c>
      <c r="D432" s="58" t="b">
        <f>IF(COUNT(B432:C432)=2,IF(C432&gt;Data!$H$5,5,IF(C432&gt;Data!$H$6,4,IF(C432&gt;Data!$H$7,3,2))))</f>
        <v>0</v>
      </c>
      <c r="E432" s="69" t="str">
        <f t="shared" si="101"/>
        <v/>
      </c>
      <c r="F432" t="str">
        <f t="shared" si="110"/>
        <v>0,</v>
      </c>
      <c r="G432" t="str">
        <f t="shared" si="110"/>
        <v>0,</v>
      </c>
      <c r="H432" t="str">
        <f t="shared" si="110"/>
        <v>0,</v>
      </c>
      <c r="I432" t="str">
        <f t="shared" si="110"/>
        <v>0,</v>
      </c>
      <c r="J432" t="str">
        <f t="shared" si="110"/>
        <v>0,</v>
      </c>
      <c r="K432" t="str">
        <f t="shared" si="110"/>
        <v>0,</v>
      </c>
      <c r="L432" t="str">
        <f t="shared" si="110"/>
        <v>0,</v>
      </c>
      <c r="M432" t="str">
        <f t="shared" si="110"/>
        <v>0,</v>
      </c>
      <c r="N432" t="str">
        <f t="shared" si="110"/>
        <v>0,</v>
      </c>
      <c r="O432" t="str">
        <f t="shared" si="110"/>
        <v>0,</v>
      </c>
      <c r="P432" t="str">
        <f t="shared" si="111"/>
        <v>0,</v>
      </c>
      <c r="Q432" t="str">
        <f t="shared" si="111"/>
        <v>0,</v>
      </c>
      <c r="R432" t="str">
        <f t="shared" si="111"/>
        <v>0,</v>
      </c>
      <c r="S432" t="str">
        <f t="shared" si="111"/>
        <v>0,</v>
      </c>
      <c r="T432" t="str">
        <f t="shared" si="111"/>
        <v>0,</v>
      </c>
      <c r="U432" t="str">
        <f t="shared" si="111"/>
        <v>0,</v>
      </c>
      <c r="V432" t="str">
        <f t="shared" si="111"/>
        <v>0,</v>
      </c>
      <c r="W432" t="str">
        <f t="shared" si="111"/>
        <v>0,</v>
      </c>
      <c r="X432" t="str">
        <f t="shared" si="111"/>
        <v>0,</v>
      </c>
      <c r="Y432" t="str">
        <f t="shared" si="108"/>
        <v>0,</v>
      </c>
      <c r="AP432" t="str">
        <f t="shared" si="102"/>
        <v>FALSE</v>
      </c>
      <c r="AQ432" t="str">
        <f t="shared" si="103"/>
        <v>FALSE</v>
      </c>
      <c r="AR432" t="str">
        <f t="shared" si="104"/>
        <v>FALSE</v>
      </c>
      <c r="AS432" t="str">
        <f t="shared" si="105"/>
        <v>FALSE</v>
      </c>
    </row>
    <row r="433" spans="1:45" x14ac:dyDescent="0.25">
      <c r="A433" s="58">
        <v>432</v>
      </c>
      <c r="B433" s="58" t="b">
        <f>IF(ISNUMBER(Data!D433),IF(AND($A433&lt;=Data!$H$3,$A435&gt;=Data!$H$2,Data!E434&lt;&gt;1),VLOOKUP($A433,Data!$A:$D,4,FALSE)))</f>
        <v>0</v>
      </c>
      <c r="C433" s="58" t="b">
        <f>IF(ISNUMBER(Data!D433),IF(AND($A433&lt;=Data!$H$3,$A435&gt;=Data!$H$2,Data!E434&lt;&gt;1),VLOOKUP($A433,Data!$A:$D,3,FALSE)))</f>
        <v>0</v>
      </c>
      <c r="D433" s="58" t="b">
        <f>IF(COUNT(B433:C433)=2,IF(C433&gt;Data!$H$5,5,IF(C433&gt;Data!$H$6,4,IF(C433&gt;Data!$H$7,3,2))))</f>
        <v>0</v>
      </c>
      <c r="E433" s="69" t="str">
        <f t="shared" si="101"/>
        <v/>
      </c>
      <c r="F433" t="str">
        <f t="shared" si="110"/>
        <v>0,</v>
      </c>
      <c r="G433" t="str">
        <f t="shared" si="110"/>
        <v>0,</v>
      </c>
      <c r="H433" t="str">
        <f t="shared" si="110"/>
        <v>0,</v>
      </c>
      <c r="I433" t="str">
        <f t="shared" si="110"/>
        <v>0,</v>
      </c>
      <c r="J433" t="str">
        <f t="shared" si="110"/>
        <v>0,</v>
      </c>
      <c r="K433" t="str">
        <f t="shared" si="110"/>
        <v>0,</v>
      </c>
      <c r="L433" t="str">
        <f t="shared" si="110"/>
        <v>0,</v>
      </c>
      <c r="M433" t="str">
        <f t="shared" si="110"/>
        <v>0,</v>
      </c>
      <c r="N433" t="str">
        <f t="shared" si="110"/>
        <v>0,</v>
      </c>
      <c r="O433" t="str">
        <f t="shared" si="110"/>
        <v>0,</v>
      </c>
      <c r="P433" t="str">
        <f t="shared" si="111"/>
        <v>0,</v>
      </c>
      <c r="Q433" t="str">
        <f t="shared" si="111"/>
        <v>0,</v>
      </c>
      <c r="R433" t="str">
        <f t="shared" si="111"/>
        <v>0,</v>
      </c>
      <c r="S433" t="str">
        <f t="shared" si="111"/>
        <v>0,</v>
      </c>
      <c r="T433" t="str">
        <f t="shared" si="111"/>
        <v>0,</v>
      </c>
      <c r="U433" t="str">
        <f t="shared" si="111"/>
        <v>0,</v>
      </c>
      <c r="V433" t="str">
        <f t="shared" si="111"/>
        <v>0,</v>
      </c>
      <c r="W433" t="str">
        <f t="shared" si="111"/>
        <v>0,</v>
      </c>
      <c r="X433" t="str">
        <f t="shared" si="111"/>
        <v>0,</v>
      </c>
      <c r="Y433" t="str">
        <f t="shared" si="108"/>
        <v>0,</v>
      </c>
      <c r="AP433" t="str">
        <f t="shared" si="102"/>
        <v>FALSE</v>
      </c>
      <c r="AQ433" t="str">
        <f t="shared" si="103"/>
        <v>FALSE</v>
      </c>
      <c r="AR433" t="str">
        <f t="shared" si="104"/>
        <v>FALSE</v>
      </c>
      <c r="AS433" t="str">
        <f t="shared" si="105"/>
        <v>FALSE</v>
      </c>
    </row>
    <row r="434" spans="1:45" x14ac:dyDescent="0.25">
      <c r="A434" s="58">
        <v>433</v>
      </c>
      <c r="B434" s="58" t="b">
        <f>IF(ISNUMBER(Data!D434),IF(AND($A434&lt;=Data!$H$3,$A436&gt;=Data!$H$2,Data!E435&lt;&gt;1),VLOOKUP($A434,Data!$A:$D,4,FALSE)))</f>
        <v>0</v>
      </c>
      <c r="C434" s="58" t="b">
        <f>IF(ISNUMBER(Data!D434),IF(AND($A434&lt;=Data!$H$3,$A436&gt;=Data!$H$2,Data!E435&lt;&gt;1),VLOOKUP($A434,Data!$A:$D,3,FALSE)))</f>
        <v>0</v>
      </c>
      <c r="D434" s="58" t="b">
        <f>IF(COUNT(B434:C434)=2,IF(C434&gt;Data!$H$5,5,IF(C434&gt;Data!$H$6,4,IF(C434&gt;Data!$H$7,3,2))))</f>
        <v>0</v>
      </c>
      <c r="E434" s="69" t="str">
        <f t="shared" si="101"/>
        <v/>
      </c>
      <c r="F434" t="str">
        <f t="shared" si="110"/>
        <v>0,</v>
      </c>
      <c r="G434" t="str">
        <f t="shared" si="110"/>
        <v>0,</v>
      </c>
      <c r="H434" t="str">
        <f t="shared" si="110"/>
        <v>0,</v>
      </c>
      <c r="I434" t="str">
        <f t="shared" si="110"/>
        <v>0,</v>
      </c>
      <c r="J434" t="str">
        <f t="shared" si="110"/>
        <v>0,</v>
      </c>
      <c r="K434" t="str">
        <f t="shared" si="110"/>
        <v>0,</v>
      </c>
      <c r="L434" t="str">
        <f t="shared" si="110"/>
        <v>0,</v>
      </c>
      <c r="M434" t="str">
        <f t="shared" si="110"/>
        <v>0,</v>
      </c>
      <c r="N434" t="str">
        <f t="shared" si="110"/>
        <v>0,</v>
      </c>
      <c r="O434" t="str">
        <f t="shared" si="110"/>
        <v>0,</v>
      </c>
      <c r="P434" t="str">
        <f t="shared" si="111"/>
        <v>0,</v>
      </c>
      <c r="Q434" t="str">
        <f t="shared" si="111"/>
        <v>0,</v>
      </c>
      <c r="R434" t="str">
        <f t="shared" si="111"/>
        <v>0,</v>
      </c>
      <c r="S434" t="str">
        <f t="shared" si="111"/>
        <v>0,</v>
      </c>
      <c r="T434" t="str">
        <f t="shared" si="111"/>
        <v>0,</v>
      </c>
      <c r="U434" t="str">
        <f t="shared" si="111"/>
        <v>0,</v>
      </c>
      <c r="V434" t="str">
        <f t="shared" si="111"/>
        <v>0,</v>
      </c>
      <c r="W434" t="str">
        <f t="shared" si="111"/>
        <v>0,</v>
      </c>
      <c r="X434" t="str">
        <f t="shared" si="111"/>
        <v>0,</v>
      </c>
      <c r="Y434" t="str">
        <f t="shared" si="108"/>
        <v>0,</v>
      </c>
      <c r="AP434" t="str">
        <f t="shared" si="102"/>
        <v>FALSE</v>
      </c>
      <c r="AQ434" t="str">
        <f t="shared" si="103"/>
        <v>FALSE</v>
      </c>
      <c r="AR434" t="str">
        <f t="shared" si="104"/>
        <v>FALSE</v>
      </c>
      <c r="AS434" t="str">
        <f t="shared" si="105"/>
        <v>FALSE</v>
      </c>
    </row>
    <row r="435" spans="1:45" x14ac:dyDescent="0.25">
      <c r="A435" s="58">
        <v>434</v>
      </c>
      <c r="B435" s="58" t="b">
        <f>IF(ISNUMBER(Data!D435),IF(AND($A435&lt;=Data!$H$3,$A437&gt;=Data!$H$2,Data!E436&lt;&gt;1),VLOOKUP($A435,Data!$A:$D,4,FALSE)))</f>
        <v>0</v>
      </c>
      <c r="C435" s="58" t="b">
        <f>IF(ISNUMBER(Data!D435),IF(AND($A435&lt;=Data!$H$3,$A437&gt;=Data!$H$2,Data!E436&lt;&gt;1),VLOOKUP($A435,Data!$A:$D,3,FALSE)))</f>
        <v>0</v>
      </c>
      <c r="D435" s="58" t="b">
        <f>IF(COUNT(B435:C435)=2,IF(C435&gt;Data!$H$5,5,IF(C435&gt;Data!$H$6,4,IF(C435&gt;Data!$H$7,3,2))))</f>
        <v>0</v>
      </c>
      <c r="E435" s="69" t="str">
        <f t="shared" si="101"/>
        <v/>
      </c>
      <c r="F435" t="str">
        <f t="shared" si="110"/>
        <v>0,</v>
      </c>
      <c r="G435" t="str">
        <f t="shared" si="110"/>
        <v>0,</v>
      </c>
      <c r="H435" t="str">
        <f t="shared" si="110"/>
        <v>0,</v>
      </c>
      <c r="I435" t="str">
        <f t="shared" si="110"/>
        <v>0,</v>
      </c>
      <c r="J435" t="str">
        <f t="shared" si="110"/>
        <v>0,</v>
      </c>
      <c r="K435" t="str">
        <f t="shared" si="110"/>
        <v>0,</v>
      </c>
      <c r="L435" t="str">
        <f t="shared" si="110"/>
        <v>0,</v>
      </c>
      <c r="M435" t="str">
        <f t="shared" si="110"/>
        <v>0,</v>
      </c>
      <c r="N435" t="str">
        <f t="shared" si="110"/>
        <v>0,</v>
      </c>
      <c r="O435" t="str">
        <f t="shared" si="110"/>
        <v>0,</v>
      </c>
      <c r="P435" t="str">
        <f t="shared" si="111"/>
        <v>0,</v>
      </c>
      <c r="Q435" t="str">
        <f t="shared" si="111"/>
        <v>0,</v>
      </c>
      <c r="R435" t="str">
        <f t="shared" si="111"/>
        <v>0,</v>
      </c>
      <c r="S435" t="str">
        <f t="shared" si="111"/>
        <v>0,</v>
      </c>
      <c r="T435" t="str">
        <f t="shared" si="111"/>
        <v>0,</v>
      </c>
      <c r="U435" t="str">
        <f t="shared" si="111"/>
        <v>0,</v>
      </c>
      <c r="V435" t="str">
        <f t="shared" si="111"/>
        <v>0,</v>
      </c>
      <c r="W435" t="str">
        <f t="shared" si="111"/>
        <v>0,</v>
      </c>
      <c r="X435" t="str">
        <f t="shared" si="111"/>
        <v>0,</v>
      </c>
      <c r="Y435" t="str">
        <f t="shared" si="108"/>
        <v>0,</v>
      </c>
      <c r="AP435" t="str">
        <f t="shared" si="102"/>
        <v>FALSE</v>
      </c>
      <c r="AQ435" t="str">
        <f t="shared" si="103"/>
        <v>FALSE</v>
      </c>
      <c r="AR435" t="str">
        <f t="shared" si="104"/>
        <v>FALSE</v>
      </c>
      <c r="AS435" t="str">
        <f t="shared" si="105"/>
        <v>FALSE</v>
      </c>
    </row>
    <row r="436" spans="1:45" x14ac:dyDescent="0.25">
      <c r="A436" s="58">
        <v>435</v>
      </c>
      <c r="B436" s="58" t="b">
        <f>IF(ISNUMBER(Data!D436),IF(AND($A436&lt;=Data!$H$3,$A438&gt;=Data!$H$2,Data!E437&lt;&gt;1),VLOOKUP($A436,Data!$A:$D,4,FALSE)))</f>
        <v>0</v>
      </c>
      <c r="C436" s="58" t="b">
        <f>IF(ISNUMBER(Data!D436),IF(AND($A436&lt;=Data!$H$3,$A438&gt;=Data!$H$2,Data!E437&lt;&gt;1),VLOOKUP($A436,Data!$A:$D,3,FALSE)))</f>
        <v>0</v>
      </c>
      <c r="D436" s="58" t="b">
        <f>IF(COUNT(B436:C436)=2,IF(C436&gt;Data!$H$5,5,IF(C436&gt;Data!$H$6,4,IF(C436&gt;Data!$H$7,3,2))))</f>
        <v>0</v>
      </c>
      <c r="E436" s="69" t="str">
        <f t="shared" si="101"/>
        <v/>
      </c>
      <c r="F436" t="str">
        <f t="shared" si="110"/>
        <v>0,</v>
      </c>
      <c r="G436" t="str">
        <f t="shared" si="110"/>
        <v>0,</v>
      </c>
      <c r="H436" t="str">
        <f t="shared" si="110"/>
        <v>0,</v>
      </c>
      <c r="I436" t="str">
        <f t="shared" si="110"/>
        <v>0,</v>
      </c>
      <c r="J436" t="str">
        <f t="shared" si="110"/>
        <v>0,</v>
      </c>
      <c r="K436" t="str">
        <f t="shared" si="110"/>
        <v>0,</v>
      </c>
      <c r="L436" t="str">
        <f t="shared" si="110"/>
        <v>0,</v>
      </c>
      <c r="M436" t="str">
        <f t="shared" si="110"/>
        <v>0,</v>
      </c>
      <c r="N436" t="str">
        <f t="shared" si="110"/>
        <v>0,</v>
      </c>
      <c r="O436" t="str">
        <f t="shared" si="110"/>
        <v>0,</v>
      </c>
      <c r="P436" t="str">
        <f t="shared" si="111"/>
        <v>0,</v>
      </c>
      <c r="Q436" t="str">
        <f t="shared" si="111"/>
        <v>0,</v>
      </c>
      <c r="R436" t="str">
        <f t="shared" si="111"/>
        <v>0,</v>
      </c>
      <c r="S436" t="str">
        <f t="shared" si="111"/>
        <v>0,</v>
      </c>
      <c r="T436" t="str">
        <f t="shared" si="111"/>
        <v>0,</v>
      </c>
      <c r="U436" t="str">
        <f t="shared" si="111"/>
        <v>0,</v>
      </c>
      <c r="V436" t="str">
        <f t="shared" si="111"/>
        <v>0,</v>
      </c>
      <c r="W436" t="str">
        <f t="shared" si="111"/>
        <v>0,</v>
      </c>
      <c r="X436" t="str">
        <f t="shared" si="111"/>
        <v>0,</v>
      </c>
      <c r="Y436" t="str">
        <f t="shared" si="108"/>
        <v>0,</v>
      </c>
      <c r="AP436" t="str">
        <f t="shared" si="102"/>
        <v>FALSE</v>
      </c>
      <c r="AQ436" t="str">
        <f t="shared" si="103"/>
        <v>FALSE</v>
      </c>
      <c r="AR436" t="str">
        <f t="shared" si="104"/>
        <v>FALSE</v>
      </c>
      <c r="AS436" t="str">
        <f t="shared" si="105"/>
        <v>FALSE</v>
      </c>
    </row>
    <row r="437" spans="1:45" x14ac:dyDescent="0.25">
      <c r="A437" s="58">
        <v>436</v>
      </c>
      <c r="B437" s="58" t="b">
        <f>IF(ISNUMBER(Data!D437),IF(AND($A437&lt;=Data!$H$3,$A439&gt;=Data!$H$2,Data!E438&lt;&gt;1),VLOOKUP($A437,Data!$A:$D,4,FALSE)))</f>
        <v>0</v>
      </c>
      <c r="C437" s="58" t="b">
        <f>IF(ISNUMBER(Data!D437),IF(AND($A437&lt;=Data!$H$3,$A439&gt;=Data!$H$2,Data!E438&lt;&gt;1),VLOOKUP($A437,Data!$A:$D,3,FALSE)))</f>
        <v>0</v>
      </c>
      <c r="D437" s="58" t="b">
        <f>IF(COUNT(B437:C437)=2,IF(C437&gt;Data!$H$5,5,IF(C437&gt;Data!$H$6,4,IF(C437&gt;Data!$H$7,3,2))))</f>
        <v>0</v>
      </c>
      <c r="E437" s="69" t="str">
        <f t="shared" si="101"/>
        <v/>
      </c>
      <c r="F437" t="str">
        <f t="shared" si="110"/>
        <v>0,</v>
      </c>
      <c r="G437" t="str">
        <f t="shared" si="110"/>
        <v>0,</v>
      </c>
      <c r="H437" t="str">
        <f t="shared" si="110"/>
        <v>0,</v>
      </c>
      <c r="I437" t="str">
        <f t="shared" si="110"/>
        <v>0,</v>
      </c>
      <c r="J437" t="str">
        <f t="shared" si="110"/>
        <v>0,</v>
      </c>
      <c r="K437" t="str">
        <f t="shared" si="110"/>
        <v>0,</v>
      </c>
      <c r="L437" t="str">
        <f t="shared" si="110"/>
        <v>0,</v>
      </c>
      <c r="M437" t="str">
        <f t="shared" si="110"/>
        <v>0,</v>
      </c>
      <c r="N437" t="str">
        <f t="shared" si="110"/>
        <v>0,</v>
      </c>
      <c r="O437" t="str">
        <f t="shared" si="110"/>
        <v>0,</v>
      </c>
      <c r="P437" t="str">
        <f t="shared" si="111"/>
        <v>0,</v>
      </c>
      <c r="Q437" t="str">
        <f t="shared" si="111"/>
        <v>0,</v>
      </c>
      <c r="R437" t="str">
        <f t="shared" si="111"/>
        <v>0,</v>
      </c>
      <c r="S437" t="str">
        <f t="shared" si="111"/>
        <v>0,</v>
      </c>
      <c r="T437" t="str">
        <f t="shared" si="111"/>
        <v>0,</v>
      </c>
      <c r="U437" t="str">
        <f t="shared" si="111"/>
        <v>0,</v>
      </c>
      <c r="V437" t="str">
        <f t="shared" si="111"/>
        <v>0,</v>
      </c>
      <c r="W437" t="str">
        <f t="shared" si="111"/>
        <v>0,</v>
      </c>
      <c r="X437" t="str">
        <f t="shared" si="111"/>
        <v>0,</v>
      </c>
      <c r="Y437" t="str">
        <f t="shared" si="108"/>
        <v>0,</v>
      </c>
      <c r="AP437" t="str">
        <f t="shared" si="102"/>
        <v>FALSE</v>
      </c>
      <c r="AQ437" t="str">
        <f t="shared" si="103"/>
        <v>FALSE</v>
      </c>
      <c r="AR437" t="str">
        <f t="shared" si="104"/>
        <v>FALSE</v>
      </c>
      <c r="AS437" t="str">
        <f t="shared" si="105"/>
        <v>FALSE</v>
      </c>
    </row>
    <row r="438" spans="1:45" x14ac:dyDescent="0.25">
      <c r="A438" s="58">
        <v>437</v>
      </c>
      <c r="B438" s="58" t="b">
        <f>IF(ISNUMBER(Data!D438),IF(AND($A438&lt;=Data!$H$3,$A440&gt;=Data!$H$2,Data!E439&lt;&gt;1),VLOOKUP($A438,Data!$A:$D,4,FALSE)))</f>
        <v>0</v>
      </c>
      <c r="C438" s="58" t="b">
        <f>IF(ISNUMBER(Data!D438),IF(AND($A438&lt;=Data!$H$3,$A440&gt;=Data!$H$2,Data!E439&lt;&gt;1),VLOOKUP($A438,Data!$A:$D,3,FALSE)))</f>
        <v>0</v>
      </c>
      <c r="D438" s="58" t="b">
        <f>IF(COUNT(B438:C438)=2,IF(C438&gt;Data!$H$5,5,IF(C438&gt;Data!$H$6,4,IF(C438&gt;Data!$H$7,3,2))))</f>
        <v>0</v>
      </c>
      <c r="E438" s="69" t="str">
        <f t="shared" si="101"/>
        <v/>
      </c>
      <c r="F438" t="str">
        <f t="shared" si="110"/>
        <v>0,</v>
      </c>
      <c r="G438" t="str">
        <f t="shared" si="110"/>
        <v>0,</v>
      </c>
      <c r="H438" t="str">
        <f t="shared" si="110"/>
        <v>0,</v>
      </c>
      <c r="I438" t="str">
        <f t="shared" si="110"/>
        <v>0,</v>
      </c>
      <c r="J438" t="str">
        <f t="shared" si="110"/>
        <v>0,</v>
      </c>
      <c r="K438" t="str">
        <f t="shared" si="110"/>
        <v>0,</v>
      </c>
      <c r="L438" t="str">
        <f t="shared" si="110"/>
        <v>0,</v>
      </c>
      <c r="M438" t="str">
        <f t="shared" si="110"/>
        <v>0,</v>
      </c>
      <c r="N438" t="str">
        <f t="shared" si="110"/>
        <v>0,</v>
      </c>
      <c r="O438" t="str">
        <f t="shared" si="110"/>
        <v>0,</v>
      </c>
      <c r="P438" t="str">
        <f t="shared" si="111"/>
        <v>0,</v>
      </c>
      <c r="Q438" t="str">
        <f t="shared" si="111"/>
        <v>0,</v>
      </c>
      <c r="R438" t="str">
        <f t="shared" si="111"/>
        <v>0,</v>
      </c>
      <c r="S438" t="str">
        <f t="shared" si="111"/>
        <v>0,</v>
      </c>
      <c r="T438" t="str">
        <f t="shared" si="111"/>
        <v>0,</v>
      </c>
      <c r="U438" t="str">
        <f t="shared" si="111"/>
        <v>0,</v>
      </c>
      <c r="V438" t="str">
        <f t="shared" si="111"/>
        <v>0,</v>
      </c>
      <c r="W438" t="str">
        <f t="shared" si="111"/>
        <v>0,</v>
      </c>
      <c r="X438" t="str">
        <f t="shared" si="111"/>
        <v>0,</v>
      </c>
      <c r="Y438" t="str">
        <f t="shared" si="108"/>
        <v>0,</v>
      </c>
      <c r="AP438" t="str">
        <f t="shared" si="102"/>
        <v>FALSE</v>
      </c>
      <c r="AQ438" t="str">
        <f t="shared" si="103"/>
        <v>FALSE</v>
      </c>
      <c r="AR438" t="str">
        <f t="shared" si="104"/>
        <v>FALSE</v>
      </c>
      <c r="AS438" t="str">
        <f t="shared" si="105"/>
        <v>FALSE</v>
      </c>
    </row>
    <row r="439" spans="1:45" x14ac:dyDescent="0.25">
      <c r="A439" s="58">
        <v>438</v>
      </c>
      <c r="B439" s="58" t="b">
        <f>IF(ISNUMBER(Data!D439),IF(AND($A439&lt;=Data!$H$3,$A441&gt;=Data!$H$2,Data!E440&lt;&gt;1),VLOOKUP($A439,Data!$A:$D,4,FALSE)))</f>
        <v>0</v>
      </c>
      <c r="C439" s="58" t="b">
        <f>IF(ISNUMBER(Data!D439),IF(AND($A439&lt;=Data!$H$3,$A441&gt;=Data!$H$2,Data!E440&lt;&gt;1),VLOOKUP($A439,Data!$A:$D,3,FALSE)))</f>
        <v>0</v>
      </c>
      <c r="D439" s="58" t="b">
        <f>IF(COUNT(B439:C439)=2,IF(C439&gt;Data!$H$5,5,IF(C439&gt;Data!$H$6,4,IF(C439&gt;Data!$H$7,3,2))))</f>
        <v>0</v>
      </c>
      <c r="E439" s="69" t="str">
        <f t="shared" si="101"/>
        <v/>
      </c>
      <c r="F439" t="str">
        <f t="shared" si="110"/>
        <v>0,</v>
      </c>
      <c r="G439" t="str">
        <f t="shared" si="110"/>
        <v>0,</v>
      </c>
      <c r="H439" t="str">
        <f t="shared" si="110"/>
        <v>0,</v>
      </c>
      <c r="I439" t="str">
        <f t="shared" si="110"/>
        <v>0,</v>
      </c>
      <c r="J439" t="str">
        <f t="shared" si="110"/>
        <v>0,</v>
      </c>
      <c r="K439" t="str">
        <f t="shared" si="110"/>
        <v>0,</v>
      </c>
      <c r="L439" t="str">
        <f t="shared" si="110"/>
        <v>0,</v>
      </c>
      <c r="M439" t="str">
        <f t="shared" si="110"/>
        <v>0,</v>
      </c>
      <c r="N439" t="str">
        <f t="shared" si="110"/>
        <v>0,</v>
      </c>
      <c r="O439" t="str">
        <f t="shared" si="110"/>
        <v>0,</v>
      </c>
      <c r="P439" t="str">
        <f t="shared" si="111"/>
        <v>0,</v>
      </c>
      <c r="Q439" t="str">
        <f t="shared" si="111"/>
        <v>0,</v>
      </c>
      <c r="R439" t="str">
        <f t="shared" si="111"/>
        <v>0,</v>
      </c>
      <c r="S439" t="str">
        <f t="shared" si="111"/>
        <v>0,</v>
      </c>
      <c r="T439" t="str">
        <f t="shared" si="111"/>
        <v>0,</v>
      </c>
      <c r="U439" t="str">
        <f t="shared" si="111"/>
        <v>0,</v>
      </c>
      <c r="V439" t="str">
        <f t="shared" si="111"/>
        <v>0,</v>
      </c>
      <c r="W439" t="str">
        <f t="shared" si="111"/>
        <v>0,</v>
      </c>
      <c r="X439" t="str">
        <f t="shared" si="111"/>
        <v>0,</v>
      </c>
      <c r="Y439" t="str">
        <f t="shared" si="108"/>
        <v>0,</v>
      </c>
      <c r="AP439" t="str">
        <f t="shared" si="102"/>
        <v>FALSE</v>
      </c>
      <c r="AQ439" t="str">
        <f t="shared" si="103"/>
        <v>FALSE</v>
      </c>
      <c r="AR439" t="str">
        <f t="shared" si="104"/>
        <v>FALSE</v>
      </c>
      <c r="AS439" t="str">
        <f t="shared" si="105"/>
        <v>FALSE</v>
      </c>
    </row>
    <row r="440" spans="1:45" x14ac:dyDescent="0.25">
      <c r="A440" s="58">
        <v>439</v>
      </c>
      <c r="B440" s="58" t="b">
        <f>IF(ISNUMBER(Data!D440),IF(AND($A440&lt;=Data!$H$3,$A442&gt;=Data!$H$2,Data!E441&lt;&gt;1),VLOOKUP($A440,Data!$A:$D,4,FALSE)))</f>
        <v>0</v>
      </c>
      <c r="C440" s="58" t="b">
        <f>IF(ISNUMBER(Data!D440),IF(AND($A440&lt;=Data!$H$3,$A442&gt;=Data!$H$2,Data!E441&lt;&gt;1),VLOOKUP($A440,Data!$A:$D,3,FALSE)))</f>
        <v>0</v>
      </c>
      <c r="D440" s="58" t="b">
        <f>IF(COUNT(B440:C440)=2,IF(C440&gt;Data!$H$5,5,IF(C440&gt;Data!$H$6,4,IF(C440&gt;Data!$H$7,3,2))))</f>
        <v>0</v>
      </c>
      <c r="E440" s="69" t="str">
        <f t="shared" si="101"/>
        <v/>
      </c>
      <c r="F440" t="str">
        <f t="shared" si="110"/>
        <v>0,</v>
      </c>
      <c r="G440" t="str">
        <f t="shared" si="110"/>
        <v>0,</v>
      </c>
      <c r="H440" t="str">
        <f t="shared" si="110"/>
        <v>0,</v>
      </c>
      <c r="I440" t="str">
        <f t="shared" si="110"/>
        <v>0,</v>
      </c>
      <c r="J440" t="str">
        <f t="shared" si="110"/>
        <v>0,</v>
      </c>
      <c r="K440" t="str">
        <f t="shared" si="110"/>
        <v>0,</v>
      </c>
      <c r="L440" t="str">
        <f t="shared" si="110"/>
        <v>0,</v>
      </c>
      <c r="M440" t="str">
        <f t="shared" si="110"/>
        <v>0,</v>
      </c>
      <c r="N440" t="str">
        <f t="shared" si="110"/>
        <v>0,</v>
      </c>
      <c r="O440" t="str">
        <f t="shared" si="110"/>
        <v>0,</v>
      </c>
      <c r="P440" t="str">
        <f t="shared" si="111"/>
        <v>0,</v>
      </c>
      <c r="Q440" t="str">
        <f t="shared" si="111"/>
        <v>0,</v>
      </c>
      <c r="R440" t="str">
        <f t="shared" si="111"/>
        <v>0,</v>
      </c>
      <c r="S440" t="str">
        <f t="shared" si="111"/>
        <v>0,</v>
      </c>
      <c r="T440" t="str">
        <f t="shared" si="111"/>
        <v>0,</v>
      </c>
      <c r="U440" t="str">
        <f t="shared" si="111"/>
        <v>0,</v>
      </c>
      <c r="V440" t="str">
        <f t="shared" si="111"/>
        <v>0,</v>
      </c>
      <c r="W440" t="str">
        <f t="shared" si="111"/>
        <v>0,</v>
      </c>
      <c r="X440" t="str">
        <f t="shared" si="111"/>
        <v>0,</v>
      </c>
      <c r="Y440" t="str">
        <f t="shared" si="108"/>
        <v>0,</v>
      </c>
      <c r="AP440" t="str">
        <f t="shared" si="102"/>
        <v>FALSE</v>
      </c>
      <c r="AQ440" t="str">
        <f t="shared" si="103"/>
        <v>FALSE</v>
      </c>
      <c r="AR440" t="str">
        <f t="shared" si="104"/>
        <v>FALSE</v>
      </c>
      <c r="AS440" t="str">
        <f t="shared" si="105"/>
        <v>FALSE</v>
      </c>
    </row>
    <row r="441" spans="1:45" x14ac:dyDescent="0.25">
      <c r="A441" s="58">
        <v>440</v>
      </c>
      <c r="B441" s="58" t="b">
        <f>IF(ISNUMBER(Data!D441),IF(AND($A441&lt;=Data!$H$3,$A443&gt;=Data!$H$2,Data!E442&lt;&gt;1),VLOOKUP($A441,Data!$A:$D,4,FALSE)))</f>
        <v>0</v>
      </c>
      <c r="C441" s="58" t="b">
        <f>IF(ISNUMBER(Data!D441),IF(AND($A441&lt;=Data!$H$3,$A443&gt;=Data!$H$2,Data!E442&lt;&gt;1),VLOOKUP($A441,Data!$A:$D,3,FALSE)))</f>
        <v>0</v>
      </c>
      <c r="D441" s="58" t="b">
        <f>IF(COUNT(B441:C441)=2,IF(C441&gt;Data!$H$5,5,IF(C441&gt;Data!$H$6,4,IF(C441&gt;Data!$H$7,3,2))))</f>
        <v>0</v>
      </c>
      <c r="E441" s="69" t="str">
        <f t="shared" si="101"/>
        <v/>
      </c>
      <c r="F441" t="str">
        <f t="shared" si="110"/>
        <v>0,</v>
      </c>
      <c r="G441" t="str">
        <f t="shared" si="110"/>
        <v>0,</v>
      </c>
      <c r="H441" t="str">
        <f t="shared" si="110"/>
        <v>0,</v>
      </c>
      <c r="I441" t="str">
        <f t="shared" si="110"/>
        <v>0,</v>
      </c>
      <c r="J441" t="str">
        <f t="shared" si="110"/>
        <v>0,</v>
      </c>
      <c r="K441" t="str">
        <f t="shared" si="110"/>
        <v>0,</v>
      </c>
      <c r="L441" t="str">
        <f t="shared" si="110"/>
        <v>0,</v>
      </c>
      <c r="M441" t="str">
        <f t="shared" si="110"/>
        <v>0,</v>
      </c>
      <c r="N441" t="str">
        <f t="shared" si="110"/>
        <v>0,</v>
      </c>
      <c r="O441" t="str">
        <f t="shared" si="110"/>
        <v>0,</v>
      </c>
      <c r="P441" t="str">
        <f t="shared" si="111"/>
        <v>0,</v>
      </c>
      <c r="Q441" t="str">
        <f t="shared" si="111"/>
        <v>0,</v>
      </c>
      <c r="R441" t="str">
        <f t="shared" si="111"/>
        <v>0,</v>
      </c>
      <c r="S441" t="str">
        <f t="shared" si="111"/>
        <v>0,</v>
      </c>
      <c r="T441" t="str">
        <f t="shared" si="111"/>
        <v>0,</v>
      </c>
      <c r="U441" t="str">
        <f t="shared" si="111"/>
        <v>0,</v>
      </c>
      <c r="V441" t="str">
        <f t="shared" si="111"/>
        <v>0,</v>
      </c>
      <c r="W441" t="str">
        <f t="shared" si="111"/>
        <v>0,</v>
      </c>
      <c r="X441" t="str">
        <f t="shared" si="111"/>
        <v>0,</v>
      </c>
      <c r="Y441" t="str">
        <f t="shared" si="108"/>
        <v>0,</v>
      </c>
      <c r="AP441" t="str">
        <f t="shared" si="102"/>
        <v>FALSE</v>
      </c>
      <c r="AQ441" t="str">
        <f t="shared" si="103"/>
        <v>FALSE</v>
      </c>
      <c r="AR441" t="str">
        <f t="shared" si="104"/>
        <v>FALSE</v>
      </c>
      <c r="AS441" t="str">
        <f t="shared" si="105"/>
        <v>FALSE</v>
      </c>
    </row>
    <row r="442" spans="1:45" x14ac:dyDescent="0.25">
      <c r="A442" s="58">
        <v>441</v>
      </c>
      <c r="B442" s="58" t="b">
        <f>IF(ISNUMBER(Data!D442),IF(AND($A442&lt;=Data!$H$3,$A444&gt;=Data!$H$2,Data!E443&lt;&gt;1),VLOOKUP($A442,Data!$A:$D,4,FALSE)))</f>
        <v>0</v>
      </c>
      <c r="C442" s="58" t="b">
        <f>IF(ISNUMBER(Data!D442),IF(AND($A442&lt;=Data!$H$3,$A444&gt;=Data!$H$2,Data!E443&lt;&gt;1),VLOOKUP($A442,Data!$A:$D,3,FALSE)))</f>
        <v>0</v>
      </c>
      <c r="D442" s="58" t="b">
        <f>IF(COUNT(B442:C442)=2,IF(C442&gt;Data!$H$5,5,IF(C442&gt;Data!$H$6,4,IF(C442&gt;Data!$H$7,3,2))))</f>
        <v>0</v>
      </c>
      <c r="E442" s="69" t="str">
        <f t="shared" si="101"/>
        <v/>
      </c>
      <c r="F442" t="str">
        <f t="shared" si="110"/>
        <v>0,</v>
      </c>
      <c r="G442" t="str">
        <f t="shared" si="110"/>
        <v>0,</v>
      </c>
      <c r="H442" t="str">
        <f t="shared" si="110"/>
        <v>0,</v>
      </c>
      <c r="I442" t="str">
        <f t="shared" si="110"/>
        <v>0,</v>
      </c>
      <c r="J442" t="str">
        <f t="shared" si="110"/>
        <v>0,</v>
      </c>
      <c r="K442" t="str">
        <f t="shared" si="110"/>
        <v>0,</v>
      </c>
      <c r="L442" t="str">
        <f t="shared" si="110"/>
        <v>0,</v>
      </c>
      <c r="M442" t="str">
        <f t="shared" ref="M442:R473" si="112">IF($B442&lt;M$1,1,0) &amp;","&amp;$E442</f>
        <v>0,</v>
      </c>
      <c r="N442" t="str">
        <f t="shared" si="112"/>
        <v>0,</v>
      </c>
      <c r="O442" t="str">
        <f t="shared" si="112"/>
        <v>0,</v>
      </c>
      <c r="P442" t="str">
        <f t="shared" si="111"/>
        <v>0,</v>
      </c>
      <c r="Q442" t="str">
        <f t="shared" si="111"/>
        <v>0,</v>
      </c>
      <c r="R442" t="str">
        <f t="shared" si="111"/>
        <v>0,</v>
      </c>
      <c r="S442" t="str">
        <f t="shared" si="111"/>
        <v>0,</v>
      </c>
      <c r="T442" t="str">
        <f t="shared" si="111"/>
        <v>0,</v>
      </c>
      <c r="U442" t="str">
        <f t="shared" si="111"/>
        <v>0,</v>
      </c>
      <c r="V442" t="str">
        <f t="shared" si="111"/>
        <v>0,</v>
      </c>
      <c r="W442" t="str">
        <f t="shared" si="111"/>
        <v>0,</v>
      </c>
      <c r="X442" t="str">
        <f t="shared" si="111"/>
        <v>0,</v>
      </c>
      <c r="Y442" t="str">
        <f t="shared" si="108"/>
        <v>0,</v>
      </c>
      <c r="AP442" t="str">
        <f t="shared" si="102"/>
        <v>FALSE</v>
      </c>
      <c r="AQ442" t="str">
        <f t="shared" si="103"/>
        <v>FALSE</v>
      </c>
      <c r="AR442" t="str">
        <f t="shared" si="104"/>
        <v>FALSE</v>
      </c>
      <c r="AS442" t="str">
        <f t="shared" si="105"/>
        <v>FALSE</v>
      </c>
    </row>
    <row r="443" spans="1:45" x14ac:dyDescent="0.25">
      <c r="A443" s="58">
        <v>442</v>
      </c>
      <c r="B443" s="58" t="b">
        <f>IF(ISNUMBER(Data!D443),IF(AND($A443&lt;=Data!$H$3,$A445&gt;=Data!$H$2,Data!E444&lt;&gt;1),VLOOKUP($A443,Data!$A:$D,4,FALSE)))</f>
        <v>0</v>
      </c>
      <c r="C443" s="58" t="b">
        <f>IF(ISNUMBER(Data!D443),IF(AND($A443&lt;=Data!$H$3,$A445&gt;=Data!$H$2,Data!E444&lt;&gt;1),VLOOKUP($A443,Data!$A:$D,3,FALSE)))</f>
        <v>0</v>
      </c>
      <c r="D443" s="58" t="b">
        <f>IF(COUNT(B443:C443)=2,IF(C443&gt;Data!$H$5,5,IF(C443&gt;Data!$H$6,4,IF(C443&gt;Data!$H$7,3,2))))</f>
        <v>0</v>
      </c>
      <c r="E443" s="69" t="str">
        <f t="shared" si="101"/>
        <v/>
      </c>
      <c r="F443" t="str">
        <f t="shared" ref="F443:R474" si="113">IF($B443&lt;F$1,1,0) &amp;","&amp;$E443</f>
        <v>0,</v>
      </c>
      <c r="G443" t="str">
        <f t="shared" si="113"/>
        <v>0,</v>
      </c>
      <c r="H443" t="str">
        <f t="shared" si="113"/>
        <v>0,</v>
      </c>
      <c r="I443" t="str">
        <f t="shared" si="113"/>
        <v>0,</v>
      </c>
      <c r="J443" t="str">
        <f t="shared" si="113"/>
        <v>0,</v>
      </c>
      <c r="K443" t="str">
        <f t="shared" si="113"/>
        <v>0,</v>
      </c>
      <c r="L443" t="str">
        <f t="shared" si="113"/>
        <v>0,</v>
      </c>
      <c r="M443" t="str">
        <f t="shared" si="112"/>
        <v>0,</v>
      </c>
      <c r="N443" t="str">
        <f t="shared" si="112"/>
        <v>0,</v>
      </c>
      <c r="O443" t="str">
        <f t="shared" si="112"/>
        <v>0,</v>
      </c>
      <c r="P443" t="str">
        <f t="shared" si="111"/>
        <v>0,</v>
      </c>
      <c r="Q443" t="str">
        <f t="shared" si="111"/>
        <v>0,</v>
      </c>
      <c r="R443" t="str">
        <f t="shared" si="111"/>
        <v>0,</v>
      </c>
      <c r="S443" t="str">
        <f t="shared" si="111"/>
        <v>0,</v>
      </c>
      <c r="T443" t="str">
        <f t="shared" si="111"/>
        <v>0,</v>
      </c>
      <c r="U443" t="str">
        <f t="shared" si="111"/>
        <v>0,</v>
      </c>
      <c r="V443" t="str">
        <f t="shared" si="111"/>
        <v>0,</v>
      </c>
      <c r="W443" t="str">
        <f t="shared" si="111"/>
        <v>0,</v>
      </c>
      <c r="X443" t="str">
        <f t="shared" si="111"/>
        <v>0,</v>
      </c>
      <c r="Y443" t="str">
        <f t="shared" si="108"/>
        <v>0,</v>
      </c>
      <c r="AP443" t="str">
        <f t="shared" si="102"/>
        <v>FALSE</v>
      </c>
      <c r="AQ443" t="str">
        <f t="shared" si="103"/>
        <v>FALSE</v>
      </c>
      <c r="AR443" t="str">
        <f t="shared" si="104"/>
        <v>FALSE</v>
      </c>
      <c r="AS443" t="str">
        <f t="shared" si="105"/>
        <v>FALSE</v>
      </c>
    </row>
    <row r="444" spans="1:45" x14ac:dyDescent="0.25">
      <c r="A444" s="58">
        <v>443</v>
      </c>
      <c r="B444" s="58" t="b">
        <f>IF(ISNUMBER(Data!D444),IF(AND($A444&lt;=Data!$H$3,$A446&gt;=Data!$H$2,Data!E445&lt;&gt;1),VLOOKUP($A444,Data!$A:$D,4,FALSE)))</f>
        <v>0</v>
      </c>
      <c r="C444" s="58" t="b">
        <f>IF(ISNUMBER(Data!D444),IF(AND($A444&lt;=Data!$H$3,$A446&gt;=Data!$H$2,Data!E445&lt;&gt;1),VLOOKUP($A444,Data!$A:$D,3,FALSE)))</f>
        <v>0</v>
      </c>
      <c r="D444" s="58" t="b">
        <f>IF(COUNT(B444:C444)=2,IF(C444&gt;Data!$H$5,5,IF(C444&gt;Data!$H$6,4,IF(C444&gt;Data!$H$7,3,2))))</f>
        <v>0</v>
      </c>
      <c r="E444" s="69" t="str">
        <f t="shared" si="101"/>
        <v/>
      </c>
      <c r="F444" t="str">
        <f t="shared" si="113"/>
        <v>0,</v>
      </c>
      <c r="G444" t="str">
        <f t="shared" si="113"/>
        <v>0,</v>
      </c>
      <c r="H444" t="str">
        <f t="shared" si="113"/>
        <v>0,</v>
      </c>
      <c r="I444" t="str">
        <f t="shared" si="113"/>
        <v>0,</v>
      </c>
      <c r="J444" t="str">
        <f t="shared" si="113"/>
        <v>0,</v>
      </c>
      <c r="K444" t="str">
        <f t="shared" si="113"/>
        <v>0,</v>
      </c>
      <c r="L444" t="str">
        <f t="shared" si="113"/>
        <v>0,</v>
      </c>
      <c r="M444" t="str">
        <f t="shared" si="112"/>
        <v>0,</v>
      </c>
      <c r="N444" t="str">
        <f t="shared" si="112"/>
        <v>0,</v>
      </c>
      <c r="O444" t="str">
        <f t="shared" si="112"/>
        <v>0,</v>
      </c>
      <c r="P444" t="str">
        <f t="shared" si="111"/>
        <v>0,</v>
      </c>
      <c r="Q444" t="str">
        <f t="shared" si="111"/>
        <v>0,</v>
      </c>
      <c r="R444" t="str">
        <f t="shared" si="111"/>
        <v>0,</v>
      </c>
      <c r="S444" t="str">
        <f t="shared" si="111"/>
        <v>0,</v>
      </c>
      <c r="T444" t="str">
        <f t="shared" si="111"/>
        <v>0,</v>
      </c>
      <c r="U444" t="str">
        <f t="shared" si="111"/>
        <v>0,</v>
      </c>
      <c r="V444" t="str">
        <f t="shared" si="111"/>
        <v>0,</v>
      </c>
      <c r="W444" t="str">
        <f t="shared" si="111"/>
        <v>0,</v>
      </c>
      <c r="X444" t="str">
        <f t="shared" si="111"/>
        <v>0,</v>
      </c>
      <c r="Y444" t="str">
        <f t="shared" si="108"/>
        <v>0,</v>
      </c>
      <c r="AP444" t="str">
        <f t="shared" si="102"/>
        <v>FALSE</v>
      </c>
      <c r="AQ444" t="str">
        <f t="shared" si="103"/>
        <v>FALSE</v>
      </c>
      <c r="AR444" t="str">
        <f t="shared" si="104"/>
        <v>FALSE</v>
      </c>
      <c r="AS444" t="str">
        <f t="shared" si="105"/>
        <v>FALSE</v>
      </c>
    </row>
    <row r="445" spans="1:45" x14ac:dyDescent="0.25">
      <c r="A445" s="58">
        <v>444</v>
      </c>
      <c r="B445" s="58" t="b">
        <f>IF(ISNUMBER(Data!D445),IF(AND($A445&lt;=Data!$H$3,$A447&gt;=Data!$H$2,Data!E446&lt;&gt;1),VLOOKUP($A445,Data!$A:$D,4,FALSE)))</f>
        <v>0</v>
      </c>
      <c r="C445" s="58" t="b">
        <f>IF(ISNUMBER(Data!D445),IF(AND($A445&lt;=Data!$H$3,$A447&gt;=Data!$H$2,Data!E446&lt;&gt;1),VLOOKUP($A445,Data!$A:$D,3,FALSE)))</f>
        <v>0</v>
      </c>
      <c r="D445" s="58" t="b">
        <f>IF(COUNT(B445:C445)=2,IF(C445&gt;Data!$H$5,5,IF(C445&gt;Data!$H$6,4,IF(C445&gt;Data!$H$7,3,2))))</f>
        <v>0</v>
      </c>
      <c r="E445" s="69" t="str">
        <f t="shared" si="101"/>
        <v/>
      </c>
      <c r="F445" t="str">
        <f t="shared" si="113"/>
        <v>0,</v>
      </c>
      <c r="G445" t="str">
        <f t="shared" si="113"/>
        <v>0,</v>
      </c>
      <c r="H445" t="str">
        <f t="shared" si="113"/>
        <v>0,</v>
      </c>
      <c r="I445" t="str">
        <f t="shared" si="113"/>
        <v>0,</v>
      </c>
      <c r="J445" t="str">
        <f t="shared" si="113"/>
        <v>0,</v>
      </c>
      <c r="K445" t="str">
        <f t="shared" si="113"/>
        <v>0,</v>
      </c>
      <c r="L445" t="str">
        <f t="shared" si="113"/>
        <v>0,</v>
      </c>
      <c r="M445" t="str">
        <f t="shared" si="112"/>
        <v>0,</v>
      </c>
      <c r="N445" t="str">
        <f t="shared" si="112"/>
        <v>0,</v>
      </c>
      <c r="O445" t="str">
        <f t="shared" si="112"/>
        <v>0,</v>
      </c>
      <c r="P445" t="str">
        <f t="shared" si="111"/>
        <v>0,</v>
      </c>
      <c r="Q445" t="str">
        <f t="shared" si="111"/>
        <v>0,</v>
      </c>
      <c r="R445" t="str">
        <f t="shared" si="111"/>
        <v>0,</v>
      </c>
      <c r="S445" t="str">
        <f t="shared" si="111"/>
        <v>0,</v>
      </c>
      <c r="T445" t="str">
        <f t="shared" si="111"/>
        <v>0,</v>
      </c>
      <c r="U445" t="str">
        <f t="shared" si="111"/>
        <v>0,</v>
      </c>
      <c r="V445" t="str">
        <f t="shared" si="111"/>
        <v>0,</v>
      </c>
      <c r="W445" t="str">
        <f t="shared" si="111"/>
        <v>0,</v>
      </c>
      <c r="X445" t="str">
        <f t="shared" si="111"/>
        <v>0,</v>
      </c>
      <c r="Y445" t="str">
        <f t="shared" si="108"/>
        <v>0,</v>
      </c>
      <c r="AP445" t="str">
        <f t="shared" si="102"/>
        <v>FALSE</v>
      </c>
      <c r="AQ445" t="str">
        <f t="shared" si="103"/>
        <v>FALSE</v>
      </c>
      <c r="AR445" t="str">
        <f t="shared" si="104"/>
        <v>FALSE</v>
      </c>
      <c r="AS445" t="str">
        <f t="shared" si="105"/>
        <v>FALSE</v>
      </c>
    </row>
    <row r="446" spans="1:45" x14ac:dyDescent="0.25">
      <c r="A446" s="58">
        <v>445</v>
      </c>
      <c r="B446" s="58" t="b">
        <f>IF(ISNUMBER(Data!D446),IF(AND($A446&lt;=Data!$H$3,$A448&gt;=Data!$H$2,Data!E447&lt;&gt;1),VLOOKUP($A446,Data!$A:$D,4,FALSE)))</f>
        <v>0</v>
      </c>
      <c r="C446" s="58" t="b">
        <f>IF(ISNUMBER(Data!D446),IF(AND($A446&lt;=Data!$H$3,$A448&gt;=Data!$H$2,Data!E447&lt;&gt;1),VLOOKUP($A446,Data!$A:$D,3,FALSE)))</f>
        <v>0</v>
      </c>
      <c r="D446" s="58" t="b">
        <f>IF(COUNT(B446:C446)=2,IF(C446&gt;Data!$H$5,5,IF(C446&gt;Data!$H$6,4,IF(C446&gt;Data!$H$7,3,2))))</f>
        <v>0</v>
      </c>
      <c r="E446" s="69" t="str">
        <f t="shared" si="101"/>
        <v/>
      </c>
      <c r="F446" t="str">
        <f t="shared" si="113"/>
        <v>0,</v>
      </c>
      <c r="G446" t="str">
        <f t="shared" si="113"/>
        <v>0,</v>
      </c>
      <c r="H446" t="str">
        <f t="shared" si="113"/>
        <v>0,</v>
      </c>
      <c r="I446" t="str">
        <f t="shared" si="113"/>
        <v>0,</v>
      </c>
      <c r="J446" t="str">
        <f t="shared" si="113"/>
        <v>0,</v>
      </c>
      <c r="K446" t="str">
        <f t="shared" si="113"/>
        <v>0,</v>
      </c>
      <c r="L446" t="str">
        <f t="shared" si="113"/>
        <v>0,</v>
      </c>
      <c r="M446" t="str">
        <f t="shared" si="112"/>
        <v>0,</v>
      </c>
      <c r="N446" t="str">
        <f t="shared" si="112"/>
        <v>0,</v>
      </c>
      <c r="O446" t="str">
        <f t="shared" si="112"/>
        <v>0,</v>
      </c>
      <c r="P446" t="str">
        <f t="shared" si="111"/>
        <v>0,</v>
      </c>
      <c r="Q446" t="str">
        <f t="shared" si="111"/>
        <v>0,</v>
      </c>
      <c r="R446" t="str">
        <f t="shared" si="111"/>
        <v>0,</v>
      </c>
      <c r="S446" t="str">
        <f t="shared" si="111"/>
        <v>0,</v>
      </c>
      <c r="T446" t="str">
        <f t="shared" si="111"/>
        <v>0,</v>
      </c>
      <c r="U446" t="str">
        <f t="shared" si="111"/>
        <v>0,</v>
      </c>
      <c r="V446" t="str">
        <f t="shared" si="111"/>
        <v>0,</v>
      </c>
      <c r="W446" t="str">
        <f t="shared" si="111"/>
        <v>0,</v>
      </c>
      <c r="X446" t="str">
        <f t="shared" si="111"/>
        <v>0,</v>
      </c>
      <c r="Y446" t="str">
        <f t="shared" si="108"/>
        <v>0,</v>
      </c>
      <c r="AP446" t="str">
        <f t="shared" si="102"/>
        <v>FALSE</v>
      </c>
      <c r="AQ446" t="str">
        <f t="shared" si="103"/>
        <v>FALSE</v>
      </c>
      <c r="AR446" t="str">
        <f t="shared" si="104"/>
        <v>FALSE</v>
      </c>
      <c r="AS446" t="str">
        <f t="shared" si="105"/>
        <v>FALSE</v>
      </c>
    </row>
    <row r="447" spans="1:45" x14ac:dyDescent="0.25">
      <c r="A447" s="58">
        <v>446</v>
      </c>
      <c r="B447" s="58" t="b">
        <f>IF(ISNUMBER(Data!D447),IF(AND($A447&lt;=Data!$H$3,$A449&gt;=Data!$H$2,Data!E448&lt;&gt;1),VLOOKUP($A447,Data!$A:$D,4,FALSE)))</f>
        <v>0</v>
      </c>
      <c r="C447" s="58" t="b">
        <f>IF(ISNUMBER(Data!D447),IF(AND($A447&lt;=Data!$H$3,$A449&gt;=Data!$H$2,Data!E448&lt;&gt;1),VLOOKUP($A447,Data!$A:$D,3,FALSE)))</f>
        <v>0</v>
      </c>
      <c r="D447" s="58" t="b">
        <f>IF(COUNT(B447:C447)=2,IF(C447&gt;Data!$H$5,5,IF(C447&gt;Data!$H$6,4,IF(C447&gt;Data!$H$7,3,2))))</f>
        <v>0</v>
      </c>
      <c r="E447" s="69" t="str">
        <f t="shared" si="101"/>
        <v/>
      </c>
      <c r="F447" t="str">
        <f t="shared" si="113"/>
        <v>0,</v>
      </c>
      <c r="G447" t="str">
        <f t="shared" si="113"/>
        <v>0,</v>
      </c>
      <c r="H447" t="str">
        <f t="shared" si="113"/>
        <v>0,</v>
      </c>
      <c r="I447" t="str">
        <f t="shared" si="113"/>
        <v>0,</v>
      </c>
      <c r="J447" t="str">
        <f t="shared" si="113"/>
        <v>0,</v>
      </c>
      <c r="K447" t="str">
        <f t="shared" si="113"/>
        <v>0,</v>
      </c>
      <c r="L447" t="str">
        <f t="shared" si="113"/>
        <v>0,</v>
      </c>
      <c r="M447" t="str">
        <f t="shared" si="112"/>
        <v>0,</v>
      </c>
      <c r="N447" t="str">
        <f t="shared" si="112"/>
        <v>0,</v>
      </c>
      <c r="O447" t="str">
        <f t="shared" si="112"/>
        <v>0,</v>
      </c>
      <c r="P447" t="str">
        <f t="shared" si="111"/>
        <v>0,</v>
      </c>
      <c r="Q447" t="str">
        <f t="shared" si="111"/>
        <v>0,</v>
      </c>
      <c r="R447" t="str">
        <f t="shared" si="111"/>
        <v>0,</v>
      </c>
      <c r="S447" t="str">
        <f t="shared" si="111"/>
        <v>0,</v>
      </c>
      <c r="T447" t="str">
        <f t="shared" si="111"/>
        <v>0,</v>
      </c>
      <c r="U447" t="str">
        <f t="shared" si="111"/>
        <v>0,</v>
      </c>
      <c r="V447" t="str">
        <f t="shared" si="111"/>
        <v>0,</v>
      </c>
      <c r="W447" t="str">
        <f t="shared" si="111"/>
        <v>0,</v>
      </c>
      <c r="X447" t="str">
        <f t="shared" si="111"/>
        <v>0,</v>
      </c>
      <c r="Y447" t="str">
        <f t="shared" si="108"/>
        <v>0,</v>
      </c>
      <c r="AP447" t="str">
        <f t="shared" si="102"/>
        <v>FALSE</v>
      </c>
      <c r="AQ447" t="str">
        <f t="shared" si="103"/>
        <v>FALSE</v>
      </c>
      <c r="AR447" t="str">
        <f t="shared" si="104"/>
        <v>FALSE</v>
      </c>
      <c r="AS447" t="str">
        <f t="shared" si="105"/>
        <v>FALSE</v>
      </c>
    </row>
    <row r="448" spans="1:45" x14ac:dyDescent="0.25">
      <c r="A448" s="58">
        <v>447</v>
      </c>
      <c r="B448" s="58" t="b">
        <f>IF(ISNUMBER(Data!D448),IF(AND($A448&lt;=Data!$H$3,$A450&gt;=Data!$H$2,Data!E449&lt;&gt;1),VLOOKUP($A448,Data!$A:$D,4,FALSE)))</f>
        <v>0</v>
      </c>
      <c r="C448" s="58" t="b">
        <f>IF(ISNUMBER(Data!D448),IF(AND($A448&lt;=Data!$H$3,$A450&gt;=Data!$H$2,Data!E449&lt;&gt;1),VLOOKUP($A448,Data!$A:$D,3,FALSE)))</f>
        <v>0</v>
      </c>
      <c r="D448" s="58" t="b">
        <f>IF(COUNT(B448:C448)=2,IF(C448&gt;Data!$H$5,5,IF(C448&gt;Data!$H$6,4,IF(C448&gt;Data!$H$7,3,2))))</f>
        <v>0</v>
      </c>
      <c r="E448" s="69" t="str">
        <f t="shared" si="101"/>
        <v/>
      </c>
      <c r="F448" t="str">
        <f t="shared" si="113"/>
        <v>0,</v>
      </c>
      <c r="G448" t="str">
        <f t="shared" si="113"/>
        <v>0,</v>
      </c>
      <c r="H448" t="str">
        <f t="shared" si="113"/>
        <v>0,</v>
      </c>
      <c r="I448" t="str">
        <f t="shared" si="113"/>
        <v>0,</v>
      </c>
      <c r="J448" t="str">
        <f t="shared" si="113"/>
        <v>0,</v>
      </c>
      <c r="K448" t="str">
        <f t="shared" si="113"/>
        <v>0,</v>
      </c>
      <c r="L448" t="str">
        <f t="shared" si="113"/>
        <v>0,</v>
      </c>
      <c r="M448" t="str">
        <f t="shared" si="112"/>
        <v>0,</v>
      </c>
      <c r="N448" t="str">
        <f t="shared" si="112"/>
        <v>0,</v>
      </c>
      <c r="O448" t="str">
        <f t="shared" si="112"/>
        <v>0,</v>
      </c>
      <c r="P448" t="str">
        <f t="shared" si="111"/>
        <v>0,</v>
      </c>
      <c r="Q448" t="str">
        <f t="shared" si="111"/>
        <v>0,</v>
      </c>
      <c r="R448" t="str">
        <f t="shared" si="111"/>
        <v>0,</v>
      </c>
      <c r="S448" t="str">
        <f t="shared" si="111"/>
        <v>0,</v>
      </c>
      <c r="T448" t="str">
        <f t="shared" si="111"/>
        <v>0,</v>
      </c>
      <c r="U448" t="str">
        <f t="shared" si="111"/>
        <v>0,</v>
      </c>
      <c r="V448" t="str">
        <f t="shared" si="111"/>
        <v>0,</v>
      </c>
      <c r="W448" t="str">
        <f t="shared" si="111"/>
        <v>0,</v>
      </c>
      <c r="X448" t="str">
        <f t="shared" si="111"/>
        <v>0,</v>
      </c>
      <c r="Y448" t="str">
        <f t="shared" si="108"/>
        <v>0,</v>
      </c>
      <c r="AP448" t="str">
        <f t="shared" si="102"/>
        <v>FALSE</v>
      </c>
      <c r="AQ448" t="str">
        <f t="shared" si="103"/>
        <v>FALSE</v>
      </c>
      <c r="AR448" t="str">
        <f t="shared" si="104"/>
        <v>FALSE</v>
      </c>
      <c r="AS448" t="str">
        <f t="shared" si="105"/>
        <v>FALSE</v>
      </c>
    </row>
    <row r="449" spans="1:45" x14ac:dyDescent="0.25">
      <c r="A449" s="58">
        <v>448</v>
      </c>
      <c r="B449" s="58" t="b">
        <f>IF(ISNUMBER(Data!D449),IF(AND($A449&lt;=Data!$H$3,$A451&gt;=Data!$H$2,Data!E450&lt;&gt;1),VLOOKUP($A449,Data!$A:$D,4,FALSE)))</f>
        <v>0</v>
      </c>
      <c r="C449" s="58" t="b">
        <f>IF(ISNUMBER(Data!D449),IF(AND($A449&lt;=Data!$H$3,$A451&gt;=Data!$H$2,Data!E450&lt;&gt;1),VLOOKUP($A449,Data!$A:$D,3,FALSE)))</f>
        <v>0</v>
      </c>
      <c r="D449" s="58" t="b">
        <f>IF(COUNT(B449:C449)=2,IF(C449&gt;Data!$H$5,5,IF(C449&gt;Data!$H$6,4,IF(C449&gt;Data!$H$7,3,2))))</f>
        <v>0</v>
      </c>
      <c r="E449" s="69" t="str">
        <f t="shared" si="101"/>
        <v/>
      </c>
      <c r="F449" t="str">
        <f t="shared" si="113"/>
        <v>0,</v>
      </c>
      <c r="G449" t="str">
        <f t="shared" si="113"/>
        <v>0,</v>
      </c>
      <c r="H449" t="str">
        <f t="shared" si="113"/>
        <v>0,</v>
      </c>
      <c r="I449" t="str">
        <f t="shared" si="113"/>
        <v>0,</v>
      </c>
      <c r="J449" t="str">
        <f t="shared" si="113"/>
        <v>0,</v>
      </c>
      <c r="K449" t="str">
        <f t="shared" si="113"/>
        <v>0,</v>
      </c>
      <c r="L449" t="str">
        <f t="shared" si="113"/>
        <v>0,</v>
      </c>
      <c r="M449" t="str">
        <f t="shared" si="112"/>
        <v>0,</v>
      </c>
      <c r="N449" t="str">
        <f t="shared" si="112"/>
        <v>0,</v>
      </c>
      <c r="O449" t="str">
        <f t="shared" si="112"/>
        <v>0,</v>
      </c>
      <c r="P449" t="str">
        <f t="shared" si="111"/>
        <v>0,</v>
      </c>
      <c r="Q449" t="str">
        <f t="shared" si="111"/>
        <v>0,</v>
      </c>
      <c r="R449" t="str">
        <f t="shared" si="111"/>
        <v>0,</v>
      </c>
      <c r="S449" t="str">
        <f t="shared" si="111"/>
        <v>0,</v>
      </c>
      <c r="T449" t="str">
        <f t="shared" si="111"/>
        <v>0,</v>
      </c>
      <c r="U449" t="str">
        <f t="shared" si="111"/>
        <v>0,</v>
      </c>
      <c r="V449" t="str">
        <f t="shared" si="111"/>
        <v>0,</v>
      </c>
      <c r="W449" t="str">
        <f t="shared" si="111"/>
        <v>0,</v>
      </c>
      <c r="X449" t="str">
        <f t="shared" si="111"/>
        <v>0,</v>
      </c>
      <c r="Y449" t="str">
        <f t="shared" si="108"/>
        <v>0,</v>
      </c>
      <c r="AP449" t="str">
        <f t="shared" si="102"/>
        <v>FALSE</v>
      </c>
      <c r="AQ449" t="str">
        <f t="shared" si="103"/>
        <v>FALSE</v>
      </c>
      <c r="AR449" t="str">
        <f t="shared" si="104"/>
        <v>FALSE</v>
      </c>
      <c r="AS449" t="str">
        <f t="shared" si="105"/>
        <v>FALSE</v>
      </c>
    </row>
    <row r="450" spans="1:45" x14ac:dyDescent="0.25">
      <c r="A450" s="58">
        <v>449</v>
      </c>
      <c r="B450" s="58" t="b">
        <f>IF(ISNUMBER(Data!D450),IF(AND($A450&lt;=Data!$H$3,$A452&gt;=Data!$H$2,Data!E451&lt;&gt;1),VLOOKUP($A450,Data!$A:$D,4,FALSE)))</f>
        <v>0</v>
      </c>
      <c r="C450" s="58" t="b">
        <f>IF(ISNUMBER(Data!D450),IF(AND($A450&lt;=Data!$H$3,$A452&gt;=Data!$H$2,Data!E451&lt;&gt;1),VLOOKUP($A450,Data!$A:$D,3,FALSE)))</f>
        <v>0</v>
      </c>
      <c r="D450" s="58" t="b">
        <f>IF(COUNT(B450:C450)=2,IF(C450&gt;Data!$H$5,5,IF(C450&gt;Data!$H$6,4,IF(C450&gt;Data!$H$7,3,2))))</f>
        <v>0</v>
      </c>
      <c r="E450" s="69" t="str">
        <f t="shared" si="101"/>
        <v/>
      </c>
      <c r="F450" t="str">
        <f t="shared" si="113"/>
        <v>0,</v>
      </c>
      <c r="G450" t="str">
        <f t="shared" si="113"/>
        <v>0,</v>
      </c>
      <c r="H450" t="str">
        <f t="shared" si="113"/>
        <v>0,</v>
      </c>
      <c r="I450" t="str">
        <f t="shared" si="113"/>
        <v>0,</v>
      </c>
      <c r="J450" t="str">
        <f t="shared" si="113"/>
        <v>0,</v>
      </c>
      <c r="K450" t="str">
        <f t="shared" si="113"/>
        <v>0,</v>
      </c>
      <c r="L450" t="str">
        <f t="shared" si="113"/>
        <v>0,</v>
      </c>
      <c r="M450" t="str">
        <f t="shared" si="112"/>
        <v>0,</v>
      </c>
      <c r="N450" t="str">
        <f t="shared" si="112"/>
        <v>0,</v>
      </c>
      <c r="O450" t="str">
        <f t="shared" si="112"/>
        <v>0,</v>
      </c>
      <c r="P450" t="str">
        <f t="shared" si="111"/>
        <v>0,</v>
      </c>
      <c r="Q450" t="str">
        <f t="shared" si="111"/>
        <v>0,</v>
      </c>
      <c r="R450" t="str">
        <f t="shared" si="111"/>
        <v>0,</v>
      </c>
      <c r="S450" t="str">
        <f t="shared" si="111"/>
        <v>0,</v>
      </c>
      <c r="T450" t="str">
        <f t="shared" si="111"/>
        <v>0,</v>
      </c>
      <c r="U450" t="str">
        <f t="shared" si="111"/>
        <v>0,</v>
      </c>
      <c r="V450" t="str">
        <f t="shared" si="111"/>
        <v>0,</v>
      </c>
      <c r="W450" t="str">
        <f t="shared" si="111"/>
        <v>0,</v>
      </c>
      <c r="X450" t="str">
        <f t="shared" si="111"/>
        <v>0,</v>
      </c>
      <c r="Y450" t="str">
        <f t="shared" si="108"/>
        <v>0,</v>
      </c>
      <c r="AP450" t="str">
        <f t="shared" si="102"/>
        <v>FALSE</v>
      </c>
      <c r="AQ450" t="str">
        <f t="shared" si="103"/>
        <v>FALSE</v>
      </c>
      <c r="AR450" t="str">
        <f t="shared" si="104"/>
        <v>FALSE</v>
      </c>
      <c r="AS450" t="str">
        <f t="shared" si="105"/>
        <v>FALSE</v>
      </c>
    </row>
    <row r="451" spans="1:45" x14ac:dyDescent="0.25">
      <c r="A451" s="58">
        <v>450</v>
      </c>
      <c r="B451" s="58" t="b">
        <f>IF(ISNUMBER(Data!D451),IF(AND($A451&lt;=Data!$H$3,$A453&gt;=Data!$H$2,Data!E452&lt;&gt;1),VLOOKUP($A451,Data!$A:$D,4,FALSE)))</f>
        <v>0</v>
      </c>
      <c r="C451" s="58" t="b">
        <f>IF(ISNUMBER(Data!D451),IF(AND($A451&lt;=Data!$H$3,$A453&gt;=Data!$H$2,Data!E452&lt;&gt;1),VLOOKUP($A451,Data!$A:$D,3,FALSE)))</f>
        <v>0</v>
      </c>
      <c r="D451" s="58" t="b">
        <f>IF(COUNT(B451:C451)=2,IF(C451&gt;Data!$H$5,5,IF(C451&gt;Data!$H$6,4,IF(C451&gt;Data!$H$7,3,2))))</f>
        <v>0</v>
      </c>
      <c r="E451" s="69" t="str">
        <f t="shared" ref="E451:E501" si="114">IF(ISNUMBER(D451),IF(D451=5,1,0),"")</f>
        <v/>
      </c>
      <c r="F451" t="str">
        <f t="shared" si="113"/>
        <v>0,</v>
      </c>
      <c r="G451" t="str">
        <f t="shared" si="113"/>
        <v>0,</v>
      </c>
      <c r="H451" t="str">
        <f t="shared" si="113"/>
        <v>0,</v>
      </c>
      <c r="I451" t="str">
        <f t="shared" si="113"/>
        <v>0,</v>
      </c>
      <c r="J451" t="str">
        <f t="shared" si="113"/>
        <v>0,</v>
      </c>
      <c r="K451" t="str">
        <f t="shared" si="113"/>
        <v>0,</v>
      </c>
      <c r="L451" t="str">
        <f t="shared" si="113"/>
        <v>0,</v>
      </c>
      <c r="M451" t="str">
        <f t="shared" si="112"/>
        <v>0,</v>
      </c>
      <c r="N451" t="str">
        <f t="shared" si="112"/>
        <v>0,</v>
      </c>
      <c r="O451" t="str">
        <f t="shared" si="112"/>
        <v>0,</v>
      </c>
      <c r="P451" t="str">
        <f t="shared" si="111"/>
        <v>0,</v>
      </c>
      <c r="Q451" t="str">
        <f t="shared" si="111"/>
        <v>0,</v>
      </c>
      <c r="R451" t="str">
        <f t="shared" si="111"/>
        <v>0,</v>
      </c>
      <c r="S451" t="str">
        <f t="shared" si="111"/>
        <v>0,</v>
      </c>
      <c r="T451" t="str">
        <f t="shared" si="111"/>
        <v>0,</v>
      </c>
      <c r="U451" t="str">
        <f t="shared" si="111"/>
        <v>0,</v>
      </c>
      <c r="V451" t="str">
        <f t="shared" si="111"/>
        <v>0,</v>
      </c>
      <c r="W451" t="str">
        <f t="shared" si="111"/>
        <v>0,</v>
      </c>
      <c r="X451" t="str">
        <f t="shared" si="111"/>
        <v>0,</v>
      </c>
      <c r="Y451" t="str">
        <f t="shared" si="108"/>
        <v>0,</v>
      </c>
      <c r="AP451" t="str">
        <f t="shared" ref="AP451:AP501" si="115">IF($D451=5,LOG($B451),"FALSE")</f>
        <v>FALSE</v>
      </c>
      <c r="AQ451" t="str">
        <f t="shared" ref="AQ451:AQ501" si="116">IF($D451=4,LOG($B451),"FALSE")</f>
        <v>FALSE</v>
      </c>
      <c r="AR451" t="str">
        <f t="shared" ref="AR451:AR501" si="117">IF($D451=3,LOG($B451),"FALSE")</f>
        <v>FALSE</v>
      </c>
      <c r="AS451" t="str">
        <f t="shared" ref="AS451:AS501" si="118">IF($D451=2,LOG($B451),"FALSE")</f>
        <v>FALSE</v>
      </c>
    </row>
    <row r="452" spans="1:45" x14ac:dyDescent="0.25">
      <c r="A452" s="58">
        <v>451</v>
      </c>
      <c r="B452" s="58" t="b">
        <f>IF(ISNUMBER(Data!D452),IF(AND($A452&lt;=Data!$H$3,$A454&gt;=Data!$H$2,Data!E453&lt;&gt;1),VLOOKUP($A452,Data!$A:$D,4,FALSE)))</f>
        <v>0</v>
      </c>
      <c r="C452" s="58" t="b">
        <f>IF(ISNUMBER(Data!D452),IF(AND($A452&lt;=Data!$H$3,$A454&gt;=Data!$H$2,Data!E453&lt;&gt;1),VLOOKUP($A452,Data!$A:$D,3,FALSE)))</f>
        <v>0</v>
      </c>
      <c r="D452" s="58" t="b">
        <f>IF(COUNT(B452:C452)=2,IF(C452&gt;Data!$H$5,5,IF(C452&gt;Data!$H$6,4,IF(C452&gt;Data!$H$7,3,2))))</f>
        <v>0</v>
      </c>
      <c r="E452" s="69" t="str">
        <f t="shared" si="114"/>
        <v/>
      </c>
      <c r="F452" t="str">
        <f t="shared" si="113"/>
        <v>0,</v>
      </c>
      <c r="G452" t="str">
        <f t="shared" si="113"/>
        <v>0,</v>
      </c>
      <c r="H452" t="str">
        <f t="shared" si="113"/>
        <v>0,</v>
      </c>
      <c r="I452" t="str">
        <f t="shared" si="113"/>
        <v>0,</v>
      </c>
      <c r="J452" t="str">
        <f t="shared" si="113"/>
        <v>0,</v>
      </c>
      <c r="K452" t="str">
        <f t="shared" si="113"/>
        <v>0,</v>
      </c>
      <c r="L452" t="str">
        <f t="shared" si="113"/>
        <v>0,</v>
      </c>
      <c r="M452" t="str">
        <f t="shared" si="112"/>
        <v>0,</v>
      </c>
      <c r="N452" t="str">
        <f t="shared" si="112"/>
        <v>0,</v>
      </c>
      <c r="O452" t="str">
        <f t="shared" si="112"/>
        <v>0,</v>
      </c>
      <c r="P452" t="str">
        <f t="shared" si="111"/>
        <v>0,</v>
      </c>
      <c r="Q452" t="str">
        <f t="shared" si="111"/>
        <v>0,</v>
      </c>
      <c r="R452" t="str">
        <f t="shared" si="111"/>
        <v>0,</v>
      </c>
      <c r="S452" t="str">
        <f t="shared" si="111"/>
        <v>0,</v>
      </c>
      <c r="T452" t="str">
        <f t="shared" si="111"/>
        <v>0,</v>
      </c>
      <c r="U452" t="str">
        <f t="shared" si="111"/>
        <v>0,</v>
      </c>
      <c r="V452" t="str">
        <f t="shared" si="111"/>
        <v>0,</v>
      </c>
      <c r="W452" t="str">
        <f t="shared" si="111"/>
        <v>0,</v>
      </c>
      <c r="X452" t="str">
        <f t="shared" si="111"/>
        <v>0,</v>
      </c>
      <c r="Y452" t="str">
        <f t="shared" si="108"/>
        <v>0,</v>
      </c>
      <c r="AP452" t="str">
        <f t="shared" si="115"/>
        <v>FALSE</v>
      </c>
      <c r="AQ452" t="str">
        <f t="shared" si="116"/>
        <v>FALSE</v>
      </c>
      <c r="AR452" t="str">
        <f t="shared" si="117"/>
        <v>FALSE</v>
      </c>
      <c r="AS452" t="str">
        <f t="shared" si="118"/>
        <v>FALSE</v>
      </c>
    </row>
    <row r="453" spans="1:45" x14ac:dyDescent="0.25">
      <c r="A453" s="58">
        <v>452</v>
      </c>
      <c r="B453" s="58" t="b">
        <f>IF(ISNUMBER(Data!D453),IF(AND($A453&lt;=Data!$H$3,$A455&gt;=Data!$H$2,Data!E454&lt;&gt;1),VLOOKUP($A453,Data!$A:$D,4,FALSE)))</f>
        <v>0</v>
      </c>
      <c r="C453" s="58" t="b">
        <f>IF(ISNUMBER(Data!D453),IF(AND($A453&lt;=Data!$H$3,$A455&gt;=Data!$H$2,Data!E454&lt;&gt;1),VLOOKUP($A453,Data!$A:$D,3,FALSE)))</f>
        <v>0</v>
      </c>
      <c r="D453" s="58" t="b">
        <f>IF(COUNT(B453:C453)=2,IF(C453&gt;Data!$H$5,5,IF(C453&gt;Data!$H$6,4,IF(C453&gt;Data!$H$7,3,2))))</f>
        <v>0</v>
      </c>
      <c r="E453" s="69" t="str">
        <f t="shared" si="114"/>
        <v/>
      </c>
      <c r="F453" t="str">
        <f t="shared" si="113"/>
        <v>0,</v>
      </c>
      <c r="G453" t="str">
        <f t="shared" si="113"/>
        <v>0,</v>
      </c>
      <c r="H453" t="str">
        <f t="shared" si="113"/>
        <v>0,</v>
      </c>
      <c r="I453" t="str">
        <f t="shared" si="113"/>
        <v>0,</v>
      </c>
      <c r="J453" t="str">
        <f t="shared" si="113"/>
        <v>0,</v>
      </c>
      <c r="K453" t="str">
        <f t="shared" si="113"/>
        <v>0,</v>
      </c>
      <c r="L453" t="str">
        <f t="shared" si="113"/>
        <v>0,</v>
      </c>
      <c r="M453" t="str">
        <f t="shared" si="112"/>
        <v>0,</v>
      </c>
      <c r="N453" t="str">
        <f t="shared" si="112"/>
        <v>0,</v>
      </c>
      <c r="O453" t="str">
        <f t="shared" si="112"/>
        <v>0,</v>
      </c>
      <c r="P453" t="str">
        <f t="shared" si="111"/>
        <v>0,</v>
      </c>
      <c r="Q453" t="str">
        <f t="shared" si="111"/>
        <v>0,</v>
      </c>
      <c r="R453" t="str">
        <f t="shared" si="111"/>
        <v>0,</v>
      </c>
      <c r="S453" t="str">
        <f t="shared" ref="S453:Y484" si="119">IF($B453&lt;S$1,1,0) &amp;","&amp;$E453</f>
        <v>0,</v>
      </c>
      <c r="T453" t="str">
        <f t="shared" si="119"/>
        <v>0,</v>
      </c>
      <c r="U453" t="str">
        <f t="shared" si="119"/>
        <v>0,</v>
      </c>
      <c r="V453" t="str">
        <f t="shared" si="119"/>
        <v>0,</v>
      </c>
      <c r="W453" t="str">
        <f t="shared" si="119"/>
        <v>0,</v>
      </c>
      <c r="X453" t="str">
        <f t="shared" si="119"/>
        <v>0,</v>
      </c>
      <c r="Y453" t="str">
        <f t="shared" si="108"/>
        <v>0,</v>
      </c>
      <c r="AP453" t="str">
        <f t="shared" si="115"/>
        <v>FALSE</v>
      </c>
      <c r="AQ453" t="str">
        <f t="shared" si="116"/>
        <v>FALSE</v>
      </c>
      <c r="AR453" t="str">
        <f t="shared" si="117"/>
        <v>FALSE</v>
      </c>
      <c r="AS453" t="str">
        <f t="shared" si="118"/>
        <v>FALSE</v>
      </c>
    </row>
    <row r="454" spans="1:45" x14ac:dyDescent="0.25">
      <c r="A454" s="58">
        <v>453</v>
      </c>
      <c r="B454" s="58" t="b">
        <f>IF(ISNUMBER(Data!D454),IF(AND($A454&lt;=Data!$H$3,$A456&gt;=Data!$H$2,Data!E455&lt;&gt;1),VLOOKUP($A454,Data!$A:$D,4,FALSE)))</f>
        <v>0</v>
      </c>
      <c r="C454" s="58" t="b">
        <f>IF(ISNUMBER(Data!D454),IF(AND($A454&lt;=Data!$H$3,$A456&gt;=Data!$H$2,Data!E455&lt;&gt;1),VLOOKUP($A454,Data!$A:$D,3,FALSE)))</f>
        <v>0</v>
      </c>
      <c r="D454" s="58" t="b">
        <f>IF(COUNT(B454:C454)=2,IF(C454&gt;Data!$H$5,5,IF(C454&gt;Data!$H$6,4,IF(C454&gt;Data!$H$7,3,2))))</f>
        <v>0</v>
      </c>
      <c r="E454" s="69" t="str">
        <f t="shared" si="114"/>
        <v/>
      </c>
      <c r="F454" t="str">
        <f t="shared" si="113"/>
        <v>0,</v>
      </c>
      <c r="G454" t="str">
        <f t="shared" si="113"/>
        <v>0,</v>
      </c>
      <c r="H454" t="str">
        <f t="shared" si="113"/>
        <v>0,</v>
      </c>
      <c r="I454" t="str">
        <f t="shared" si="113"/>
        <v>0,</v>
      </c>
      <c r="J454" t="str">
        <f t="shared" si="113"/>
        <v>0,</v>
      </c>
      <c r="K454" t="str">
        <f t="shared" si="113"/>
        <v>0,</v>
      </c>
      <c r="L454" t="str">
        <f t="shared" si="113"/>
        <v>0,</v>
      </c>
      <c r="M454" t="str">
        <f t="shared" si="112"/>
        <v>0,</v>
      </c>
      <c r="N454" t="str">
        <f t="shared" si="112"/>
        <v>0,</v>
      </c>
      <c r="O454" t="str">
        <f t="shared" si="112"/>
        <v>0,</v>
      </c>
      <c r="P454" t="str">
        <f t="shared" si="112"/>
        <v>0,</v>
      </c>
      <c r="Q454" t="str">
        <f t="shared" si="112"/>
        <v>0,</v>
      </c>
      <c r="R454" t="str">
        <f t="shared" si="112"/>
        <v>0,</v>
      </c>
      <c r="S454" t="str">
        <f t="shared" si="119"/>
        <v>0,</v>
      </c>
      <c r="T454" t="str">
        <f t="shared" si="119"/>
        <v>0,</v>
      </c>
      <c r="U454" t="str">
        <f t="shared" si="119"/>
        <v>0,</v>
      </c>
      <c r="V454" t="str">
        <f t="shared" si="119"/>
        <v>0,</v>
      </c>
      <c r="W454" t="str">
        <f t="shared" si="119"/>
        <v>0,</v>
      </c>
      <c r="X454" t="str">
        <f t="shared" si="119"/>
        <v>0,</v>
      </c>
      <c r="Y454" t="str">
        <f t="shared" si="108"/>
        <v>0,</v>
      </c>
      <c r="AP454" t="str">
        <f t="shared" si="115"/>
        <v>FALSE</v>
      </c>
      <c r="AQ454" t="str">
        <f t="shared" si="116"/>
        <v>FALSE</v>
      </c>
      <c r="AR454" t="str">
        <f t="shared" si="117"/>
        <v>FALSE</v>
      </c>
      <c r="AS454" t="str">
        <f t="shared" si="118"/>
        <v>FALSE</v>
      </c>
    </row>
    <row r="455" spans="1:45" x14ac:dyDescent="0.25">
      <c r="A455" s="58">
        <v>454</v>
      </c>
      <c r="B455" s="58" t="b">
        <f>IF(ISNUMBER(Data!D455),IF(AND($A455&lt;=Data!$H$3,$A457&gt;=Data!$H$2,Data!E456&lt;&gt;1),VLOOKUP($A455,Data!$A:$D,4,FALSE)))</f>
        <v>0</v>
      </c>
      <c r="C455" s="58" t="b">
        <f>IF(ISNUMBER(Data!D455),IF(AND($A455&lt;=Data!$H$3,$A457&gt;=Data!$H$2,Data!E456&lt;&gt;1),VLOOKUP($A455,Data!$A:$D,3,FALSE)))</f>
        <v>0</v>
      </c>
      <c r="D455" s="58" t="b">
        <f>IF(COUNT(B455:C455)=2,IF(C455&gt;Data!$H$5,5,IF(C455&gt;Data!$H$6,4,IF(C455&gt;Data!$H$7,3,2))))</f>
        <v>0</v>
      </c>
      <c r="E455" s="69" t="str">
        <f t="shared" si="114"/>
        <v/>
      </c>
      <c r="F455" t="str">
        <f t="shared" si="113"/>
        <v>0,</v>
      </c>
      <c r="G455" t="str">
        <f t="shared" si="113"/>
        <v>0,</v>
      </c>
      <c r="H455" t="str">
        <f t="shared" si="113"/>
        <v>0,</v>
      </c>
      <c r="I455" t="str">
        <f t="shared" si="113"/>
        <v>0,</v>
      </c>
      <c r="J455" t="str">
        <f t="shared" si="113"/>
        <v>0,</v>
      </c>
      <c r="K455" t="str">
        <f t="shared" si="113"/>
        <v>0,</v>
      </c>
      <c r="L455" t="str">
        <f t="shared" si="113"/>
        <v>0,</v>
      </c>
      <c r="M455" t="str">
        <f t="shared" si="112"/>
        <v>0,</v>
      </c>
      <c r="N455" t="str">
        <f t="shared" si="112"/>
        <v>0,</v>
      </c>
      <c r="O455" t="str">
        <f t="shared" si="112"/>
        <v>0,</v>
      </c>
      <c r="P455" t="str">
        <f t="shared" si="112"/>
        <v>0,</v>
      </c>
      <c r="Q455" t="str">
        <f t="shared" si="112"/>
        <v>0,</v>
      </c>
      <c r="R455" t="str">
        <f t="shared" si="112"/>
        <v>0,</v>
      </c>
      <c r="S455" t="str">
        <f t="shared" si="119"/>
        <v>0,</v>
      </c>
      <c r="T455" t="str">
        <f t="shared" si="119"/>
        <v>0,</v>
      </c>
      <c r="U455" t="str">
        <f t="shared" si="119"/>
        <v>0,</v>
      </c>
      <c r="V455" t="str">
        <f t="shared" si="119"/>
        <v>0,</v>
      </c>
      <c r="W455" t="str">
        <f t="shared" si="119"/>
        <v>0,</v>
      </c>
      <c r="X455" t="str">
        <f t="shared" si="119"/>
        <v>0,</v>
      </c>
      <c r="Y455" t="str">
        <f t="shared" si="108"/>
        <v>0,</v>
      </c>
      <c r="AP455" t="str">
        <f t="shared" si="115"/>
        <v>FALSE</v>
      </c>
      <c r="AQ455" t="str">
        <f t="shared" si="116"/>
        <v>FALSE</v>
      </c>
      <c r="AR455" t="str">
        <f t="shared" si="117"/>
        <v>FALSE</v>
      </c>
      <c r="AS455" t="str">
        <f t="shared" si="118"/>
        <v>FALSE</v>
      </c>
    </row>
    <row r="456" spans="1:45" x14ac:dyDescent="0.25">
      <c r="A456" s="58">
        <v>455</v>
      </c>
      <c r="B456" s="58" t="b">
        <f>IF(ISNUMBER(Data!D456),IF(AND($A456&lt;=Data!$H$3,$A458&gt;=Data!$H$2,Data!E457&lt;&gt;1),VLOOKUP($A456,Data!$A:$D,4,FALSE)))</f>
        <v>0</v>
      </c>
      <c r="C456" s="58" t="b">
        <f>IF(ISNUMBER(Data!D456),IF(AND($A456&lt;=Data!$H$3,$A458&gt;=Data!$H$2,Data!E457&lt;&gt;1),VLOOKUP($A456,Data!$A:$D,3,FALSE)))</f>
        <v>0</v>
      </c>
      <c r="D456" s="58" t="b">
        <f>IF(COUNT(B456:C456)=2,IF(C456&gt;Data!$H$5,5,IF(C456&gt;Data!$H$6,4,IF(C456&gt;Data!$H$7,3,2))))</f>
        <v>0</v>
      </c>
      <c r="E456" s="69" t="str">
        <f t="shared" si="114"/>
        <v/>
      </c>
      <c r="F456" t="str">
        <f t="shared" si="113"/>
        <v>0,</v>
      </c>
      <c r="G456" t="str">
        <f t="shared" si="113"/>
        <v>0,</v>
      </c>
      <c r="H456" t="str">
        <f t="shared" si="113"/>
        <v>0,</v>
      </c>
      <c r="I456" t="str">
        <f t="shared" si="113"/>
        <v>0,</v>
      </c>
      <c r="J456" t="str">
        <f t="shared" si="113"/>
        <v>0,</v>
      </c>
      <c r="K456" t="str">
        <f t="shared" si="113"/>
        <v>0,</v>
      </c>
      <c r="L456" t="str">
        <f t="shared" si="113"/>
        <v>0,</v>
      </c>
      <c r="M456" t="str">
        <f t="shared" si="112"/>
        <v>0,</v>
      </c>
      <c r="N456" t="str">
        <f t="shared" si="112"/>
        <v>0,</v>
      </c>
      <c r="O456" t="str">
        <f t="shared" si="112"/>
        <v>0,</v>
      </c>
      <c r="P456" t="str">
        <f t="shared" si="112"/>
        <v>0,</v>
      </c>
      <c r="Q456" t="str">
        <f t="shared" si="112"/>
        <v>0,</v>
      </c>
      <c r="R456" t="str">
        <f t="shared" si="112"/>
        <v>0,</v>
      </c>
      <c r="S456" t="str">
        <f t="shared" si="119"/>
        <v>0,</v>
      </c>
      <c r="T456" t="str">
        <f t="shared" si="119"/>
        <v>0,</v>
      </c>
      <c r="U456" t="str">
        <f t="shared" si="119"/>
        <v>0,</v>
      </c>
      <c r="V456" t="str">
        <f t="shared" si="119"/>
        <v>0,</v>
      </c>
      <c r="W456" t="str">
        <f t="shared" si="119"/>
        <v>0,</v>
      </c>
      <c r="X456" t="str">
        <f t="shared" si="119"/>
        <v>0,</v>
      </c>
      <c r="Y456" t="str">
        <f t="shared" si="119"/>
        <v>0,</v>
      </c>
      <c r="AP456" t="str">
        <f t="shared" si="115"/>
        <v>FALSE</v>
      </c>
      <c r="AQ456" t="str">
        <f t="shared" si="116"/>
        <v>FALSE</v>
      </c>
      <c r="AR456" t="str">
        <f t="shared" si="117"/>
        <v>FALSE</v>
      </c>
      <c r="AS456" t="str">
        <f t="shared" si="118"/>
        <v>FALSE</v>
      </c>
    </row>
    <row r="457" spans="1:45" x14ac:dyDescent="0.25">
      <c r="A457" s="58">
        <v>456</v>
      </c>
      <c r="B457" s="58" t="b">
        <f>IF(ISNUMBER(Data!D457),IF(AND($A457&lt;=Data!$H$3,$A459&gt;=Data!$H$2,Data!E458&lt;&gt;1),VLOOKUP($A457,Data!$A:$D,4,FALSE)))</f>
        <v>0</v>
      </c>
      <c r="C457" s="58" t="b">
        <f>IF(ISNUMBER(Data!D457),IF(AND($A457&lt;=Data!$H$3,$A459&gt;=Data!$H$2,Data!E458&lt;&gt;1),VLOOKUP($A457,Data!$A:$D,3,FALSE)))</f>
        <v>0</v>
      </c>
      <c r="D457" s="58" t="b">
        <f>IF(COUNT(B457:C457)=2,IF(C457&gt;Data!$H$5,5,IF(C457&gt;Data!$H$6,4,IF(C457&gt;Data!$H$7,3,2))))</f>
        <v>0</v>
      </c>
      <c r="E457" s="69" t="str">
        <f t="shared" si="114"/>
        <v/>
      </c>
      <c r="F457" t="str">
        <f t="shared" si="113"/>
        <v>0,</v>
      </c>
      <c r="G457" t="str">
        <f t="shared" si="113"/>
        <v>0,</v>
      </c>
      <c r="H457" t="str">
        <f t="shared" si="113"/>
        <v>0,</v>
      </c>
      <c r="I457" t="str">
        <f t="shared" si="113"/>
        <v>0,</v>
      </c>
      <c r="J457" t="str">
        <f t="shared" si="113"/>
        <v>0,</v>
      </c>
      <c r="K457" t="str">
        <f t="shared" si="113"/>
        <v>0,</v>
      </c>
      <c r="L457" t="str">
        <f t="shared" si="113"/>
        <v>0,</v>
      </c>
      <c r="M457" t="str">
        <f t="shared" si="112"/>
        <v>0,</v>
      </c>
      <c r="N457" t="str">
        <f t="shared" si="112"/>
        <v>0,</v>
      </c>
      <c r="O457" t="str">
        <f t="shared" si="112"/>
        <v>0,</v>
      </c>
      <c r="P457" t="str">
        <f t="shared" si="112"/>
        <v>0,</v>
      </c>
      <c r="Q457" t="str">
        <f t="shared" si="112"/>
        <v>0,</v>
      </c>
      <c r="R457" t="str">
        <f t="shared" si="112"/>
        <v>0,</v>
      </c>
      <c r="S457" t="str">
        <f t="shared" si="119"/>
        <v>0,</v>
      </c>
      <c r="T457" t="str">
        <f t="shared" si="119"/>
        <v>0,</v>
      </c>
      <c r="U457" t="str">
        <f t="shared" si="119"/>
        <v>0,</v>
      </c>
      <c r="V457" t="str">
        <f t="shared" si="119"/>
        <v>0,</v>
      </c>
      <c r="W457" t="str">
        <f t="shared" si="119"/>
        <v>0,</v>
      </c>
      <c r="X457" t="str">
        <f t="shared" si="119"/>
        <v>0,</v>
      </c>
      <c r="Y457" t="str">
        <f t="shared" si="119"/>
        <v>0,</v>
      </c>
      <c r="AP457" t="str">
        <f t="shared" si="115"/>
        <v>FALSE</v>
      </c>
      <c r="AQ457" t="str">
        <f t="shared" si="116"/>
        <v>FALSE</v>
      </c>
      <c r="AR457" t="str">
        <f t="shared" si="117"/>
        <v>FALSE</v>
      </c>
      <c r="AS457" t="str">
        <f t="shared" si="118"/>
        <v>FALSE</v>
      </c>
    </row>
    <row r="458" spans="1:45" x14ac:dyDescent="0.25">
      <c r="A458" s="58">
        <v>457</v>
      </c>
      <c r="B458" s="58" t="b">
        <f>IF(ISNUMBER(Data!D458),IF(AND($A458&lt;=Data!$H$3,$A460&gt;=Data!$H$2,Data!E459&lt;&gt;1),VLOOKUP($A458,Data!$A:$D,4,FALSE)))</f>
        <v>0</v>
      </c>
      <c r="C458" s="58" t="b">
        <f>IF(ISNUMBER(Data!D458),IF(AND($A458&lt;=Data!$H$3,$A460&gt;=Data!$H$2,Data!E459&lt;&gt;1),VLOOKUP($A458,Data!$A:$D,3,FALSE)))</f>
        <v>0</v>
      </c>
      <c r="D458" s="58" t="b">
        <f>IF(COUNT(B458:C458)=2,IF(C458&gt;Data!$H$5,5,IF(C458&gt;Data!$H$6,4,IF(C458&gt;Data!$H$7,3,2))))</f>
        <v>0</v>
      </c>
      <c r="E458" s="69" t="str">
        <f t="shared" si="114"/>
        <v/>
      </c>
      <c r="F458" t="str">
        <f t="shared" si="113"/>
        <v>0,</v>
      </c>
      <c r="G458" t="str">
        <f t="shared" si="113"/>
        <v>0,</v>
      </c>
      <c r="H458" t="str">
        <f t="shared" si="113"/>
        <v>0,</v>
      </c>
      <c r="I458" t="str">
        <f t="shared" si="113"/>
        <v>0,</v>
      </c>
      <c r="J458" t="str">
        <f t="shared" si="113"/>
        <v>0,</v>
      </c>
      <c r="K458" t="str">
        <f t="shared" si="113"/>
        <v>0,</v>
      </c>
      <c r="L458" t="str">
        <f t="shared" si="113"/>
        <v>0,</v>
      </c>
      <c r="M458" t="str">
        <f t="shared" si="112"/>
        <v>0,</v>
      </c>
      <c r="N458" t="str">
        <f t="shared" si="112"/>
        <v>0,</v>
      </c>
      <c r="O458" t="str">
        <f t="shared" si="112"/>
        <v>0,</v>
      </c>
      <c r="P458" t="str">
        <f t="shared" si="112"/>
        <v>0,</v>
      </c>
      <c r="Q458" t="str">
        <f t="shared" si="112"/>
        <v>0,</v>
      </c>
      <c r="R458" t="str">
        <f t="shared" si="112"/>
        <v>0,</v>
      </c>
      <c r="S458" t="str">
        <f t="shared" si="119"/>
        <v>0,</v>
      </c>
      <c r="T458" t="str">
        <f t="shared" si="119"/>
        <v>0,</v>
      </c>
      <c r="U458" t="str">
        <f t="shared" si="119"/>
        <v>0,</v>
      </c>
      <c r="V458" t="str">
        <f t="shared" si="119"/>
        <v>0,</v>
      </c>
      <c r="W458" t="str">
        <f t="shared" si="119"/>
        <v>0,</v>
      </c>
      <c r="X458" t="str">
        <f t="shared" si="119"/>
        <v>0,</v>
      </c>
      <c r="Y458" t="str">
        <f t="shared" si="119"/>
        <v>0,</v>
      </c>
      <c r="AP458" t="str">
        <f t="shared" si="115"/>
        <v>FALSE</v>
      </c>
      <c r="AQ458" t="str">
        <f t="shared" si="116"/>
        <v>FALSE</v>
      </c>
      <c r="AR458" t="str">
        <f t="shared" si="117"/>
        <v>FALSE</v>
      </c>
      <c r="AS458" t="str">
        <f t="shared" si="118"/>
        <v>FALSE</v>
      </c>
    </row>
    <row r="459" spans="1:45" x14ac:dyDescent="0.25">
      <c r="A459" s="58">
        <v>458</v>
      </c>
      <c r="B459" s="58" t="b">
        <f>IF(ISNUMBER(Data!D459),IF(AND($A459&lt;=Data!$H$3,$A461&gt;=Data!$H$2,Data!E460&lt;&gt;1),VLOOKUP($A459,Data!$A:$D,4,FALSE)))</f>
        <v>0</v>
      </c>
      <c r="C459" s="58" t="b">
        <f>IF(ISNUMBER(Data!D459),IF(AND($A459&lt;=Data!$H$3,$A461&gt;=Data!$H$2,Data!E460&lt;&gt;1),VLOOKUP($A459,Data!$A:$D,3,FALSE)))</f>
        <v>0</v>
      </c>
      <c r="D459" s="58" t="b">
        <f>IF(COUNT(B459:C459)=2,IF(C459&gt;Data!$H$5,5,IF(C459&gt;Data!$H$6,4,IF(C459&gt;Data!$H$7,3,2))))</f>
        <v>0</v>
      </c>
      <c r="E459" s="69" t="str">
        <f t="shared" si="114"/>
        <v/>
      </c>
      <c r="F459" t="str">
        <f t="shared" si="113"/>
        <v>0,</v>
      </c>
      <c r="G459" t="str">
        <f t="shared" si="113"/>
        <v>0,</v>
      </c>
      <c r="H459" t="str">
        <f t="shared" si="113"/>
        <v>0,</v>
      </c>
      <c r="I459" t="str">
        <f t="shared" si="113"/>
        <v>0,</v>
      </c>
      <c r="J459" t="str">
        <f t="shared" si="113"/>
        <v>0,</v>
      </c>
      <c r="K459" t="str">
        <f t="shared" si="113"/>
        <v>0,</v>
      </c>
      <c r="L459" t="str">
        <f t="shared" si="113"/>
        <v>0,</v>
      </c>
      <c r="M459" t="str">
        <f t="shared" si="112"/>
        <v>0,</v>
      </c>
      <c r="N459" t="str">
        <f t="shared" si="112"/>
        <v>0,</v>
      </c>
      <c r="O459" t="str">
        <f t="shared" si="112"/>
        <v>0,</v>
      </c>
      <c r="P459" t="str">
        <f t="shared" si="112"/>
        <v>0,</v>
      </c>
      <c r="Q459" t="str">
        <f t="shared" si="112"/>
        <v>0,</v>
      </c>
      <c r="R459" t="str">
        <f t="shared" si="112"/>
        <v>0,</v>
      </c>
      <c r="S459" t="str">
        <f t="shared" si="119"/>
        <v>0,</v>
      </c>
      <c r="T459" t="str">
        <f t="shared" si="119"/>
        <v>0,</v>
      </c>
      <c r="U459" t="str">
        <f t="shared" si="119"/>
        <v>0,</v>
      </c>
      <c r="V459" t="str">
        <f t="shared" si="119"/>
        <v>0,</v>
      </c>
      <c r="W459" t="str">
        <f t="shared" si="119"/>
        <v>0,</v>
      </c>
      <c r="X459" t="str">
        <f t="shared" si="119"/>
        <v>0,</v>
      </c>
      <c r="Y459" t="str">
        <f t="shared" si="119"/>
        <v>0,</v>
      </c>
      <c r="AP459" t="str">
        <f t="shared" si="115"/>
        <v>FALSE</v>
      </c>
      <c r="AQ459" t="str">
        <f t="shared" si="116"/>
        <v>FALSE</v>
      </c>
      <c r="AR459" t="str">
        <f t="shared" si="117"/>
        <v>FALSE</v>
      </c>
      <c r="AS459" t="str">
        <f t="shared" si="118"/>
        <v>FALSE</v>
      </c>
    </row>
    <row r="460" spans="1:45" x14ac:dyDescent="0.25">
      <c r="A460" s="58">
        <v>459</v>
      </c>
      <c r="B460" s="58" t="b">
        <f>IF(ISNUMBER(Data!D460),IF(AND($A460&lt;=Data!$H$3,$A462&gt;=Data!$H$2,Data!E461&lt;&gt;1),VLOOKUP($A460,Data!$A:$D,4,FALSE)))</f>
        <v>0</v>
      </c>
      <c r="C460" s="58" t="b">
        <f>IF(ISNUMBER(Data!D460),IF(AND($A460&lt;=Data!$H$3,$A462&gt;=Data!$H$2,Data!E461&lt;&gt;1),VLOOKUP($A460,Data!$A:$D,3,FALSE)))</f>
        <v>0</v>
      </c>
      <c r="D460" s="58" t="b">
        <f>IF(COUNT(B460:C460)=2,IF(C460&gt;Data!$H$5,5,IF(C460&gt;Data!$H$6,4,IF(C460&gt;Data!$H$7,3,2))))</f>
        <v>0</v>
      </c>
      <c r="E460" s="69" t="str">
        <f t="shared" si="114"/>
        <v/>
      </c>
      <c r="F460" t="str">
        <f t="shared" si="113"/>
        <v>0,</v>
      </c>
      <c r="G460" t="str">
        <f t="shared" si="113"/>
        <v>0,</v>
      </c>
      <c r="H460" t="str">
        <f t="shared" si="113"/>
        <v>0,</v>
      </c>
      <c r="I460" t="str">
        <f t="shared" si="113"/>
        <v>0,</v>
      </c>
      <c r="J460" t="str">
        <f t="shared" si="113"/>
        <v>0,</v>
      </c>
      <c r="K460" t="str">
        <f t="shared" si="113"/>
        <v>0,</v>
      </c>
      <c r="L460" t="str">
        <f t="shared" si="113"/>
        <v>0,</v>
      </c>
      <c r="M460" t="str">
        <f t="shared" si="112"/>
        <v>0,</v>
      </c>
      <c r="N460" t="str">
        <f t="shared" si="112"/>
        <v>0,</v>
      </c>
      <c r="O460" t="str">
        <f t="shared" si="112"/>
        <v>0,</v>
      </c>
      <c r="P460" t="str">
        <f t="shared" si="112"/>
        <v>0,</v>
      </c>
      <c r="Q460" t="str">
        <f t="shared" si="112"/>
        <v>0,</v>
      </c>
      <c r="R460" t="str">
        <f t="shared" si="112"/>
        <v>0,</v>
      </c>
      <c r="S460" t="str">
        <f t="shared" si="119"/>
        <v>0,</v>
      </c>
      <c r="T460" t="str">
        <f t="shared" si="119"/>
        <v>0,</v>
      </c>
      <c r="U460" t="str">
        <f t="shared" si="119"/>
        <v>0,</v>
      </c>
      <c r="V460" t="str">
        <f t="shared" si="119"/>
        <v>0,</v>
      </c>
      <c r="W460" t="str">
        <f t="shared" si="119"/>
        <v>0,</v>
      </c>
      <c r="X460" t="str">
        <f t="shared" si="119"/>
        <v>0,</v>
      </c>
      <c r="Y460" t="str">
        <f t="shared" si="119"/>
        <v>0,</v>
      </c>
      <c r="AP460" t="str">
        <f t="shared" si="115"/>
        <v>FALSE</v>
      </c>
      <c r="AQ460" t="str">
        <f t="shared" si="116"/>
        <v>FALSE</v>
      </c>
      <c r="AR460" t="str">
        <f t="shared" si="117"/>
        <v>FALSE</v>
      </c>
      <c r="AS460" t="str">
        <f t="shared" si="118"/>
        <v>FALSE</v>
      </c>
    </row>
    <row r="461" spans="1:45" x14ac:dyDescent="0.25">
      <c r="A461" s="58">
        <v>460</v>
      </c>
      <c r="B461" s="58" t="b">
        <f>IF(ISNUMBER(Data!D461),IF(AND($A461&lt;=Data!$H$3,$A463&gt;=Data!$H$2,Data!E462&lt;&gt;1),VLOOKUP($A461,Data!$A:$D,4,FALSE)))</f>
        <v>0</v>
      </c>
      <c r="C461" s="58" t="b">
        <f>IF(ISNUMBER(Data!D461),IF(AND($A461&lt;=Data!$H$3,$A463&gt;=Data!$H$2,Data!E462&lt;&gt;1),VLOOKUP($A461,Data!$A:$D,3,FALSE)))</f>
        <v>0</v>
      </c>
      <c r="D461" s="58" t="b">
        <f>IF(COUNT(B461:C461)=2,IF(C461&gt;Data!$H$5,5,IF(C461&gt;Data!$H$6,4,IF(C461&gt;Data!$H$7,3,2))))</f>
        <v>0</v>
      </c>
      <c r="E461" s="69" t="str">
        <f t="shared" si="114"/>
        <v/>
      </c>
      <c r="F461" t="str">
        <f t="shared" si="113"/>
        <v>0,</v>
      </c>
      <c r="G461" t="str">
        <f t="shared" si="113"/>
        <v>0,</v>
      </c>
      <c r="H461" t="str">
        <f t="shared" si="113"/>
        <v>0,</v>
      </c>
      <c r="I461" t="str">
        <f t="shared" si="113"/>
        <v>0,</v>
      </c>
      <c r="J461" t="str">
        <f t="shared" si="113"/>
        <v>0,</v>
      </c>
      <c r="K461" t="str">
        <f t="shared" si="113"/>
        <v>0,</v>
      </c>
      <c r="L461" t="str">
        <f t="shared" si="113"/>
        <v>0,</v>
      </c>
      <c r="M461" t="str">
        <f t="shared" si="112"/>
        <v>0,</v>
      </c>
      <c r="N461" t="str">
        <f t="shared" si="112"/>
        <v>0,</v>
      </c>
      <c r="O461" t="str">
        <f t="shared" si="112"/>
        <v>0,</v>
      </c>
      <c r="P461" t="str">
        <f t="shared" si="112"/>
        <v>0,</v>
      </c>
      <c r="Q461" t="str">
        <f t="shared" si="112"/>
        <v>0,</v>
      </c>
      <c r="R461" t="str">
        <f t="shared" si="112"/>
        <v>0,</v>
      </c>
      <c r="S461" t="str">
        <f t="shared" si="119"/>
        <v>0,</v>
      </c>
      <c r="T461" t="str">
        <f t="shared" si="119"/>
        <v>0,</v>
      </c>
      <c r="U461" t="str">
        <f t="shared" si="119"/>
        <v>0,</v>
      </c>
      <c r="V461" t="str">
        <f t="shared" si="119"/>
        <v>0,</v>
      </c>
      <c r="W461" t="str">
        <f t="shared" si="119"/>
        <v>0,</v>
      </c>
      <c r="X461" t="str">
        <f t="shared" si="119"/>
        <v>0,</v>
      </c>
      <c r="Y461" t="str">
        <f t="shared" si="119"/>
        <v>0,</v>
      </c>
      <c r="AP461" t="str">
        <f t="shared" si="115"/>
        <v>FALSE</v>
      </c>
      <c r="AQ461" t="str">
        <f t="shared" si="116"/>
        <v>FALSE</v>
      </c>
      <c r="AR461" t="str">
        <f t="shared" si="117"/>
        <v>FALSE</v>
      </c>
      <c r="AS461" t="str">
        <f t="shared" si="118"/>
        <v>FALSE</v>
      </c>
    </row>
    <row r="462" spans="1:45" x14ac:dyDescent="0.25">
      <c r="A462" s="58">
        <v>461</v>
      </c>
      <c r="B462" s="58" t="b">
        <f>IF(ISNUMBER(Data!D462),IF(AND($A462&lt;=Data!$H$3,$A464&gt;=Data!$H$2,Data!E463&lt;&gt;1),VLOOKUP($A462,Data!$A:$D,4,FALSE)))</f>
        <v>0</v>
      </c>
      <c r="C462" s="58" t="b">
        <f>IF(ISNUMBER(Data!D462),IF(AND($A462&lt;=Data!$H$3,$A464&gt;=Data!$H$2,Data!E463&lt;&gt;1),VLOOKUP($A462,Data!$A:$D,3,FALSE)))</f>
        <v>0</v>
      </c>
      <c r="D462" s="58" t="b">
        <f>IF(COUNT(B462:C462)=2,IF(C462&gt;Data!$H$5,5,IF(C462&gt;Data!$H$6,4,IF(C462&gt;Data!$H$7,3,2))))</f>
        <v>0</v>
      </c>
      <c r="E462" s="69" t="str">
        <f t="shared" si="114"/>
        <v/>
      </c>
      <c r="F462" t="str">
        <f t="shared" si="113"/>
        <v>0,</v>
      </c>
      <c r="G462" t="str">
        <f t="shared" si="113"/>
        <v>0,</v>
      </c>
      <c r="H462" t="str">
        <f t="shared" si="113"/>
        <v>0,</v>
      </c>
      <c r="I462" t="str">
        <f t="shared" si="113"/>
        <v>0,</v>
      </c>
      <c r="J462" t="str">
        <f t="shared" si="113"/>
        <v>0,</v>
      </c>
      <c r="K462" t="str">
        <f t="shared" si="113"/>
        <v>0,</v>
      </c>
      <c r="L462" t="str">
        <f t="shared" si="113"/>
        <v>0,</v>
      </c>
      <c r="M462" t="str">
        <f t="shared" si="112"/>
        <v>0,</v>
      </c>
      <c r="N462" t="str">
        <f t="shared" si="112"/>
        <v>0,</v>
      </c>
      <c r="O462" t="str">
        <f t="shared" si="112"/>
        <v>0,</v>
      </c>
      <c r="P462" t="str">
        <f t="shared" si="112"/>
        <v>0,</v>
      </c>
      <c r="Q462" t="str">
        <f t="shared" si="112"/>
        <v>0,</v>
      </c>
      <c r="R462" t="str">
        <f t="shared" si="112"/>
        <v>0,</v>
      </c>
      <c r="S462" t="str">
        <f t="shared" si="119"/>
        <v>0,</v>
      </c>
      <c r="T462" t="str">
        <f t="shared" si="119"/>
        <v>0,</v>
      </c>
      <c r="U462" t="str">
        <f t="shared" si="119"/>
        <v>0,</v>
      </c>
      <c r="V462" t="str">
        <f t="shared" si="119"/>
        <v>0,</v>
      </c>
      <c r="W462" t="str">
        <f t="shared" si="119"/>
        <v>0,</v>
      </c>
      <c r="X462" t="str">
        <f t="shared" si="119"/>
        <v>0,</v>
      </c>
      <c r="Y462" t="str">
        <f t="shared" si="119"/>
        <v>0,</v>
      </c>
      <c r="AP462" t="str">
        <f t="shared" si="115"/>
        <v>FALSE</v>
      </c>
      <c r="AQ462" t="str">
        <f t="shared" si="116"/>
        <v>FALSE</v>
      </c>
      <c r="AR462" t="str">
        <f t="shared" si="117"/>
        <v>FALSE</v>
      </c>
      <c r="AS462" t="str">
        <f t="shared" si="118"/>
        <v>FALSE</v>
      </c>
    </row>
    <row r="463" spans="1:45" x14ac:dyDescent="0.25">
      <c r="A463" s="58">
        <v>462</v>
      </c>
      <c r="B463" s="58" t="b">
        <f>IF(ISNUMBER(Data!D463),IF(AND($A463&lt;=Data!$H$3,$A465&gt;=Data!$H$2,Data!E464&lt;&gt;1),VLOOKUP($A463,Data!$A:$D,4,FALSE)))</f>
        <v>0</v>
      </c>
      <c r="C463" s="58" t="b">
        <f>IF(ISNUMBER(Data!D463),IF(AND($A463&lt;=Data!$H$3,$A465&gt;=Data!$H$2,Data!E464&lt;&gt;1),VLOOKUP($A463,Data!$A:$D,3,FALSE)))</f>
        <v>0</v>
      </c>
      <c r="D463" s="58" t="b">
        <f>IF(COUNT(B463:C463)=2,IF(C463&gt;Data!$H$5,5,IF(C463&gt;Data!$H$6,4,IF(C463&gt;Data!$H$7,3,2))))</f>
        <v>0</v>
      </c>
      <c r="E463" s="69" t="str">
        <f t="shared" si="114"/>
        <v/>
      </c>
      <c r="F463" t="str">
        <f t="shared" si="113"/>
        <v>0,</v>
      </c>
      <c r="G463" t="str">
        <f t="shared" si="113"/>
        <v>0,</v>
      </c>
      <c r="H463" t="str">
        <f t="shared" si="113"/>
        <v>0,</v>
      </c>
      <c r="I463" t="str">
        <f t="shared" si="113"/>
        <v>0,</v>
      </c>
      <c r="J463" t="str">
        <f t="shared" si="113"/>
        <v>0,</v>
      </c>
      <c r="K463" t="str">
        <f t="shared" si="113"/>
        <v>0,</v>
      </c>
      <c r="L463" t="str">
        <f t="shared" si="113"/>
        <v>0,</v>
      </c>
      <c r="M463" t="str">
        <f t="shared" si="112"/>
        <v>0,</v>
      </c>
      <c r="N463" t="str">
        <f t="shared" si="112"/>
        <v>0,</v>
      </c>
      <c r="O463" t="str">
        <f t="shared" si="112"/>
        <v>0,</v>
      </c>
      <c r="P463" t="str">
        <f t="shared" si="112"/>
        <v>0,</v>
      </c>
      <c r="Q463" t="str">
        <f t="shared" si="112"/>
        <v>0,</v>
      </c>
      <c r="R463" t="str">
        <f t="shared" si="112"/>
        <v>0,</v>
      </c>
      <c r="S463" t="str">
        <f t="shared" si="119"/>
        <v>0,</v>
      </c>
      <c r="T463" t="str">
        <f t="shared" si="119"/>
        <v>0,</v>
      </c>
      <c r="U463" t="str">
        <f t="shared" si="119"/>
        <v>0,</v>
      </c>
      <c r="V463" t="str">
        <f t="shared" si="119"/>
        <v>0,</v>
      </c>
      <c r="W463" t="str">
        <f t="shared" si="119"/>
        <v>0,</v>
      </c>
      <c r="X463" t="str">
        <f t="shared" si="119"/>
        <v>0,</v>
      </c>
      <c r="Y463" t="str">
        <f t="shared" si="119"/>
        <v>0,</v>
      </c>
      <c r="AP463" t="str">
        <f t="shared" si="115"/>
        <v>FALSE</v>
      </c>
      <c r="AQ463" t="str">
        <f t="shared" si="116"/>
        <v>FALSE</v>
      </c>
      <c r="AR463" t="str">
        <f t="shared" si="117"/>
        <v>FALSE</v>
      </c>
      <c r="AS463" t="str">
        <f t="shared" si="118"/>
        <v>FALSE</v>
      </c>
    </row>
    <row r="464" spans="1:45" x14ac:dyDescent="0.25">
      <c r="A464" s="58">
        <v>463</v>
      </c>
      <c r="B464" s="58" t="b">
        <f>IF(ISNUMBER(Data!D464),IF(AND($A464&lt;=Data!$H$3,$A466&gt;=Data!$H$2,Data!E465&lt;&gt;1),VLOOKUP($A464,Data!$A:$D,4,FALSE)))</f>
        <v>0</v>
      </c>
      <c r="C464" s="58" t="b">
        <f>IF(ISNUMBER(Data!D464),IF(AND($A464&lt;=Data!$H$3,$A466&gt;=Data!$H$2,Data!E465&lt;&gt;1),VLOOKUP($A464,Data!$A:$D,3,FALSE)))</f>
        <v>0</v>
      </c>
      <c r="D464" s="58" t="b">
        <f>IF(COUNT(B464:C464)=2,IF(C464&gt;Data!$H$5,5,IF(C464&gt;Data!$H$6,4,IF(C464&gt;Data!$H$7,3,2))))</f>
        <v>0</v>
      </c>
      <c r="E464" s="69" t="str">
        <f t="shared" si="114"/>
        <v/>
      </c>
      <c r="F464" t="str">
        <f t="shared" si="113"/>
        <v>0,</v>
      </c>
      <c r="G464" t="str">
        <f t="shared" si="113"/>
        <v>0,</v>
      </c>
      <c r="H464" t="str">
        <f t="shared" si="113"/>
        <v>0,</v>
      </c>
      <c r="I464" t="str">
        <f t="shared" si="113"/>
        <v>0,</v>
      </c>
      <c r="J464" t="str">
        <f t="shared" si="113"/>
        <v>0,</v>
      </c>
      <c r="K464" t="str">
        <f t="shared" si="113"/>
        <v>0,</v>
      </c>
      <c r="L464" t="str">
        <f t="shared" si="113"/>
        <v>0,</v>
      </c>
      <c r="M464" t="str">
        <f t="shared" si="112"/>
        <v>0,</v>
      </c>
      <c r="N464" t="str">
        <f t="shared" si="112"/>
        <v>0,</v>
      </c>
      <c r="O464" t="str">
        <f t="shared" si="112"/>
        <v>0,</v>
      </c>
      <c r="P464" t="str">
        <f t="shared" si="112"/>
        <v>0,</v>
      </c>
      <c r="Q464" t="str">
        <f t="shared" si="112"/>
        <v>0,</v>
      </c>
      <c r="R464" t="str">
        <f t="shared" si="112"/>
        <v>0,</v>
      </c>
      <c r="S464" t="str">
        <f t="shared" si="119"/>
        <v>0,</v>
      </c>
      <c r="T464" t="str">
        <f t="shared" si="119"/>
        <v>0,</v>
      </c>
      <c r="U464" t="str">
        <f t="shared" si="119"/>
        <v>0,</v>
      </c>
      <c r="V464" t="str">
        <f t="shared" si="119"/>
        <v>0,</v>
      </c>
      <c r="W464" t="str">
        <f t="shared" si="119"/>
        <v>0,</v>
      </c>
      <c r="X464" t="str">
        <f t="shared" si="119"/>
        <v>0,</v>
      </c>
      <c r="Y464" t="str">
        <f t="shared" si="119"/>
        <v>0,</v>
      </c>
      <c r="AP464" t="str">
        <f t="shared" si="115"/>
        <v>FALSE</v>
      </c>
      <c r="AQ464" t="str">
        <f t="shared" si="116"/>
        <v>FALSE</v>
      </c>
      <c r="AR464" t="str">
        <f t="shared" si="117"/>
        <v>FALSE</v>
      </c>
      <c r="AS464" t="str">
        <f t="shared" si="118"/>
        <v>FALSE</v>
      </c>
    </row>
    <row r="465" spans="1:45" x14ac:dyDescent="0.25">
      <c r="A465" s="58">
        <v>464</v>
      </c>
      <c r="B465" s="58" t="b">
        <f>IF(ISNUMBER(Data!D465),IF(AND($A465&lt;=Data!$H$3,$A467&gt;=Data!$H$2,Data!E466&lt;&gt;1),VLOOKUP($A465,Data!$A:$D,4,FALSE)))</f>
        <v>0</v>
      </c>
      <c r="C465" s="58" t="b">
        <f>IF(ISNUMBER(Data!D465),IF(AND($A465&lt;=Data!$H$3,$A467&gt;=Data!$H$2,Data!E466&lt;&gt;1),VLOOKUP($A465,Data!$A:$D,3,FALSE)))</f>
        <v>0</v>
      </c>
      <c r="D465" s="58" t="b">
        <f>IF(COUNT(B465:C465)=2,IF(C465&gt;Data!$H$5,5,IF(C465&gt;Data!$H$6,4,IF(C465&gt;Data!$H$7,3,2))))</f>
        <v>0</v>
      </c>
      <c r="E465" s="69" t="str">
        <f t="shared" si="114"/>
        <v/>
      </c>
      <c r="F465" t="str">
        <f t="shared" si="113"/>
        <v>0,</v>
      </c>
      <c r="G465" t="str">
        <f t="shared" si="113"/>
        <v>0,</v>
      </c>
      <c r="H465" t="str">
        <f t="shared" si="113"/>
        <v>0,</v>
      </c>
      <c r="I465" t="str">
        <f t="shared" si="113"/>
        <v>0,</v>
      </c>
      <c r="J465" t="str">
        <f t="shared" si="113"/>
        <v>0,</v>
      </c>
      <c r="K465" t="str">
        <f t="shared" si="113"/>
        <v>0,</v>
      </c>
      <c r="L465" t="str">
        <f t="shared" si="113"/>
        <v>0,</v>
      </c>
      <c r="M465" t="str">
        <f t="shared" si="112"/>
        <v>0,</v>
      </c>
      <c r="N465" t="str">
        <f t="shared" si="112"/>
        <v>0,</v>
      </c>
      <c r="O465" t="str">
        <f t="shared" si="112"/>
        <v>0,</v>
      </c>
      <c r="P465" t="str">
        <f t="shared" si="112"/>
        <v>0,</v>
      </c>
      <c r="Q465" t="str">
        <f t="shared" si="112"/>
        <v>0,</v>
      </c>
      <c r="R465" t="str">
        <f t="shared" si="112"/>
        <v>0,</v>
      </c>
      <c r="S465" t="str">
        <f t="shared" si="119"/>
        <v>0,</v>
      </c>
      <c r="T465" t="str">
        <f t="shared" si="119"/>
        <v>0,</v>
      </c>
      <c r="U465" t="str">
        <f t="shared" si="119"/>
        <v>0,</v>
      </c>
      <c r="V465" t="str">
        <f t="shared" si="119"/>
        <v>0,</v>
      </c>
      <c r="W465" t="str">
        <f t="shared" si="119"/>
        <v>0,</v>
      </c>
      <c r="X465" t="str">
        <f t="shared" si="119"/>
        <v>0,</v>
      </c>
      <c r="Y465" t="str">
        <f t="shared" si="119"/>
        <v>0,</v>
      </c>
      <c r="AP465" t="str">
        <f t="shared" si="115"/>
        <v>FALSE</v>
      </c>
      <c r="AQ465" t="str">
        <f t="shared" si="116"/>
        <v>FALSE</v>
      </c>
      <c r="AR465" t="str">
        <f t="shared" si="117"/>
        <v>FALSE</v>
      </c>
      <c r="AS465" t="str">
        <f t="shared" si="118"/>
        <v>FALSE</v>
      </c>
    </row>
    <row r="466" spans="1:45" x14ac:dyDescent="0.25">
      <c r="A466" s="58">
        <v>465</v>
      </c>
      <c r="B466" s="58" t="b">
        <f>IF(ISNUMBER(Data!D466),IF(AND($A466&lt;=Data!$H$3,$A468&gt;=Data!$H$2,Data!E467&lt;&gt;1),VLOOKUP($A466,Data!$A:$D,4,FALSE)))</f>
        <v>0</v>
      </c>
      <c r="C466" s="58" t="b">
        <f>IF(ISNUMBER(Data!D466),IF(AND($A466&lt;=Data!$H$3,$A468&gt;=Data!$H$2,Data!E467&lt;&gt;1),VLOOKUP($A466,Data!$A:$D,3,FALSE)))</f>
        <v>0</v>
      </c>
      <c r="D466" s="58" t="b">
        <f>IF(COUNT(B466:C466)=2,IF(C466&gt;Data!$H$5,5,IF(C466&gt;Data!$H$6,4,IF(C466&gt;Data!$H$7,3,2))))</f>
        <v>0</v>
      </c>
      <c r="E466" s="69" t="str">
        <f t="shared" si="114"/>
        <v/>
      </c>
      <c r="F466" t="str">
        <f t="shared" si="113"/>
        <v>0,</v>
      </c>
      <c r="G466" t="str">
        <f t="shared" si="113"/>
        <v>0,</v>
      </c>
      <c r="H466" t="str">
        <f t="shared" si="113"/>
        <v>0,</v>
      </c>
      <c r="I466" t="str">
        <f t="shared" si="113"/>
        <v>0,</v>
      </c>
      <c r="J466" t="str">
        <f t="shared" si="113"/>
        <v>0,</v>
      </c>
      <c r="K466" t="str">
        <f t="shared" si="113"/>
        <v>0,</v>
      </c>
      <c r="L466" t="str">
        <f t="shared" si="113"/>
        <v>0,</v>
      </c>
      <c r="M466" t="str">
        <f t="shared" si="112"/>
        <v>0,</v>
      </c>
      <c r="N466" t="str">
        <f t="shared" si="112"/>
        <v>0,</v>
      </c>
      <c r="O466" t="str">
        <f t="shared" si="112"/>
        <v>0,</v>
      </c>
      <c r="P466" t="str">
        <f t="shared" si="112"/>
        <v>0,</v>
      </c>
      <c r="Q466" t="str">
        <f t="shared" si="112"/>
        <v>0,</v>
      </c>
      <c r="R466" t="str">
        <f t="shared" si="112"/>
        <v>0,</v>
      </c>
      <c r="S466" t="str">
        <f t="shared" si="119"/>
        <v>0,</v>
      </c>
      <c r="T466" t="str">
        <f t="shared" si="119"/>
        <v>0,</v>
      </c>
      <c r="U466" t="str">
        <f t="shared" si="119"/>
        <v>0,</v>
      </c>
      <c r="V466" t="str">
        <f t="shared" si="119"/>
        <v>0,</v>
      </c>
      <c r="W466" t="str">
        <f t="shared" si="119"/>
        <v>0,</v>
      </c>
      <c r="X466" t="str">
        <f t="shared" si="119"/>
        <v>0,</v>
      </c>
      <c r="Y466" t="str">
        <f t="shared" si="119"/>
        <v>0,</v>
      </c>
      <c r="AP466" t="str">
        <f t="shared" si="115"/>
        <v>FALSE</v>
      </c>
      <c r="AQ466" t="str">
        <f t="shared" si="116"/>
        <v>FALSE</v>
      </c>
      <c r="AR466" t="str">
        <f t="shared" si="117"/>
        <v>FALSE</v>
      </c>
      <c r="AS466" t="str">
        <f t="shared" si="118"/>
        <v>FALSE</v>
      </c>
    </row>
    <row r="467" spans="1:45" x14ac:dyDescent="0.25">
      <c r="A467" s="58">
        <v>466</v>
      </c>
      <c r="B467" s="58" t="b">
        <f>IF(ISNUMBER(Data!D467),IF(AND($A467&lt;=Data!$H$3,$A469&gt;=Data!$H$2,Data!E468&lt;&gt;1),VLOOKUP($A467,Data!$A:$D,4,FALSE)))</f>
        <v>0</v>
      </c>
      <c r="C467" s="58" t="b">
        <f>IF(ISNUMBER(Data!D467),IF(AND($A467&lt;=Data!$H$3,$A469&gt;=Data!$H$2,Data!E468&lt;&gt;1),VLOOKUP($A467,Data!$A:$D,3,FALSE)))</f>
        <v>0</v>
      </c>
      <c r="D467" s="58" t="b">
        <f>IF(COUNT(B467:C467)=2,IF(C467&gt;Data!$H$5,5,IF(C467&gt;Data!$H$6,4,IF(C467&gt;Data!$H$7,3,2))))</f>
        <v>0</v>
      </c>
      <c r="E467" s="69" t="str">
        <f t="shared" si="114"/>
        <v/>
      </c>
      <c r="F467" t="str">
        <f t="shared" si="113"/>
        <v>0,</v>
      </c>
      <c r="G467" t="str">
        <f t="shared" si="113"/>
        <v>0,</v>
      </c>
      <c r="H467" t="str">
        <f t="shared" si="113"/>
        <v>0,</v>
      </c>
      <c r="I467" t="str">
        <f t="shared" si="113"/>
        <v>0,</v>
      </c>
      <c r="J467" t="str">
        <f t="shared" si="113"/>
        <v>0,</v>
      </c>
      <c r="K467" t="str">
        <f t="shared" si="113"/>
        <v>0,</v>
      </c>
      <c r="L467" t="str">
        <f t="shared" si="113"/>
        <v>0,</v>
      </c>
      <c r="M467" t="str">
        <f t="shared" si="112"/>
        <v>0,</v>
      </c>
      <c r="N467" t="str">
        <f t="shared" si="112"/>
        <v>0,</v>
      </c>
      <c r="O467" t="str">
        <f t="shared" si="112"/>
        <v>0,</v>
      </c>
      <c r="P467" t="str">
        <f t="shared" si="112"/>
        <v>0,</v>
      </c>
      <c r="Q467" t="str">
        <f t="shared" si="112"/>
        <v>0,</v>
      </c>
      <c r="R467" t="str">
        <f t="shared" si="112"/>
        <v>0,</v>
      </c>
      <c r="S467" t="str">
        <f t="shared" si="119"/>
        <v>0,</v>
      </c>
      <c r="T467" t="str">
        <f t="shared" si="119"/>
        <v>0,</v>
      </c>
      <c r="U467" t="str">
        <f t="shared" si="119"/>
        <v>0,</v>
      </c>
      <c r="V467" t="str">
        <f t="shared" si="119"/>
        <v>0,</v>
      </c>
      <c r="W467" t="str">
        <f t="shared" si="119"/>
        <v>0,</v>
      </c>
      <c r="X467" t="str">
        <f t="shared" si="119"/>
        <v>0,</v>
      </c>
      <c r="Y467" t="str">
        <f t="shared" si="119"/>
        <v>0,</v>
      </c>
      <c r="AP467" t="str">
        <f t="shared" si="115"/>
        <v>FALSE</v>
      </c>
      <c r="AQ467" t="str">
        <f t="shared" si="116"/>
        <v>FALSE</v>
      </c>
      <c r="AR467" t="str">
        <f t="shared" si="117"/>
        <v>FALSE</v>
      </c>
      <c r="AS467" t="str">
        <f t="shared" si="118"/>
        <v>FALSE</v>
      </c>
    </row>
    <row r="468" spans="1:45" x14ac:dyDescent="0.25">
      <c r="A468" s="58">
        <v>467</v>
      </c>
      <c r="B468" s="58" t="b">
        <f>IF(ISNUMBER(Data!D468),IF(AND($A468&lt;=Data!$H$3,$A470&gt;=Data!$H$2,Data!E469&lt;&gt;1),VLOOKUP($A468,Data!$A:$D,4,FALSE)))</f>
        <v>0</v>
      </c>
      <c r="C468" s="58" t="b">
        <f>IF(ISNUMBER(Data!D468),IF(AND($A468&lt;=Data!$H$3,$A470&gt;=Data!$H$2,Data!E469&lt;&gt;1),VLOOKUP($A468,Data!$A:$D,3,FALSE)))</f>
        <v>0</v>
      </c>
      <c r="D468" s="58" t="b">
        <f>IF(COUNT(B468:C468)=2,IF(C468&gt;Data!$H$5,5,IF(C468&gt;Data!$H$6,4,IF(C468&gt;Data!$H$7,3,2))))</f>
        <v>0</v>
      </c>
      <c r="E468" s="69" t="str">
        <f t="shared" si="114"/>
        <v/>
      </c>
      <c r="F468" t="str">
        <f t="shared" si="113"/>
        <v>0,</v>
      </c>
      <c r="G468" t="str">
        <f t="shared" si="113"/>
        <v>0,</v>
      </c>
      <c r="H468" t="str">
        <f t="shared" si="113"/>
        <v>0,</v>
      </c>
      <c r="I468" t="str">
        <f t="shared" si="113"/>
        <v>0,</v>
      </c>
      <c r="J468" t="str">
        <f t="shared" si="113"/>
        <v>0,</v>
      </c>
      <c r="K468" t="str">
        <f t="shared" si="113"/>
        <v>0,</v>
      </c>
      <c r="L468" t="str">
        <f t="shared" si="113"/>
        <v>0,</v>
      </c>
      <c r="M468" t="str">
        <f t="shared" si="112"/>
        <v>0,</v>
      </c>
      <c r="N468" t="str">
        <f t="shared" si="112"/>
        <v>0,</v>
      </c>
      <c r="O468" t="str">
        <f t="shared" si="112"/>
        <v>0,</v>
      </c>
      <c r="P468" t="str">
        <f t="shared" si="112"/>
        <v>0,</v>
      </c>
      <c r="Q468" t="str">
        <f t="shared" si="112"/>
        <v>0,</v>
      </c>
      <c r="R468" t="str">
        <f t="shared" si="112"/>
        <v>0,</v>
      </c>
      <c r="S468" t="str">
        <f t="shared" si="119"/>
        <v>0,</v>
      </c>
      <c r="T468" t="str">
        <f t="shared" si="119"/>
        <v>0,</v>
      </c>
      <c r="U468" t="str">
        <f t="shared" si="119"/>
        <v>0,</v>
      </c>
      <c r="V468" t="str">
        <f t="shared" si="119"/>
        <v>0,</v>
      </c>
      <c r="W468" t="str">
        <f t="shared" si="119"/>
        <v>0,</v>
      </c>
      <c r="X468" t="str">
        <f t="shared" si="119"/>
        <v>0,</v>
      </c>
      <c r="Y468" t="str">
        <f t="shared" si="119"/>
        <v>0,</v>
      </c>
      <c r="AP468" t="str">
        <f t="shared" si="115"/>
        <v>FALSE</v>
      </c>
      <c r="AQ468" t="str">
        <f t="shared" si="116"/>
        <v>FALSE</v>
      </c>
      <c r="AR468" t="str">
        <f t="shared" si="117"/>
        <v>FALSE</v>
      </c>
      <c r="AS468" t="str">
        <f t="shared" si="118"/>
        <v>FALSE</v>
      </c>
    </row>
    <row r="469" spans="1:45" x14ac:dyDescent="0.25">
      <c r="A469" s="58">
        <v>468</v>
      </c>
      <c r="B469" s="58" t="b">
        <f>IF(ISNUMBER(Data!D469),IF(AND($A469&lt;=Data!$H$3,$A471&gt;=Data!$H$2,Data!E470&lt;&gt;1),VLOOKUP($A469,Data!$A:$D,4,FALSE)))</f>
        <v>0</v>
      </c>
      <c r="C469" s="58" t="b">
        <f>IF(ISNUMBER(Data!D469),IF(AND($A469&lt;=Data!$H$3,$A471&gt;=Data!$H$2,Data!E470&lt;&gt;1),VLOOKUP($A469,Data!$A:$D,3,FALSE)))</f>
        <v>0</v>
      </c>
      <c r="D469" s="58" t="b">
        <f>IF(COUNT(B469:C469)=2,IF(C469&gt;Data!$H$5,5,IF(C469&gt;Data!$H$6,4,IF(C469&gt;Data!$H$7,3,2))))</f>
        <v>0</v>
      </c>
      <c r="E469" s="69" t="str">
        <f t="shared" si="114"/>
        <v/>
      </c>
      <c r="F469" t="str">
        <f t="shared" si="113"/>
        <v>0,</v>
      </c>
      <c r="G469" t="str">
        <f t="shared" si="113"/>
        <v>0,</v>
      </c>
      <c r="H469" t="str">
        <f t="shared" si="113"/>
        <v>0,</v>
      </c>
      <c r="I469" t="str">
        <f t="shared" si="113"/>
        <v>0,</v>
      </c>
      <c r="J469" t="str">
        <f t="shared" si="113"/>
        <v>0,</v>
      </c>
      <c r="K469" t="str">
        <f t="shared" si="113"/>
        <v>0,</v>
      </c>
      <c r="L469" t="str">
        <f t="shared" si="113"/>
        <v>0,</v>
      </c>
      <c r="M469" t="str">
        <f t="shared" si="112"/>
        <v>0,</v>
      </c>
      <c r="N469" t="str">
        <f t="shared" si="112"/>
        <v>0,</v>
      </c>
      <c r="O469" t="str">
        <f t="shared" si="112"/>
        <v>0,</v>
      </c>
      <c r="P469" t="str">
        <f t="shared" si="112"/>
        <v>0,</v>
      </c>
      <c r="Q469" t="str">
        <f t="shared" si="112"/>
        <v>0,</v>
      </c>
      <c r="R469" t="str">
        <f t="shared" si="112"/>
        <v>0,</v>
      </c>
      <c r="S469" t="str">
        <f t="shared" si="119"/>
        <v>0,</v>
      </c>
      <c r="T469" t="str">
        <f t="shared" si="119"/>
        <v>0,</v>
      </c>
      <c r="U469" t="str">
        <f t="shared" si="119"/>
        <v>0,</v>
      </c>
      <c r="V469" t="str">
        <f t="shared" si="119"/>
        <v>0,</v>
      </c>
      <c r="W469" t="str">
        <f t="shared" si="119"/>
        <v>0,</v>
      </c>
      <c r="X469" t="str">
        <f t="shared" si="119"/>
        <v>0,</v>
      </c>
      <c r="Y469" t="str">
        <f t="shared" si="119"/>
        <v>0,</v>
      </c>
      <c r="AP469" t="str">
        <f t="shared" si="115"/>
        <v>FALSE</v>
      </c>
      <c r="AQ469" t="str">
        <f t="shared" si="116"/>
        <v>FALSE</v>
      </c>
      <c r="AR469" t="str">
        <f t="shared" si="117"/>
        <v>FALSE</v>
      </c>
      <c r="AS469" t="str">
        <f t="shared" si="118"/>
        <v>FALSE</v>
      </c>
    </row>
    <row r="470" spans="1:45" x14ac:dyDescent="0.25">
      <c r="A470" s="58">
        <v>469</v>
      </c>
      <c r="B470" s="58" t="b">
        <f>IF(ISNUMBER(Data!D470),IF(AND($A470&lt;=Data!$H$3,$A472&gt;=Data!$H$2,Data!E471&lt;&gt;1),VLOOKUP($A470,Data!$A:$D,4,FALSE)))</f>
        <v>0</v>
      </c>
      <c r="C470" s="58" t="b">
        <f>IF(ISNUMBER(Data!D470),IF(AND($A470&lt;=Data!$H$3,$A472&gt;=Data!$H$2,Data!E471&lt;&gt;1),VLOOKUP($A470,Data!$A:$D,3,FALSE)))</f>
        <v>0</v>
      </c>
      <c r="D470" s="58" t="b">
        <f>IF(COUNT(B470:C470)=2,IF(C470&gt;Data!$H$5,5,IF(C470&gt;Data!$H$6,4,IF(C470&gt;Data!$H$7,3,2))))</f>
        <v>0</v>
      </c>
      <c r="E470" s="69" t="str">
        <f t="shared" si="114"/>
        <v/>
      </c>
      <c r="F470" t="str">
        <f t="shared" si="113"/>
        <v>0,</v>
      </c>
      <c r="G470" t="str">
        <f t="shared" si="113"/>
        <v>0,</v>
      </c>
      <c r="H470" t="str">
        <f t="shared" si="113"/>
        <v>0,</v>
      </c>
      <c r="I470" t="str">
        <f t="shared" si="113"/>
        <v>0,</v>
      </c>
      <c r="J470" t="str">
        <f t="shared" si="113"/>
        <v>0,</v>
      </c>
      <c r="K470" t="str">
        <f t="shared" si="113"/>
        <v>0,</v>
      </c>
      <c r="L470" t="str">
        <f t="shared" si="113"/>
        <v>0,</v>
      </c>
      <c r="M470" t="str">
        <f t="shared" si="112"/>
        <v>0,</v>
      </c>
      <c r="N470" t="str">
        <f t="shared" si="112"/>
        <v>0,</v>
      </c>
      <c r="O470" t="str">
        <f t="shared" si="112"/>
        <v>0,</v>
      </c>
      <c r="P470" t="str">
        <f t="shared" si="112"/>
        <v>0,</v>
      </c>
      <c r="Q470" t="str">
        <f t="shared" si="112"/>
        <v>0,</v>
      </c>
      <c r="R470" t="str">
        <f t="shared" si="112"/>
        <v>0,</v>
      </c>
      <c r="S470" t="str">
        <f t="shared" si="119"/>
        <v>0,</v>
      </c>
      <c r="T470" t="str">
        <f t="shared" si="119"/>
        <v>0,</v>
      </c>
      <c r="U470" t="str">
        <f t="shared" si="119"/>
        <v>0,</v>
      </c>
      <c r="V470" t="str">
        <f t="shared" si="119"/>
        <v>0,</v>
      </c>
      <c r="W470" t="str">
        <f t="shared" si="119"/>
        <v>0,</v>
      </c>
      <c r="X470" t="str">
        <f t="shared" si="119"/>
        <v>0,</v>
      </c>
      <c r="Y470" t="str">
        <f t="shared" si="119"/>
        <v>0,</v>
      </c>
      <c r="AP470" t="str">
        <f t="shared" si="115"/>
        <v>FALSE</v>
      </c>
      <c r="AQ470" t="str">
        <f t="shared" si="116"/>
        <v>FALSE</v>
      </c>
      <c r="AR470" t="str">
        <f t="shared" si="117"/>
        <v>FALSE</v>
      </c>
      <c r="AS470" t="str">
        <f t="shared" si="118"/>
        <v>FALSE</v>
      </c>
    </row>
    <row r="471" spans="1:45" x14ac:dyDescent="0.25">
      <c r="A471" s="58">
        <v>470</v>
      </c>
      <c r="B471" s="58" t="b">
        <f>IF(ISNUMBER(Data!D471),IF(AND($A471&lt;=Data!$H$3,$A473&gt;=Data!$H$2,Data!E472&lt;&gt;1),VLOOKUP($A471,Data!$A:$D,4,FALSE)))</f>
        <v>0</v>
      </c>
      <c r="C471" s="58" t="b">
        <f>IF(ISNUMBER(Data!D471),IF(AND($A471&lt;=Data!$H$3,$A473&gt;=Data!$H$2,Data!E472&lt;&gt;1),VLOOKUP($A471,Data!$A:$D,3,FALSE)))</f>
        <v>0</v>
      </c>
      <c r="D471" s="58" t="b">
        <f>IF(COUNT(B471:C471)=2,IF(C471&gt;Data!$H$5,5,IF(C471&gt;Data!$H$6,4,IF(C471&gt;Data!$H$7,3,2))))</f>
        <v>0</v>
      </c>
      <c r="E471" s="69" t="str">
        <f t="shared" si="114"/>
        <v/>
      </c>
      <c r="F471" t="str">
        <f t="shared" si="113"/>
        <v>0,</v>
      </c>
      <c r="G471" t="str">
        <f t="shared" si="113"/>
        <v>0,</v>
      </c>
      <c r="H471" t="str">
        <f t="shared" si="113"/>
        <v>0,</v>
      </c>
      <c r="I471" t="str">
        <f t="shared" si="113"/>
        <v>0,</v>
      </c>
      <c r="J471" t="str">
        <f t="shared" si="113"/>
        <v>0,</v>
      </c>
      <c r="K471" t="str">
        <f t="shared" si="113"/>
        <v>0,</v>
      </c>
      <c r="L471" t="str">
        <f t="shared" si="113"/>
        <v>0,</v>
      </c>
      <c r="M471" t="str">
        <f t="shared" si="112"/>
        <v>0,</v>
      </c>
      <c r="N471" t="str">
        <f t="shared" si="112"/>
        <v>0,</v>
      </c>
      <c r="O471" t="str">
        <f t="shared" si="112"/>
        <v>0,</v>
      </c>
      <c r="P471" t="str">
        <f t="shared" si="112"/>
        <v>0,</v>
      </c>
      <c r="Q471" t="str">
        <f t="shared" si="112"/>
        <v>0,</v>
      </c>
      <c r="R471" t="str">
        <f t="shared" si="112"/>
        <v>0,</v>
      </c>
      <c r="S471" t="str">
        <f t="shared" si="119"/>
        <v>0,</v>
      </c>
      <c r="T471" t="str">
        <f t="shared" si="119"/>
        <v>0,</v>
      </c>
      <c r="U471" t="str">
        <f t="shared" si="119"/>
        <v>0,</v>
      </c>
      <c r="V471" t="str">
        <f t="shared" si="119"/>
        <v>0,</v>
      </c>
      <c r="W471" t="str">
        <f t="shared" si="119"/>
        <v>0,</v>
      </c>
      <c r="X471" t="str">
        <f t="shared" si="119"/>
        <v>0,</v>
      </c>
      <c r="Y471" t="str">
        <f t="shared" si="119"/>
        <v>0,</v>
      </c>
      <c r="AP471" t="str">
        <f t="shared" si="115"/>
        <v>FALSE</v>
      </c>
      <c r="AQ471" t="str">
        <f t="shared" si="116"/>
        <v>FALSE</v>
      </c>
      <c r="AR471" t="str">
        <f t="shared" si="117"/>
        <v>FALSE</v>
      </c>
      <c r="AS471" t="str">
        <f t="shared" si="118"/>
        <v>FALSE</v>
      </c>
    </row>
    <row r="472" spans="1:45" x14ac:dyDescent="0.25">
      <c r="A472" s="58">
        <v>471</v>
      </c>
      <c r="B472" s="58" t="b">
        <f>IF(ISNUMBER(Data!D472),IF(AND($A472&lt;=Data!$H$3,$A474&gt;=Data!$H$2,Data!E473&lt;&gt;1),VLOOKUP($A472,Data!$A:$D,4,FALSE)))</f>
        <v>0</v>
      </c>
      <c r="C472" s="58" t="b">
        <f>IF(ISNUMBER(Data!D472),IF(AND($A472&lt;=Data!$H$3,$A474&gt;=Data!$H$2,Data!E473&lt;&gt;1),VLOOKUP($A472,Data!$A:$D,3,FALSE)))</f>
        <v>0</v>
      </c>
      <c r="D472" s="58" t="b">
        <f>IF(COUNT(B472:C472)=2,IF(C472&gt;Data!$H$5,5,IF(C472&gt;Data!$H$6,4,IF(C472&gt;Data!$H$7,3,2))))</f>
        <v>0</v>
      </c>
      <c r="E472" s="69" t="str">
        <f t="shared" si="114"/>
        <v/>
      </c>
      <c r="F472" t="str">
        <f t="shared" si="113"/>
        <v>0,</v>
      </c>
      <c r="G472" t="str">
        <f t="shared" si="113"/>
        <v>0,</v>
      </c>
      <c r="H472" t="str">
        <f t="shared" si="113"/>
        <v>0,</v>
      </c>
      <c r="I472" t="str">
        <f t="shared" si="113"/>
        <v>0,</v>
      </c>
      <c r="J472" t="str">
        <f t="shared" si="113"/>
        <v>0,</v>
      </c>
      <c r="K472" t="str">
        <f t="shared" si="113"/>
        <v>0,</v>
      </c>
      <c r="L472" t="str">
        <f t="shared" si="113"/>
        <v>0,</v>
      </c>
      <c r="M472" t="str">
        <f t="shared" si="112"/>
        <v>0,</v>
      </c>
      <c r="N472" t="str">
        <f t="shared" si="112"/>
        <v>0,</v>
      </c>
      <c r="O472" t="str">
        <f t="shared" si="112"/>
        <v>0,</v>
      </c>
      <c r="P472" t="str">
        <f t="shared" si="112"/>
        <v>0,</v>
      </c>
      <c r="Q472" t="str">
        <f t="shared" si="112"/>
        <v>0,</v>
      </c>
      <c r="R472" t="str">
        <f t="shared" si="112"/>
        <v>0,</v>
      </c>
      <c r="S472" t="str">
        <f t="shared" si="119"/>
        <v>0,</v>
      </c>
      <c r="T472" t="str">
        <f t="shared" si="119"/>
        <v>0,</v>
      </c>
      <c r="U472" t="str">
        <f t="shared" si="119"/>
        <v>0,</v>
      </c>
      <c r="V472" t="str">
        <f t="shared" si="119"/>
        <v>0,</v>
      </c>
      <c r="W472" t="str">
        <f t="shared" si="119"/>
        <v>0,</v>
      </c>
      <c r="X472" t="str">
        <f t="shared" si="119"/>
        <v>0,</v>
      </c>
      <c r="Y472" t="str">
        <f t="shared" si="119"/>
        <v>0,</v>
      </c>
      <c r="AP472" t="str">
        <f t="shared" si="115"/>
        <v>FALSE</v>
      </c>
      <c r="AQ472" t="str">
        <f t="shared" si="116"/>
        <v>FALSE</v>
      </c>
      <c r="AR472" t="str">
        <f t="shared" si="117"/>
        <v>FALSE</v>
      </c>
      <c r="AS472" t="str">
        <f t="shared" si="118"/>
        <v>FALSE</v>
      </c>
    </row>
    <row r="473" spans="1:45" x14ac:dyDescent="0.25">
      <c r="A473" s="58">
        <v>472</v>
      </c>
      <c r="B473" s="58" t="b">
        <f>IF(ISNUMBER(Data!D473),IF(AND($A473&lt;=Data!$H$3,$A475&gt;=Data!$H$2,Data!E474&lt;&gt;1),VLOOKUP($A473,Data!$A:$D,4,FALSE)))</f>
        <v>0</v>
      </c>
      <c r="C473" s="58" t="b">
        <f>IF(ISNUMBER(Data!D473),IF(AND($A473&lt;=Data!$H$3,$A475&gt;=Data!$H$2,Data!E474&lt;&gt;1),VLOOKUP($A473,Data!$A:$D,3,FALSE)))</f>
        <v>0</v>
      </c>
      <c r="D473" s="58" t="b">
        <f>IF(COUNT(B473:C473)=2,IF(C473&gt;Data!$H$5,5,IF(C473&gt;Data!$H$6,4,IF(C473&gt;Data!$H$7,3,2))))</f>
        <v>0</v>
      </c>
      <c r="E473" s="69" t="str">
        <f t="shared" si="114"/>
        <v/>
      </c>
      <c r="F473" t="str">
        <f t="shared" si="113"/>
        <v>0,</v>
      </c>
      <c r="G473" t="str">
        <f t="shared" si="113"/>
        <v>0,</v>
      </c>
      <c r="H473" t="str">
        <f t="shared" si="113"/>
        <v>0,</v>
      </c>
      <c r="I473" t="str">
        <f t="shared" si="113"/>
        <v>0,</v>
      </c>
      <c r="J473" t="str">
        <f t="shared" si="113"/>
        <v>0,</v>
      </c>
      <c r="K473" t="str">
        <f t="shared" si="113"/>
        <v>0,</v>
      </c>
      <c r="L473" t="str">
        <f t="shared" si="113"/>
        <v>0,</v>
      </c>
      <c r="M473" t="str">
        <f t="shared" si="112"/>
        <v>0,</v>
      </c>
      <c r="N473" t="str">
        <f t="shared" si="112"/>
        <v>0,</v>
      </c>
      <c r="O473" t="str">
        <f t="shared" si="112"/>
        <v>0,</v>
      </c>
      <c r="P473" t="str">
        <f t="shared" si="112"/>
        <v>0,</v>
      </c>
      <c r="Q473" t="str">
        <f t="shared" si="112"/>
        <v>0,</v>
      </c>
      <c r="R473" t="str">
        <f t="shared" si="112"/>
        <v>0,</v>
      </c>
      <c r="S473" t="str">
        <f t="shared" si="119"/>
        <v>0,</v>
      </c>
      <c r="T473" t="str">
        <f t="shared" si="119"/>
        <v>0,</v>
      </c>
      <c r="U473" t="str">
        <f t="shared" si="119"/>
        <v>0,</v>
      </c>
      <c r="V473" t="str">
        <f t="shared" si="119"/>
        <v>0,</v>
      </c>
      <c r="W473" t="str">
        <f t="shared" si="119"/>
        <v>0,</v>
      </c>
      <c r="X473" t="str">
        <f t="shared" si="119"/>
        <v>0,</v>
      </c>
      <c r="Y473" t="str">
        <f t="shared" si="119"/>
        <v>0,</v>
      </c>
      <c r="AP473" t="str">
        <f t="shared" si="115"/>
        <v>FALSE</v>
      </c>
      <c r="AQ473" t="str">
        <f t="shared" si="116"/>
        <v>FALSE</v>
      </c>
      <c r="AR473" t="str">
        <f t="shared" si="117"/>
        <v>FALSE</v>
      </c>
      <c r="AS473" t="str">
        <f t="shared" si="118"/>
        <v>FALSE</v>
      </c>
    </row>
    <row r="474" spans="1:45" x14ac:dyDescent="0.25">
      <c r="A474" s="58">
        <v>473</v>
      </c>
      <c r="B474" s="58" t="b">
        <f>IF(ISNUMBER(Data!D474),IF(AND($A474&lt;=Data!$H$3,$A476&gt;=Data!$H$2,Data!E475&lt;&gt;1),VLOOKUP($A474,Data!$A:$D,4,FALSE)))</f>
        <v>0</v>
      </c>
      <c r="C474" s="58" t="b">
        <f>IF(ISNUMBER(Data!D474),IF(AND($A474&lt;=Data!$H$3,$A476&gt;=Data!$H$2,Data!E475&lt;&gt;1),VLOOKUP($A474,Data!$A:$D,3,FALSE)))</f>
        <v>0</v>
      </c>
      <c r="D474" s="58" t="b">
        <f>IF(COUNT(B474:C474)=2,IF(C474&gt;Data!$H$5,5,IF(C474&gt;Data!$H$6,4,IF(C474&gt;Data!$H$7,3,2))))</f>
        <v>0</v>
      </c>
      <c r="E474" s="69" t="str">
        <f t="shared" si="114"/>
        <v/>
      </c>
      <c r="F474" t="str">
        <f t="shared" si="113"/>
        <v>0,</v>
      </c>
      <c r="G474" t="str">
        <f t="shared" si="113"/>
        <v>0,</v>
      </c>
      <c r="H474" t="str">
        <f t="shared" si="113"/>
        <v>0,</v>
      </c>
      <c r="I474" t="str">
        <f t="shared" si="113"/>
        <v>0,</v>
      </c>
      <c r="J474" t="str">
        <f t="shared" si="113"/>
        <v>0,</v>
      </c>
      <c r="K474" t="str">
        <f t="shared" si="113"/>
        <v>0,</v>
      </c>
      <c r="L474" t="str">
        <f t="shared" si="113"/>
        <v>0,</v>
      </c>
      <c r="M474" t="str">
        <f t="shared" si="113"/>
        <v>0,</v>
      </c>
      <c r="N474" t="str">
        <f t="shared" si="113"/>
        <v>0,</v>
      </c>
      <c r="O474" t="str">
        <f t="shared" si="113"/>
        <v>0,</v>
      </c>
      <c r="P474" t="str">
        <f t="shared" si="113"/>
        <v>0,</v>
      </c>
      <c r="Q474" t="str">
        <f t="shared" si="113"/>
        <v>0,</v>
      </c>
      <c r="R474" t="str">
        <f t="shared" si="113"/>
        <v>0,</v>
      </c>
      <c r="S474" t="str">
        <f t="shared" si="119"/>
        <v>0,</v>
      </c>
      <c r="T474" t="str">
        <f t="shared" si="119"/>
        <v>0,</v>
      </c>
      <c r="U474" t="str">
        <f t="shared" si="119"/>
        <v>0,</v>
      </c>
      <c r="V474" t="str">
        <f t="shared" si="119"/>
        <v>0,</v>
      </c>
      <c r="W474" t="str">
        <f t="shared" si="119"/>
        <v>0,</v>
      </c>
      <c r="X474" t="str">
        <f t="shared" si="119"/>
        <v>0,</v>
      </c>
      <c r="Y474" t="str">
        <f t="shared" si="119"/>
        <v>0,</v>
      </c>
      <c r="AP474" t="str">
        <f t="shared" si="115"/>
        <v>FALSE</v>
      </c>
      <c r="AQ474" t="str">
        <f t="shared" si="116"/>
        <v>FALSE</v>
      </c>
      <c r="AR474" t="str">
        <f t="shared" si="117"/>
        <v>FALSE</v>
      </c>
      <c r="AS474" t="str">
        <f t="shared" si="118"/>
        <v>FALSE</v>
      </c>
    </row>
    <row r="475" spans="1:45" x14ac:dyDescent="0.25">
      <c r="A475" s="58">
        <v>474</v>
      </c>
      <c r="B475" s="58" t="b">
        <f>IF(ISNUMBER(Data!D475),IF(AND($A475&lt;=Data!$H$3,$A477&gt;=Data!$H$2,Data!E476&lt;&gt;1),VLOOKUP($A475,Data!$A:$D,4,FALSE)))</f>
        <v>0</v>
      </c>
      <c r="C475" s="58" t="b">
        <f>IF(ISNUMBER(Data!D475),IF(AND($A475&lt;=Data!$H$3,$A477&gt;=Data!$H$2,Data!E476&lt;&gt;1),VLOOKUP($A475,Data!$A:$D,3,FALSE)))</f>
        <v>0</v>
      </c>
      <c r="D475" s="58" t="b">
        <f>IF(COUNT(B475:C475)=2,IF(C475&gt;Data!$H$5,5,IF(C475&gt;Data!$H$6,4,IF(C475&gt;Data!$H$7,3,2))))</f>
        <v>0</v>
      </c>
      <c r="E475" s="69" t="str">
        <f t="shared" si="114"/>
        <v/>
      </c>
      <c r="F475" t="str">
        <f t="shared" ref="F475:U492" si="120">IF($B475&lt;F$1,1,0) &amp;","&amp;$E475</f>
        <v>0,</v>
      </c>
      <c r="G475" t="str">
        <f t="shared" si="120"/>
        <v>0,</v>
      </c>
      <c r="H475" t="str">
        <f t="shared" si="120"/>
        <v>0,</v>
      </c>
      <c r="I475" t="str">
        <f t="shared" si="120"/>
        <v>0,</v>
      </c>
      <c r="J475" t="str">
        <f t="shared" si="120"/>
        <v>0,</v>
      </c>
      <c r="K475" t="str">
        <f t="shared" si="120"/>
        <v>0,</v>
      </c>
      <c r="L475" t="str">
        <f t="shared" si="120"/>
        <v>0,</v>
      </c>
      <c r="M475" t="str">
        <f t="shared" si="120"/>
        <v>0,</v>
      </c>
      <c r="N475" t="str">
        <f t="shared" si="120"/>
        <v>0,</v>
      </c>
      <c r="O475" t="str">
        <f t="shared" si="120"/>
        <v>0,</v>
      </c>
      <c r="P475" t="str">
        <f t="shared" si="120"/>
        <v>0,</v>
      </c>
      <c r="Q475" t="str">
        <f t="shared" si="120"/>
        <v>0,</v>
      </c>
      <c r="R475" t="str">
        <f t="shared" si="120"/>
        <v>0,</v>
      </c>
      <c r="S475" t="str">
        <f t="shared" si="119"/>
        <v>0,</v>
      </c>
      <c r="T475" t="str">
        <f t="shared" si="119"/>
        <v>0,</v>
      </c>
      <c r="U475" t="str">
        <f t="shared" si="119"/>
        <v>0,</v>
      </c>
      <c r="V475" t="str">
        <f t="shared" si="119"/>
        <v>0,</v>
      </c>
      <c r="W475" t="str">
        <f t="shared" si="119"/>
        <v>0,</v>
      </c>
      <c r="X475" t="str">
        <f t="shared" si="119"/>
        <v>0,</v>
      </c>
      <c r="Y475" t="str">
        <f t="shared" si="119"/>
        <v>0,</v>
      </c>
      <c r="AP475" t="str">
        <f t="shared" si="115"/>
        <v>FALSE</v>
      </c>
      <c r="AQ475" t="str">
        <f t="shared" si="116"/>
        <v>FALSE</v>
      </c>
      <c r="AR475" t="str">
        <f t="shared" si="117"/>
        <v>FALSE</v>
      </c>
      <c r="AS475" t="str">
        <f t="shared" si="118"/>
        <v>FALSE</v>
      </c>
    </row>
    <row r="476" spans="1:45" x14ac:dyDescent="0.25">
      <c r="A476" s="58">
        <v>475</v>
      </c>
      <c r="B476" s="58" t="b">
        <f>IF(ISNUMBER(Data!D476),IF(AND($A476&lt;=Data!$H$3,$A478&gt;=Data!$H$2,Data!E477&lt;&gt;1),VLOOKUP($A476,Data!$A:$D,4,FALSE)))</f>
        <v>0</v>
      </c>
      <c r="C476" s="58" t="b">
        <f>IF(ISNUMBER(Data!D476),IF(AND($A476&lt;=Data!$H$3,$A478&gt;=Data!$H$2,Data!E477&lt;&gt;1),VLOOKUP($A476,Data!$A:$D,3,FALSE)))</f>
        <v>0</v>
      </c>
      <c r="D476" s="58" t="b">
        <f>IF(COUNT(B476:C476)=2,IF(C476&gt;Data!$H$5,5,IF(C476&gt;Data!$H$6,4,IF(C476&gt;Data!$H$7,3,2))))</f>
        <v>0</v>
      </c>
      <c r="E476" s="69" t="str">
        <f t="shared" si="114"/>
        <v/>
      </c>
      <c r="F476" t="str">
        <f t="shared" si="120"/>
        <v>0,</v>
      </c>
      <c r="G476" t="str">
        <f t="shared" si="120"/>
        <v>0,</v>
      </c>
      <c r="H476" t="str">
        <f t="shared" si="120"/>
        <v>0,</v>
      </c>
      <c r="I476" t="str">
        <f t="shared" si="120"/>
        <v>0,</v>
      </c>
      <c r="J476" t="str">
        <f t="shared" si="120"/>
        <v>0,</v>
      </c>
      <c r="K476" t="str">
        <f t="shared" si="120"/>
        <v>0,</v>
      </c>
      <c r="L476" t="str">
        <f t="shared" si="120"/>
        <v>0,</v>
      </c>
      <c r="M476" t="str">
        <f t="shared" si="120"/>
        <v>0,</v>
      </c>
      <c r="N476" t="str">
        <f t="shared" si="120"/>
        <v>0,</v>
      </c>
      <c r="O476" t="str">
        <f t="shared" si="120"/>
        <v>0,</v>
      </c>
      <c r="P476" t="str">
        <f t="shared" si="120"/>
        <v>0,</v>
      </c>
      <c r="Q476" t="str">
        <f t="shared" si="120"/>
        <v>0,</v>
      </c>
      <c r="R476" t="str">
        <f t="shared" si="120"/>
        <v>0,</v>
      </c>
      <c r="S476" t="str">
        <f t="shared" si="119"/>
        <v>0,</v>
      </c>
      <c r="T476" t="str">
        <f t="shared" si="119"/>
        <v>0,</v>
      </c>
      <c r="U476" t="str">
        <f t="shared" si="119"/>
        <v>0,</v>
      </c>
      <c r="V476" t="str">
        <f t="shared" si="119"/>
        <v>0,</v>
      </c>
      <c r="W476" t="str">
        <f t="shared" si="119"/>
        <v>0,</v>
      </c>
      <c r="X476" t="str">
        <f t="shared" si="119"/>
        <v>0,</v>
      </c>
      <c r="Y476" t="str">
        <f t="shared" si="119"/>
        <v>0,</v>
      </c>
      <c r="AP476" t="str">
        <f t="shared" si="115"/>
        <v>FALSE</v>
      </c>
      <c r="AQ476" t="str">
        <f t="shared" si="116"/>
        <v>FALSE</v>
      </c>
      <c r="AR476" t="str">
        <f t="shared" si="117"/>
        <v>FALSE</v>
      </c>
      <c r="AS476" t="str">
        <f t="shared" si="118"/>
        <v>FALSE</v>
      </c>
    </row>
    <row r="477" spans="1:45" x14ac:dyDescent="0.25">
      <c r="A477" s="58">
        <v>476</v>
      </c>
      <c r="B477" s="58" t="b">
        <f>IF(ISNUMBER(Data!D477),IF(AND($A477&lt;=Data!$H$3,$A479&gt;=Data!$H$2,Data!E478&lt;&gt;1),VLOOKUP($A477,Data!$A:$D,4,FALSE)))</f>
        <v>0</v>
      </c>
      <c r="C477" s="58" t="b">
        <f>IF(ISNUMBER(Data!D477),IF(AND($A477&lt;=Data!$H$3,$A479&gt;=Data!$H$2,Data!E478&lt;&gt;1),VLOOKUP($A477,Data!$A:$D,3,FALSE)))</f>
        <v>0</v>
      </c>
      <c r="D477" s="58" t="b">
        <f>IF(COUNT(B477:C477)=2,IF(C477&gt;Data!$H$5,5,IF(C477&gt;Data!$H$6,4,IF(C477&gt;Data!$H$7,3,2))))</f>
        <v>0</v>
      </c>
      <c r="E477" s="69" t="str">
        <f t="shared" si="114"/>
        <v/>
      </c>
      <c r="F477" t="str">
        <f t="shared" si="120"/>
        <v>0,</v>
      </c>
      <c r="G477" t="str">
        <f t="shared" si="120"/>
        <v>0,</v>
      </c>
      <c r="H477" t="str">
        <f t="shared" si="120"/>
        <v>0,</v>
      </c>
      <c r="I477" t="str">
        <f t="shared" si="120"/>
        <v>0,</v>
      </c>
      <c r="J477" t="str">
        <f t="shared" si="120"/>
        <v>0,</v>
      </c>
      <c r="K477" t="str">
        <f t="shared" si="120"/>
        <v>0,</v>
      </c>
      <c r="L477" t="str">
        <f t="shared" si="120"/>
        <v>0,</v>
      </c>
      <c r="M477" t="str">
        <f t="shared" si="120"/>
        <v>0,</v>
      </c>
      <c r="N477" t="str">
        <f t="shared" si="120"/>
        <v>0,</v>
      </c>
      <c r="O477" t="str">
        <f t="shared" si="120"/>
        <v>0,</v>
      </c>
      <c r="P477" t="str">
        <f t="shared" si="120"/>
        <v>0,</v>
      </c>
      <c r="Q477" t="str">
        <f t="shared" si="120"/>
        <v>0,</v>
      </c>
      <c r="R477" t="str">
        <f t="shared" si="120"/>
        <v>0,</v>
      </c>
      <c r="S477" t="str">
        <f t="shared" si="119"/>
        <v>0,</v>
      </c>
      <c r="T477" t="str">
        <f t="shared" si="119"/>
        <v>0,</v>
      </c>
      <c r="U477" t="str">
        <f t="shared" si="119"/>
        <v>0,</v>
      </c>
      <c r="V477" t="str">
        <f t="shared" si="119"/>
        <v>0,</v>
      </c>
      <c r="W477" t="str">
        <f t="shared" si="119"/>
        <v>0,</v>
      </c>
      <c r="X477" t="str">
        <f t="shared" si="119"/>
        <v>0,</v>
      </c>
      <c r="Y477" t="str">
        <f t="shared" si="119"/>
        <v>0,</v>
      </c>
      <c r="AP477" t="str">
        <f t="shared" si="115"/>
        <v>FALSE</v>
      </c>
      <c r="AQ477" t="str">
        <f t="shared" si="116"/>
        <v>FALSE</v>
      </c>
      <c r="AR477" t="str">
        <f t="shared" si="117"/>
        <v>FALSE</v>
      </c>
      <c r="AS477" t="str">
        <f t="shared" si="118"/>
        <v>FALSE</v>
      </c>
    </row>
    <row r="478" spans="1:45" x14ac:dyDescent="0.25">
      <c r="A478" s="58">
        <v>477</v>
      </c>
      <c r="B478" s="58" t="b">
        <f>IF(ISNUMBER(Data!D478),IF(AND($A478&lt;=Data!$H$3,$A480&gt;=Data!$H$2,Data!E479&lt;&gt;1),VLOOKUP($A478,Data!$A:$D,4,FALSE)))</f>
        <v>0</v>
      </c>
      <c r="C478" s="58" t="b">
        <f>IF(ISNUMBER(Data!D478),IF(AND($A478&lt;=Data!$H$3,$A480&gt;=Data!$H$2,Data!E479&lt;&gt;1),VLOOKUP($A478,Data!$A:$D,3,FALSE)))</f>
        <v>0</v>
      </c>
      <c r="D478" s="58" t="b">
        <f>IF(COUNT(B478:C478)=2,IF(C478&gt;Data!$H$5,5,IF(C478&gt;Data!$H$6,4,IF(C478&gt;Data!$H$7,3,2))))</f>
        <v>0</v>
      </c>
      <c r="E478" s="69" t="str">
        <f t="shared" si="114"/>
        <v/>
      </c>
      <c r="F478" t="str">
        <f t="shared" si="120"/>
        <v>0,</v>
      </c>
      <c r="G478" t="str">
        <f t="shared" si="120"/>
        <v>0,</v>
      </c>
      <c r="H478" t="str">
        <f t="shared" si="120"/>
        <v>0,</v>
      </c>
      <c r="I478" t="str">
        <f t="shared" si="120"/>
        <v>0,</v>
      </c>
      <c r="J478" t="str">
        <f t="shared" si="120"/>
        <v>0,</v>
      </c>
      <c r="K478" t="str">
        <f t="shared" si="120"/>
        <v>0,</v>
      </c>
      <c r="L478" t="str">
        <f t="shared" si="120"/>
        <v>0,</v>
      </c>
      <c r="M478" t="str">
        <f t="shared" si="120"/>
        <v>0,</v>
      </c>
      <c r="N478" t="str">
        <f t="shared" si="120"/>
        <v>0,</v>
      </c>
      <c r="O478" t="str">
        <f t="shared" si="120"/>
        <v>0,</v>
      </c>
      <c r="P478" t="str">
        <f t="shared" si="120"/>
        <v>0,</v>
      </c>
      <c r="Q478" t="str">
        <f t="shared" si="120"/>
        <v>0,</v>
      </c>
      <c r="R478" t="str">
        <f t="shared" si="120"/>
        <v>0,</v>
      </c>
      <c r="S478" t="str">
        <f t="shared" si="119"/>
        <v>0,</v>
      </c>
      <c r="T478" t="str">
        <f t="shared" si="119"/>
        <v>0,</v>
      </c>
      <c r="U478" t="str">
        <f t="shared" si="119"/>
        <v>0,</v>
      </c>
      <c r="V478" t="str">
        <f t="shared" si="119"/>
        <v>0,</v>
      </c>
      <c r="W478" t="str">
        <f t="shared" si="119"/>
        <v>0,</v>
      </c>
      <c r="X478" t="str">
        <f t="shared" si="119"/>
        <v>0,</v>
      </c>
      <c r="Y478" t="str">
        <f t="shared" si="119"/>
        <v>0,</v>
      </c>
      <c r="AP478" t="str">
        <f t="shared" si="115"/>
        <v>FALSE</v>
      </c>
      <c r="AQ478" t="str">
        <f t="shared" si="116"/>
        <v>FALSE</v>
      </c>
      <c r="AR478" t="str">
        <f t="shared" si="117"/>
        <v>FALSE</v>
      </c>
      <c r="AS478" t="str">
        <f t="shared" si="118"/>
        <v>FALSE</v>
      </c>
    </row>
    <row r="479" spans="1:45" x14ac:dyDescent="0.25">
      <c r="A479" s="58">
        <v>478</v>
      </c>
      <c r="B479" s="58" t="b">
        <f>IF(ISNUMBER(Data!D479),IF(AND($A479&lt;=Data!$H$3,$A481&gt;=Data!$H$2,Data!E480&lt;&gt;1),VLOOKUP($A479,Data!$A:$D,4,FALSE)))</f>
        <v>0</v>
      </c>
      <c r="C479" s="58" t="b">
        <f>IF(ISNUMBER(Data!D479),IF(AND($A479&lt;=Data!$H$3,$A481&gt;=Data!$H$2,Data!E480&lt;&gt;1),VLOOKUP($A479,Data!$A:$D,3,FALSE)))</f>
        <v>0</v>
      </c>
      <c r="D479" s="58" t="b">
        <f>IF(COUNT(B479:C479)=2,IF(C479&gt;Data!$H$5,5,IF(C479&gt;Data!$H$6,4,IF(C479&gt;Data!$H$7,3,2))))</f>
        <v>0</v>
      </c>
      <c r="E479" s="69" t="str">
        <f t="shared" si="114"/>
        <v/>
      </c>
      <c r="F479" t="str">
        <f t="shared" si="120"/>
        <v>0,</v>
      </c>
      <c r="G479" t="str">
        <f t="shared" si="120"/>
        <v>0,</v>
      </c>
      <c r="H479" t="str">
        <f t="shared" si="120"/>
        <v>0,</v>
      </c>
      <c r="I479" t="str">
        <f t="shared" si="120"/>
        <v>0,</v>
      </c>
      <c r="J479" t="str">
        <f t="shared" si="120"/>
        <v>0,</v>
      </c>
      <c r="K479" t="str">
        <f t="shared" si="120"/>
        <v>0,</v>
      </c>
      <c r="L479" t="str">
        <f t="shared" si="120"/>
        <v>0,</v>
      </c>
      <c r="M479" t="str">
        <f t="shared" si="120"/>
        <v>0,</v>
      </c>
      <c r="N479" t="str">
        <f t="shared" si="120"/>
        <v>0,</v>
      </c>
      <c r="O479" t="str">
        <f t="shared" si="120"/>
        <v>0,</v>
      </c>
      <c r="P479" t="str">
        <f t="shared" si="120"/>
        <v>0,</v>
      </c>
      <c r="Q479" t="str">
        <f t="shared" si="120"/>
        <v>0,</v>
      </c>
      <c r="R479" t="str">
        <f t="shared" si="120"/>
        <v>0,</v>
      </c>
      <c r="S479" t="str">
        <f t="shared" si="119"/>
        <v>0,</v>
      </c>
      <c r="T479" t="str">
        <f t="shared" si="119"/>
        <v>0,</v>
      </c>
      <c r="U479" t="str">
        <f t="shared" si="119"/>
        <v>0,</v>
      </c>
      <c r="V479" t="str">
        <f t="shared" si="119"/>
        <v>0,</v>
      </c>
      <c r="W479" t="str">
        <f t="shared" si="119"/>
        <v>0,</v>
      </c>
      <c r="X479" t="str">
        <f t="shared" si="119"/>
        <v>0,</v>
      </c>
      <c r="Y479" t="str">
        <f t="shared" si="119"/>
        <v>0,</v>
      </c>
      <c r="AP479" t="str">
        <f t="shared" si="115"/>
        <v>FALSE</v>
      </c>
      <c r="AQ479" t="str">
        <f t="shared" si="116"/>
        <v>FALSE</v>
      </c>
      <c r="AR479" t="str">
        <f t="shared" si="117"/>
        <v>FALSE</v>
      </c>
      <c r="AS479" t="str">
        <f t="shared" si="118"/>
        <v>FALSE</v>
      </c>
    </row>
    <row r="480" spans="1:45" x14ac:dyDescent="0.25">
      <c r="A480" s="58">
        <v>479</v>
      </c>
      <c r="B480" s="58" t="b">
        <f>IF(ISNUMBER(Data!D480),IF(AND($A480&lt;=Data!$H$3,$A482&gt;=Data!$H$2,Data!E481&lt;&gt;1),VLOOKUP($A480,Data!$A:$D,4,FALSE)))</f>
        <v>0</v>
      </c>
      <c r="C480" s="58" t="b">
        <f>IF(ISNUMBER(Data!D480),IF(AND($A480&lt;=Data!$H$3,$A482&gt;=Data!$H$2,Data!E481&lt;&gt;1),VLOOKUP($A480,Data!$A:$D,3,FALSE)))</f>
        <v>0</v>
      </c>
      <c r="D480" s="58" t="b">
        <f>IF(COUNT(B480:C480)=2,IF(C480&gt;Data!$H$5,5,IF(C480&gt;Data!$H$6,4,IF(C480&gt;Data!$H$7,3,2))))</f>
        <v>0</v>
      </c>
      <c r="E480" s="69" t="str">
        <f t="shared" si="114"/>
        <v/>
      </c>
      <c r="F480" t="str">
        <f t="shared" si="120"/>
        <v>0,</v>
      </c>
      <c r="G480" t="str">
        <f t="shared" si="120"/>
        <v>0,</v>
      </c>
      <c r="H480" t="str">
        <f t="shared" si="120"/>
        <v>0,</v>
      </c>
      <c r="I480" t="str">
        <f t="shared" si="120"/>
        <v>0,</v>
      </c>
      <c r="J480" t="str">
        <f t="shared" si="120"/>
        <v>0,</v>
      </c>
      <c r="K480" t="str">
        <f t="shared" si="120"/>
        <v>0,</v>
      </c>
      <c r="L480" t="str">
        <f t="shared" si="120"/>
        <v>0,</v>
      </c>
      <c r="M480" t="str">
        <f t="shared" si="120"/>
        <v>0,</v>
      </c>
      <c r="N480" t="str">
        <f t="shared" si="120"/>
        <v>0,</v>
      </c>
      <c r="O480" t="str">
        <f t="shared" si="120"/>
        <v>0,</v>
      </c>
      <c r="P480" t="str">
        <f t="shared" si="120"/>
        <v>0,</v>
      </c>
      <c r="Q480" t="str">
        <f t="shared" si="120"/>
        <v>0,</v>
      </c>
      <c r="R480" t="str">
        <f t="shared" si="120"/>
        <v>0,</v>
      </c>
      <c r="S480" t="str">
        <f t="shared" si="119"/>
        <v>0,</v>
      </c>
      <c r="T480" t="str">
        <f t="shared" si="119"/>
        <v>0,</v>
      </c>
      <c r="U480" t="str">
        <f t="shared" si="119"/>
        <v>0,</v>
      </c>
      <c r="V480" t="str">
        <f t="shared" si="119"/>
        <v>0,</v>
      </c>
      <c r="W480" t="str">
        <f t="shared" si="119"/>
        <v>0,</v>
      </c>
      <c r="X480" t="str">
        <f t="shared" si="119"/>
        <v>0,</v>
      </c>
      <c r="Y480" t="str">
        <f t="shared" si="119"/>
        <v>0,</v>
      </c>
      <c r="AP480" t="str">
        <f t="shared" si="115"/>
        <v>FALSE</v>
      </c>
      <c r="AQ480" t="str">
        <f t="shared" si="116"/>
        <v>FALSE</v>
      </c>
      <c r="AR480" t="str">
        <f t="shared" si="117"/>
        <v>FALSE</v>
      </c>
      <c r="AS480" t="str">
        <f t="shared" si="118"/>
        <v>FALSE</v>
      </c>
    </row>
    <row r="481" spans="1:45" x14ac:dyDescent="0.25">
      <c r="A481" s="58">
        <v>480</v>
      </c>
      <c r="B481" s="58" t="b">
        <f>IF(ISNUMBER(Data!D481),IF(AND($A481&lt;=Data!$H$3,$A483&gt;=Data!$H$2,Data!E482&lt;&gt;1),VLOOKUP($A481,Data!$A:$D,4,FALSE)))</f>
        <v>0</v>
      </c>
      <c r="C481" s="58" t="b">
        <f>IF(ISNUMBER(Data!D481),IF(AND($A481&lt;=Data!$H$3,$A483&gt;=Data!$H$2,Data!E482&lt;&gt;1),VLOOKUP($A481,Data!$A:$D,3,FALSE)))</f>
        <v>0</v>
      </c>
      <c r="D481" s="58" t="b">
        <f>IF(COUNT(B481:C481)=2,IF(C481&gt;Data!$H$5,5,IF(C481&gt;Data!$H$6,4,IF(C481&gt;Data!$H$7,3,2))))</f>
        <v>0</v>
      </c>
      <c r="E481" s="69" t="str">
        <f t="shared" si="114"/>
        <v/>
      </c>
      <c r="F481" t="str">
        <f t="shared" si="120"/>
        <v>0,</v>
      </c>
      <c r="G481" t="str">
        <f t="shared" si="120"/>
        <v>0,</v>
      </c>
      <c r="H481" t="str">
        <f t="shared" si="120"/>
        <v>0,</v>
      </c>
      <c r="I481" t="str">
        <f t="shared" si="120"/>
        <v>0,</v>
      </c>
      <c r="J481" t="str">
        <f t="shared" si="120"/>
        <v>0,</v>
      </c>
      <c r="K481" t="str">
        <f t="shared" si="120"/>
        <v>0,</v>
      </c>
      <c r="L481" t="str">
        <f t="shared" si="120"/>
        <v>0,</v>
      </c>
      <c r="M481" t="str">
        <f t="shared" si="120"/>
        <v>0,</v>
      </c>
      <c r="N481" t="str">
        <f t="shared" si="120"/>
        <v>0,</v>
      </c>
      <c r="O481" t="str">
        <f t="shared" si="120"/>
        <v>0,</v>
      </c>
      <c r="P481" t="str">
        <f t="shared" si="120"/>
        <v>0,</v>
      </c>
      <c r="Q481" t="str">
        <f t="shared" si="120"/>
        <v>0,</v>
      </c>
      <c r="R481" t="str">
        <f t="shared" si="120"/>
        <v>0,</v>
      </c>
      <c r="S481" t="str">
        <f t="shared" si="119"/>
        <v>0,</v>
      </c>
      <c r="T481" t="str">
        <f t="shared" si="119"/>
        <v>0,</v>
      </c>
      <c r="U481" t="str">
        <f t="shared" si="119"/>
        <v>0,</v>
      </c>
      <c r="V481" t="str">
        <f t="shared" si="119"/>
        <v>0,</v>
      </c>
      <c r="W481" t="str">
        <f t="shared" si="119"/>
        <v>0,</v>
      </c>
      <c r="X481" t="str">
        <f t="shared" si="119"/>
        <v>0,</v>
      </c>
      <c r="Y481" t="str">
        <f t="shared" si="119"/>
        <v>0,</v>
      </c>
      <c r="AP481" t="str">
        <f t="shared" si="115"/>
        <v>FALSE</v>
      </c>
      <c r="AQ481" t="str">
        <f t="shared" si="116"/>
        <v>FALSE</v>
      </c>
      <c r="AR481" t="str">
        <f t="shared" si="117"/>
        <v>FALSE</v>
      </c>
      <c r="AS481" t="str">
        <f t="shared" si="118"/>
        <v>FALSE</v>
      </c>
    </row>
    <row r="482" spans="1:45" x14ac:dyDescent="0.25">
      <c r="A482" s="58">
        <v>481</v>
      </c>
      <c r="B482" s="58" t="b">
        <f>IF(ISNUMBER(Data!D482),IF(AND($A482&lt;=Data!$H$3,$A484&gt;=Data!$H$2,Data!E483&lt;&gt;1),VLOOKUP($A482,Data!$A:$D,4,FALSE)))</f>
        <v>0</v>
      </c>
      <c r="C482" s="58" t="b">
        <f>IF(ISNUMBER(Data!D482),IF(AND($A482&lt;=Data!$H$3,$A484&gt;=Data!$H$2,Data!E483&lt;&gt;1),VLOOKUP($A482,Data!$A:$D,3,FALSE)))</f>
        <v>0</v>
      </c>
      <c r="D482" s="58" t="b">
        <f>IF(COUNT(B482:C482)=2,IF(C482&gt;Data!$H$5,5,IF(C482&gt;Data!$H$6,4,IF(C482&gt;Data!$H$7,3,2))))</f>
        <v>0</v>
      </c>
      <c r="E482" s="69" t="str">
        <f t="shared" si="114"/>
        <v/>
      </c>
      <c r="F482" t="str">
        <f t="shared" si="120"/>
        <v>0,</v>
      </c>
      <c r="G482" t="str">
        <f t="shared" si="120"/>
        <v>0,</v>
      </c>
      <c r="H482" t="str">
        <f t="shared" si="120"/>
        <v>0,</v>
      </c>
      <c r="I482" t="str">
        <f t="shared" si="120"/>
        <v>0,</v>
      </c>
      <c r="J482" t="str">
        <f t="shared" si="120"/>
        <v>0,</v>
      </c>
      <c r="K482" t="str">
        <f t="shared" si="120"/>
        <v>0,</v>
      </c>
      <c r="L482" t="str">
        <f t="shared" si="120"/>
        <v>0,</v>
      </c>
      <c r="M482" t="str">
        <f t="shared" si="120"/>
        <v>0,</v>
      </c>
      <c r="N482" t="str">
        <f t="shared" si="120"/>
        <v>0,</v>
      </c>
      <c r="O482" t="str">
        <f t="shared" si="120"/>
        <v>0,</v>
      </c>
      <c r="P482" t="str">
        <f t="shared" si="120"/>
        <v>0,</v>
      </c>
      <c r="Q482" t="str">
        <f t="shared" si="120"/>
        <v>0,</v>
      </c>
      <c r="R482" t="str">
        <f t="shared" si="120"/>
        <v>0,</v>
      </c>
      <c r="S482" t="str">
        <f t="shared" si="119"/>
        <v>0,</v>
      </c>
      <c r="T482" t="str">
        <f t="shared" si="119"/>
        <v>0,</v>
      </c>
      <c r="U482" t="str">
        <f t="shared" si="119"/>
        <v>0,</v>
      </c>
      <c r="V482" t="str">
        <f t="shared" si="119"/>
        <v>0,</v>
      </c>
      <c r="W482" t="str">
        <f t="shared" si="119"/>
        <v>0,</v>
      </c>
      <c r="X482" t="str">
        <f t="shared" si="119"/>
        <v>0,</v>
      </c>
      <c r="Y482" t="str">
        <f t="shared" si="119"/>
        <v>0,</v>
      </c>
      <c r="AP482" t="str">
        <f t="shared" si="115"/>
        <v>FALSE</v>
      </c>
      <c r="AQ482" t="str">
        <f t="shared" si="116"/>
        <v>FALSE</v>
      </c>
      <c r="AR482" t="str">
        <f t="shared" si="117"/>
        <v>FALSE</v>
      </c>
      <c r="AS482" t="str">
        <f t="shared" si="118"/>
        <v>FALSE</v>
      </c>
    </row>
    <row r="483" spans="1:45" x14ac:dyDescent="0.25">
      <c r="A483" s="58">
        <v>482</v>
      </c>
      <c r="B483" s="58" t="b">
        <f>IF(ISNUMBER(Data!D483),IF(AND($A483&lt;=Data!$H$3,$A485&gt;=Data!$H$2,Data!E484&lt;&gt;1),VLOOKUP($A483,Data!$A:$D,4,FALSE)))</f>
        <v>0</v>
      </c>
      <c r="C483" s="58" t="b">
        <f>IF(ISNUMBER(Data!D483),IF(AND($A483&lt;=Data!$H$3,$A485&gt;=Data!$H$2,Data!E484&lt;&gt;1),VLOOKUP($A483,Data!$A:$D,3,FALSE)))</f>
        <v>0</v>
      </c>
      <c r="D483" s="58" t="b">
        <f>IF(COUNT(B483:C483)=2,IF(C483&gt;Data!$H$5,5,IF(C483&gt;Data!$H$6,4,IF(C483&gt;Data!$H$7,3,2))))</f>
        <v>0</v>
      </c>
      <c r="E483" s="69" t="str">
        <f t="shared" si="114"/>
        <v/>
      </c>
      <c r="F483" t="str">
        <f t="shared" si="120"/>
        <v>0,</v>
      </c>
      <c r="G483" t="str">
        <f t="shared" si="120"/>
        <v>0,</v>
      </c>
      <c r="H483" t="str">
        <f t="shared" si="120"/>
        <v>0,</v>
      </c>
      <c r="I483" t="str">
        <f t="shared" si="120"/>
        <v>0,</v>
      </c>
      <c r="J483" t="str">
        <f t="shared" si="120"/>
        <v>0,</v>
      </c>
      <c r="K483" t="str">
        <f t="shared" si="120"/>
        <v>0,</v>
      </c>
      <c r="L483" t="str">
        <f t="shared" si="120"/>
        <v>0,</v>
      </c>
      <c r="M483" t="str">
        <f t="shared" si="120"/>
        <v>0,</v>
      </c>
      <c r="N483" t="str">
        <f t="shared" si="120"/>
        <v>0,</v>
      </c>
      <c r="O483" t="str">
        <f t="shared" si="120"/>
        <v>0,</v>
      </c>
      <c r="P483" t="str">
        <f t="shared" si="120"/>
        <v>0,</v>
      </c>
      <c r="Q483" t="str">
        <f t="shared" si="120"/>
        <v>0,</v>
      </c>
      <c r="R483" t="str">
        <f t="shared" si="120"/>
        <v>0,</v>
      </c>
      <c r="S483" t="str">
        <f t="shared" si="119"/>
        <v>0,</v>
      </c>
      <c r="T483" t="str">
        <f t="shared" si="119"/>
        <v>0,</v>
      </c>
      <c r="U483" t="str">
        <f t="shared" si="119"/>
        <v>0,</v>
      </c>
      <c r="V483" t="str">
        <f t="shared" si="119"/>
        <v>0,</v>
      </c>
      <c r="W483" t="str">
        <f t="shared" si="119"/>
        <v>0,</v>
      </c>
      <c r="X483" t="str">
        <f t="shared" si="119"/>
        <v>0,</v>
      </c>
      <c r="Y483" t="str">
        <f t="shared" si="119"/>
        <v>0,</v>
      </c>
      <c r="AP483" t="str">
        <f t="shared" si="115"/>
        <v>FALSE</v>
      </c>
      <c r="AQ483" t="str">
        <f t="shared" si="116"/>
        <v>FALSE</v>
      </c>
      <c r="AR483" t="str">
        <f t="shared" si="117"/>
        <v>FALSE</v>
      </c>
      <c r="AS483" t="str">
        <f t="shared" si="118"/>
        <v>FALSE</v>
      </c>
    </row>
    <row r="484" spans="1:45" x14ac:dyDescent="0.25">
      <c r="A484" s="58">
        <v>483</v>
      </c>
      <c r="B484" s="58" t="b">
        <f>IF(ISNUMBER(Data!D484),IF(AND($A484&lt;=Data!$H$3,$A486&gt;=Data!$H$2,Data!E485&lt;&gt;1),VLOOKUP($A484,Data!$A:$D,4,FALSE)))</f>
        <v>0</v>
      </c>
      <c r="C484" s="58" t="b">
        <f>IF(ISNUMBER(Data!D484),IF(AND($A484&lt;=Data!$H$3,$A486&gt;=Data!$H$2,Data!E485&lt;&gt;1),VLOOKUP($A484,Data!$A:$D,3,FALSE)))</f>
        <v>0</v>
      </c>
      <c r="D484" s="58" t="b">
        <f>IF(COUNT(B484:C484)=2,IF(C484&gt;Data!$H$5,5,IF(C484&gt;Data!$H$6,4,IF(C484&gt;Data!$H$7,3,2))))</f>
        <v>0</v>
      </c>
      <c r="E484" s="69" t="str">
        <f t="shared" si="114"/>
        <v/>
      </c>
      <c r="F484" t="str">
        <f t="shared" si="120"/>
        <v>0,</v>
      </c>
      <c r="G484" t="str">
        <f t="shared" si="120"/>
        <v>0,</v>
      </c>
      <c r="H484" t="str">
        <f t="shared" si="120"/>
        <v>0,</v>
      </c>
      <c r="I484" t="str">
        <f t="shared" si="120"/>
        <v>0,</v>
      </c>
      <c r="J484" t="str">
        <f t="shared" si="120"/>
        <v>0,</v>
      </c>
      <c r="K484" t="str">
        <f t="shared" si="120"/>
        <v>0,</v>
      </c>
      <c r="L484" t="str">
        <f t="shared" si="120"/>
        <v>0,</v>
      </c>
      <c r="M484" t="str">
        <f t="shared" si="120"/>
        <v>0,</v>
      </c>
      <c r="N484" t="str">
        <f t="shared" si="120"/>
        <v>0,</v>
      </c>
      <c r="O484" t="str">
        <f t="shared" si="120"/>
        <v>0,</v>
      </c>
      <c r="P484" t="str">
        <f t="shared" si="120"/>
        <v>0,</v>
      </c>
      <c r="Q484" t="str">
        <f t="shared" si="120"/>
        <v>0,</v>
      </c>
      <c r="R484" t="str">
        <f t="shared" si="120"/>
        <v>0,</v>
      </c>
      <c r="S484" t="str">
        <f t="shared" si="119"/>
        <v>0,</v>
      </c>
      <c r="T484" t="str">
        <f t="shared" si="119"/>
        <v>0,</v>
      </c>
      <c r="U484" t="str">
        <f t="shared" si="119"/>
        <v>0,</v>
      </c>
      <c r="V484" t="str">
        <f t="shared" si="119"/>
        <v>0,</v>
      </c>
      <c r="W484" t="str">
        <f t="shared" si="119"/>
        <v>0,</v>
      </c>
      <c r="X484" t="str">
        <f t="shared" si="119"/>
        <v>0,</v>
      </c>
      <c r="Y484" t="str">
        <f t="shared" si="119"/>
        <v>0,</v>
      </c>
      <c r="AP484" t="str">
        <f t="shared" si="115"/>
        <v>FALSE</v>
      </c>
      <c r="AQ484" t="str">
        <f t="shared" si="116"/>
        <v>FALSE</v>
      </c>
      <c r="AR484" t="str">
        <f t="shared" si="117"/>
        <v>FALSE</v>
      </c>
      <c r="AS484" t="str">
        <f t="shared" si="118"/>
        <v>FALSE</v>
      </c>
    </row>
    <row r="485" spans="1:45" x14ac:dyDescent="0.25">
      <c r="A485" s="58">
        <v>484</v>
      </c>
      <c r="B485" s="58" t="b">
        <f>IF(ISNUMBER(Data!D485),IF(AND($A485&lt;=Data!$H$3,$A487&gt;=Data!$H$2,Data!E486&lt;&gt;1),VLOOKUP($A485,Data!$A:$D,4,FALSE)))</f>
        <v>0</v>
      </c>
      <c r="C485" s="58" t="b">
        <f>IF(ISNUMBER(Data!D485),IF(AND($A485&lt;=Data!$H$3,$A487&gt;=Data!$H$2,Data!E486&lt;&gt;1),VLOOKUP($A485,Data!$A:$D,3,FALSE)))</f>
        <v>0</v>
      </c>
      <c r="D485" s="58" t="b">
        <f>IF(COUNT(B485:C485)=2,IF(C485&gt;Data!$H$5,5,IF(C485&gt;Data!$H$6,4,IF(C485&gt;Data!$H$7,3,2))))</f>
        <v>0</v>
      </c>
      <c r="E485" s="69" t="str">
        <f t="shared" si="114"/>
        <v/>
      </c>
      <c r="F485" t="str">
        <f t="shared" si="120"/>
        <v>0,</v>
      </c>
      <c r="G485" t="str">
        <f t="shared" si="120"/>
        <v>0,</v>
      </c>
      <c r="H485" t="str">
        <f t="shared" si="120"/>
        <v>0,</v>
      </c>
      <c r="I485" t="str">
        <f t="shared" si="120"/>
        <v>0,</v>
      </c>
      <c r="J485" t="str">
        <f t="shared" si="120"/>
        <v>0,</v>
      </c>
      <c r="K485" t="str">
        <f t="shared" si="120"/>
        <v>0,</v>
      </c>
      <c r="L485" t="str">
        <f t="shared" si="120"/>
        <v>0,</v>
      </c>
      <c r="M485" t="str">
        <f t="shared" si="120"/>
        <v>0,</v>
      </c>
      <c r="N485" t="str">
        <f t="shared" si="120"/>
        <v>0,</v>
      </c>
      <c r="O485" t="str">
        <f t="shared" si="120"/>
        <v>0,</v>
      </c>
      <c r="P485" t="str">
        <f t="shared" si="120"/>
        <v>0,</v>
      </c>
      <c r="Q485" t="str">
        <f t="shared" si="120"/>
        <v>0,</v>
      </c>
      <c r="R485" t="str">
        <f t="shared" si="120"/>
        <v>0,</v>
      </c>
      <c r="S485" t="str">
        <f t="shared" si="120"/>
        <v>0,</v>
      </c>
      <c r="T485" t="str">
        <f t="shared" si="120"/>
        <v>0,</v>
      </c>
      <c r="U485" t="str">
        <f t="shared" si="120"/>
        <v>0,</v>
      </c>
      <c r="V485" t="str">
        <f t="shared" ref="V485:Y501" si="121">IF($B485&lt;V$1,1,0) &amp;","&amp;$E485</f>
        <v>0,</v>
      </c>
      <c r="W485" t="str">
        <f t="shared" si="121"/>
        <v>0,</v>
      </c>
      <c r="X485" t="str">
        <f t="shared" si="121"/>
        <v>0,</v>
      </c>
      <c r="Y485" t="str">
        <f t="shared" si="121"/>
        <v>0,</v>
      </c>
      <c r="AP485" t="str">
        <f t="shared" si="115"/>
        <v>FALSE</v>
      </c>
      <c r="AQ485" t="str">
        <f t="shared" si="116"/>
        <v>FALSE</v>
      </c>
      <c r="AR485" t="str">
        <f t="shared" si="117"/>
        <v>FALSE</v>
      </c>
      <c r="AS485" t="str">
        <f t="shared" si="118"/>
        <v>FALSE</v>
      </c>
    </row>
    <row r="486" spans="1:45" x14ac:dyDescent="0.25">
      <c r="A486" s="58">
        <v>485</v>
      </c>
      <c r="B486" s="58" t="b">
        <f>IF(ISNUMBER(Data!D486),IF(AND($A486&lt;=Data!$H$3,$A488&gt;=Data!$H$2,Data!E487&lt;&gt;1),VLOOKUP($A486,Data!$A:$D,4,FALSE)))</f>
        <v>0</v>
      </c>
      <c r="C486" s="58" t="b">
        <f>IF(ISNUMBER(Data!D486),IF(AND($A486&lt;=Data!$H$3,$A488&gt;=Data!$H$2,Data!E487&lt;&gt;1),VLOOKUP($A486,Data!$A:$D,3,FALSE)))</f>
        <v>0</v>
      </c>
      <c r="D486" s="58" t="b">
        <f>IF(COUNT(B486:C486)=2,IF(C486&gt;Data!$H$5,5,IF(C486&gt;Data!$H$6,4,IF(C486&gt;Data!$H$7,3,2))))</f>
        <v>0</v>
      </c>
      <c r="E486" s="69" t="str">
        <f t="shared" si="114"/>
        <v/>
      </c>
      <c r="F486" t="str">
        <f t="shared" si="120"/>
        <v>0,</v>
      </c>
      <c r="G486" t="str">
        <f t="shared" si="120"/>
        <v>0,</v>
      </c>
      <c r="H486" t="str">
        <f t="shared" si="120"/>
        <v>0,</v>
      </c>
      <c r="I486" t="str">
        <f t="shared" si="120"/>
        <v>0,</v>
      </c>
      <c r="J486" t="str">
        <f t="shared" si="120"/>
        <v>0,</v>
      </c>
      <c r="K486" t="str">
        <f t="shared" si="120"/>
        <v>0,</v>
      </c>
      <c r="L486" t="str">
        <f t="shared" si="120"/>
        <v>0,</v>
      </c>
      <c r="M486" t="str">
        <f t="shared" si="120"/>
        <v>0,</v>
      </c>
      <c r="N486" t="str">
        <f t="shared" si="120"/>
        <v>0,</v>
      </c>
      <c r="O486" t="str">
        <f t="shared" si="120"/>
        <v>0,</v>
      </c>
      <c r="P486" t="str">
        <f t="shared" si="120"/>
        <v>0,</v>
      </c>
      <c r="Q486" t="str">
        <f t="shared" si="120"/>
        <v>0,</v>
      </c>
      <c r="R486" t="str">
        <f t="shared" si="120"/>
        <v>0,</v>
      </c>
      <c r="S486" t="str">
        <f t="shared" si="120"/>
        <v>0,</v>
      </c>
      <c r="T486" t="str">
        <f t="shared" si="120"/>
        <v>0,</v>
      </c>
      <c r="U486" t="str">
        <f t="shared" si="120"/>
        <v>0,</v>
      </c>
      <c r="V486" t="str">
        <f t="shared" si="121"/>
        <v>0,</v>
      </c>
      <c r="W486" t="str">
        <f t="shared" si="121"/>
        <v>0,</v>
      </c>
      <c r="X486" t="str">
        <f t="shared" si="121"/>
        <v>0,</v>
      </c>
      <c r="Y486" t="str">
        <f t="shared" si="121"/>
        <v>0,</v>
      </c>
      <c r="AP486" t="str">
        <f t="shared" si="115"/>
        <v>FALSE</v>
      </c>
      <c r="AQ486" t="str">
        <f t="shared" si="116"/>
        <v>FALSE</v>
      </c>
      <c r="AR486" t="str">
        <f t="shared" si="117"/>
        <v>FALSE</v>
      </c>
      <c r="AS486" t="str">
        <f t="shared" si="118"/>
        <v>FALSE</v>
      </c>
    </row>
    <row r="487" spans="1:45" x14ac:dyDescent="0.25">
      <c r="A487" s="58">
        <v>486</v>
      </c>
      <c r="B487" s="58" t="b">
        <f>IF(ISNUMBER(Data!D487),IF(AND($A487&lt;=Data!$H$3,$A489&gt;=Data!$H$2,Data!E488&lt;&gt;1),VLOOKUP($A487,Data!$A:$D,4,FALSE)))</f>
        <v>0</v>
      </c>
      <c r="C487" s="58" t="b">
        <f>IF(ISNUMBER(Data!D487),IF(AND($A487&lt;=Data!$H$3,$A489&gt;=Data!$H$2,Data!E488&lt;&gt;1),VLOOKUP($A487,Data!$A:$D,3,FALSE)))</f>
        <v>0</v>
      </c>
      <c r="D487" s="58" t="b">
        <f>IF(COUNT(B487:C487)=2,IF(C487&gt;Data!$H$5,5,IF(C487&gt;Data!$H$6,4,IF(C487&gt;Data!$H$7,3,2))))</f>
        <v>0</v>
      </c>
      <c r="E487" s="69" t="str">
        <f t="shared" si="114"/>
        <v/>
      </c>
      <c r="F487" t="str">
        <f t="shared" si="120"/>
        <v>0,</v>
      </c>
      <c r="G487" t="str">
        <f t="shared" si="120"/>
        <v>0,</v>
      </c>
      <c r="H487" t="str">
        <f t="shared" si="120"/>
        <v>0,</v>
      </c>
      <c r="I487" t="str">
        <f t="shared" si="120"/>
        <v>0,</v>
      </c>
      <c r="J487" t="str">
        <f t="shared" si="120"/>
        <v>0,</v>
      </c>
      <c r="K487" t="str">
        <f t="shared" si="120"/>
        <v>0,</v>
      </c>
      <c r="L487" t="str">
        <f t="shared" si="120"/>
        <v>0,</v>
      </c>
      <c r="M487" t="str">
        <f t="shared" si="120"/>
        <v>0,</v>
      </c>
      <c r="N487" t="str">
        <f t="shared" si="120"/>
        <v>0,</v>
      </c>
      <c r="O487" t="str">
        <f t="shared" si="120"/>
        <v>0,</v>
      </c>
      <c r="P487" t="str">
        <f t="shared" si="120"/>
        <v>0,</v>
      </c>
      <c r="Q487" t="str">
        <f t="shared" si="120"/>
        <v>0,</v>
      </c>
      <c r="R487" t="str">
        <f t="shared" si="120"/>
        <v>0,</v>
      </c>
      <c r="S487" t="str">
        <f t="shared" si="120"/>
        <v>0,</v>
      </c>
      <c r="T487" t="str">
        <f t="shared" si="120"/>
        <v>0,</v>
      </c>
      <c r="U487" t="str">
        <f t="shared" si="120"/>
        <v>0,</v>
      </c>
      <c r="V487" t="str">
        <f t="shared" si="121"/>
        <v>0,</v>
      </c>
      <c r="W487" t="str">
        <f t="shared" si="121"/>
        <v>0,</v>
      </c>
      <c r="X487" t="str">
        <f t="shared" si="121"/>
        <v>0,</v>
      </c>
      <c r="Y487" t="str">
        <f t="shared" si="121"/>
        <v>0,</v>
      </c>
      <c r="AP487" t="str">
        <f t="shared" si="115"/>
        <v>FALSE</v>
      </c>
      <c r="AQ487" t="str">
        <f t="shared" si="116"/>
        <v>FALSE</v>
      </c>
      <c r="AR487" t="str">
        <f t="shared" si="117"/>
        <v>FALSE</v>
      </c>
      <c r="AS487" t="str">
        <f t="shared" si="118"/>
        <v>FALSE</v>
      </c>
    </row>
    <row r="488" spans="1:45" x14ac:dyDescent="0.25">
      <c r="A488" s="58">
        <v>487</v>
      </c>
      <c r="B488" s="58" t="b">
        <f>IF(ISNUMBER(Data!D488),IF(AND($A488&lt;=Data!$H$3,$A490&gt;=Data!$H$2,Data!E489&lt;&gt;1),VLOOKUP($A488,Data!$A:$D,4,FALSE)))</f>
        <v>0</v>
      </c>
      <c r="C488" s="58" t="b">
        <f>IF(ISNUMBER(Data!D488),IF(AND($A488&lt;=Data!$H$3,$A490&gt;=Data!$H$2,Data!E489&lt;&gt;1),VLOOKUP($A488,Data!$A:$D,3,FALSE)))</f>
        <v>0</v>
      </c>
      <c r="D488" s="58" t="b">
        <f>IF(COUNT(B488:C488)=2,IF(C488&gt;Data!$H$5,5,IF(C488&gt;Data!$H$6,4,IF(C488&gt;Data!$H$7,3,2))))</f>
        <v>0</v>
      </c>
      <c r="E488" s="69" t="str">
        <f t="shared" si="114"/>
        <v/>
      </c>
      <c r="F488" t="str">
        <f t="shared" si="120"/>
        <v>0,</v>
      </c>
      <c r="G488" t="str">
        <f t="shared" si="120"/>
        <v>0,</v>
      </c>
      <c r="H488" t="str">
        <f t="shared" si="120"/>
        <v>0,</v>
      </c>
      <c r="I488" t="str">
        <f t="shared" si="120"/>
        <v>0,</v>
      </c>
      <c r="J488" t="str">
        <f t="shared" si="120"/>
        <v>0,</v>
      </c>
      <c r="K488" t="str">
        <f t="shared" si="120"/>
        <v>0,</v>
      </c>
      <c r="L488" t="str">
        <f t="shared" si="120"/>
        <v>0,</v>
      </c>
      <c r="M488" t="str">
        <f t="shared" si="120"/>
        <v>0,</v>
      </c>
      <c r="N488" t="str">
        <f t="shared" si="120"/>
        <v>0,</v>
      </c>
      <c r="O488" t="str">
        <f t="shared" si="120"/>
        <v>0,</v>
      </c>
      <c r="P488" t="str">
        <f t="shared" si="120"/>
        <v>0,</v>
      </c>
      <c r="Q488" t="str">
        <f t="shared" si="120"/>
        <v>0,</v>
      </c>
      <c r="R488" t="str">
        <f t="shared" si="120"/>
        <v>0,</v>
      </c>
      <c r="S488" t="str">
        <f t="shared" si="120"/>
        <v>0,</v>
      </c>
      <c r="T488" t="str">
        <f t="shared" si="120"/>
        <v>0,</v>
      </c>
      <c r="U488" t="str">
        <f t="shared" si="120"/>
        <v>0,</v>
      </c>
      <c r="V488" t="str">
        <f t="shared" si="121"/>
        <v>0,</v>
      </c>
      <c r="W488" t="str">
        <f t="shared" si="121"/>
        <v>0,</v>
      </c>
      <c r="X488" t="str">
        <f t="shared" si="121"/>
        <v>0,</v>
      </c>
      <c r="Y488" t="str">
        <f t="shared" si="121"/>
        <v>0,</v>
      </c>
      <c r="AP488" t="str">
        <f t="shared" si="115"/>
        <v>FALSE</v>
      </c>
      <c r="AQ488" t="str">
        <f t="shared" si="116"/>
        <v>FALSE</v>
      </c>
      <c r="AR488" t="str">
        <f t="shared" si="117"/>
        <v>FALSE</v>
      </c>
      <c r="AS488" t="str">
        <f t="shared" si="118"/>
        <v>FALSE</v>
      </c>
    </row>
    <row r="489" spans="1:45" x14ac:dyDescent="0.25">
      <c r="A489" s="58">
        <v>488</v>
      </c>
      <c r="B489" s="58" t="b">
        <f>IF(ISNUMBER(Data!D489),IF(AND($A489&lt;=Data!$H$3,$A491&gt;=Data!$H$2,Data!E490&lt;&gt;1),VLOOKUP($A489,Data!$A:$D,4,FALSE)))</f>
        <v>0</v>
      </c>
      <c r="C489" s="58" t="b">
        <f>IF(ISNUMBER(Data!D489),IF(AND($A489&lt;=Data!$H$3,$A491&gt;=Data!$H$2,Data!E490&lt;&gt;1),VLOOKUP($A489,Data!$A:$D,3,FALSE)))</f>
        <v>0</v>
      </c>
      <c r="D489" s="58" t="b">
        <f>IF(COUNT(B489:C489)=2,IF(C489&gt;Data!$H$5,5,IF(C489&gt;Data!$H$6,4,IF(C489&gt;Data!$H$7,3,2))))</f>
        <v>0</v>
      </c>
      <c r="E489" s="69" t="str">
        <f t="shared" si="114"/>
        <v/>
      </c>
      <c r="F489" t="str">
        <f t="shared" si="120"/>
        <v>0,</v>
      </c>
      <c r="G489" t="str">
        <f t="shared" si="120"/>
        <v>0,</v>
      </c>
      <c r="H489" t="str">
        <f t="shared" si="120"/>
        <v>0,</v>
      </c>
      <c r="I489" t="str">
        <f t="shared" si="120"/>
        <v>0,</v>
      </c>
      <c r="J489" t="str">
        <f t="shared" si="120"/>
        <v>0,</v>
      </c>
      <c r="K489" t="str">
        <f t="shared" si="120"/>
        <v>0,</v>
      </c>
      <c r="L489" t="str">
        <f t="shared" si="120"/>
        <v>0,</v>
      </c>
      <c r="M489" t="str">
        <f t="shared" si="120"/>
        <v>0,</v>
      </c>
      <c r="N489" t="str">
        <f t="shared" si="120"/>
        <v>0,</v>
      </c>
      <c r="O489" t="str">
        <f t="shared" si="120"/>
        <v>0,</v>
      </c>
      <c r="P489" t="str">
        <f t="shared" si="120"/>
        <v>0,</v>
      </c>
      <c r="Q489" t="str">
        <f t="shared" si="120"/>
        <v>0,</v>
      </c>
      <c r="R489" t="str">
        <f t="shared" si="120"/>
        <v>0,</v>
      </c>
      <c r="S489" t="str">
        <f t="shared" si="120"/>
        <v>0,</v>
      </c>
      <c r="T489" t="str">
        <f t="shared" si="120"/>
        <v>0,</v>
      </c>
      <c r="U489" t="str">
        <f t="shared" si="120"/>
        <v>0,</v>
      </c>
      <c r="V489" t="str">
        <f t="shared" si="121"/>
        <v>0,</v>
      </c>
      <c r="W489" t="str">
        <f t="shared" si="121"/>
        <v>0,</v>
      </c>
      <c r="X489" t="str">
        <f t="shared" si="121"/>
        <v>0,</v>
      </c>
      <c r="Y489" t="str">
        <f t="shared" si="121"/>
        <v>0,</v>
      </c>
      <c r="AP489" t="str">
        <f t="shared" si="115"/>
        <v>FALSE</v>
      </c>
      <c r="AQ489" t="str">
        <f t="shared" si="116"/>
        <v>FALSE</v>
      </c>
      <c r="AR489" t="str">
        <f t="shared" si="117"/>
        <v>FALSE</v>
      </c>
      <c r="AS489" t="str">
        <f t="shared" si="118"/>
        <v>FALSE</v>
      </c>
    </row>
    <row r="490" spans="1:45" x14ac:dyDescent="0.25">
      <c r="A490" s="58">
        <v>489</v>
      </c>
      <c r="B490" s="58" t="b">
        <f>IF(ISNUMBER(Data!D490),IF(AND($A490&lt;=Data!$H$3,$A492&gt;=Data!$H$2,Data!E491&lt;&gt;1),VLOOKUP($A490,Data!$A:$D,4,FALSE)))</f>
        <v>0</v>
      </c>
      <c r="C490" s="58" t="b">
        <f>IF(ISNUMBER(Data!D490),IF(AND($A490&lt;=Data!$H$3,$A492&gt;=Data!$H$2,Data!E491&lt;&gt;1),VLOOKUP($A490,Data!$A:$D,3,FALSE)))</f>
        <v>0</v>
      </c>
      <c r="D490" s="58" t="b">
        <f>IF(COUNT(B490:C490)=2,IF(C490&gt;Data!$H$5,5,IF(C490&gt;Data!$H$6,4,IF(C490&gt;Data!$H$7,3,2))))</f>
        <v>0</v>
      </c>
      <c r="E490" s="69" t="str">
        <f t="shared" si="114"/>
        <v/>
      </c>
      <c r="F490" t="str">
        <f t="shared" si="120"/>
        <v>0,</v>
      </c>
      <c r="G490" t="str">
        <f t="shared" si="120"/>
        <v>0,</v>
      </c>
      <c r="H490" t="str">
        <f t="shared" si="120"/>
        <v>0,</v>
      </c>
      <c r="I490" t="str">
        <f t="shared" si="120"/>
        <v>0,</v>
      </c>
      <c r="J490" t="str">
        <f t="shared" si="120"/>
        <v>0,</v>
      </c>
      <c r="K490" t="str">
        <f t="shared" si="120"/>
        <v>0,</v>
      </c>
      <c r="L490" t="str">
        <f t="shared" si="120"/>
        <v>0,</v>
      </c>
      <c r="M490" t="str">
        <f t="shared" si="120"/>
        <v>0,</v>
      </c>
      <c r="N490" t="str">
        <f t="shared" si="120"/>
        <v>0,</v>
      </c>
      <c r="O490" t="str">
        <f t="shared" si="120"/>
        <v>0,</v>
      </c>
      <c r="P490" t="str">
        <f t="shared" si="120"/>
        <v>0,</v>
      </c>
      <c r="Q490" t="str">
        <f t="shared" si="120"/>
        <v>0,</v>
      </c>
      <c r="R490" t="str">
        <f t="shared" si="120"/>
        <v>0,</v>
      </c>
      <c r="S490" t="str">
        <f t="shared" si="120"/>
        <v>0,</v>
      </c>
      <c r="T490" t="str">
        <f t="shared" si="120"/>
        <v>0,</v>
      </c>
      <c r="U490" t="str">
        <f t="shared" si="120"/>
        <v>0,</v>
      </c>
      <c r="V490" t="str">
        <f t="shared" si="121"/>
        <v>0,</v>
      </c>
      <c r="W490" t="str">
        <f t="shared" si="121"/>
        <v>0,</v>
      </c>
      <c r="X490" t="str">
        <f t="shared" si="121"/>
        <v>0,</v>
      </c>
      <c r="Y490" t="str">
        <f t="shared" si="121"/>
        <v>0,</v>
      </c>
      <c r="AP490" t="str">
        <f t="shared" si="115"/>
        <v>FALSE</v>
      </c>
      <c r="AQ490" t="str">
        <f t="shared" si="116"/>
        <v>FALSE</v>
      </c>
      <c r="AR490" t="str">
        <f t="shared" si="117"/>
        <v>FALSE</v>
      </c>
      <c r="AS490" t="str">
        <f t="shared" si="118"/>
        <v>FALSE</v>
      </c>
    </row>
    <row r="491" spans="1:45" x14ac:dyDescent="0.25">
      <c r="A491" s="58">
        <v>490</v>
      </c>
      <c r="B491" s="58" t="b">
        <f>IF(ISNUMBER(Data!D491),IF(AND($A491&lt;=Data!$H$3,$A493&gt;=Data!$H$2,Data!E492&lt;&gt;1),VLOOKUP($A491,Data!$A:$D,4,FALSE)))</f>
        <v>0</v>
      </c>
      <c r="C491" s="58" t="b">
        <f>IF(ISNUMBER(Data!D491),IF(AND($A491&lt;=Data!$H$3,$A493&gt;=Data!$H$2,Data!E492&lt;&gt;1),VLOOKUP($A491,Data!$A:$D,3,FALSE)))</f>
        <v>0</v>
      </c>
      <c r="D491" s="58" t="b">
        <f>IF(COUNT(B491:C491)=2,IF(C491&gt;Data!$H$5,5,IF(C491&gt;Data!$H$6,4,IF(C491&gt;Data!$H$7,3,2))))</f>
        <v>0</v>
      </c>
      <c r="E491" s="69" t="str">
        <f t="shared" si="114"/>
        <v/>
      </c>
      <c r="F491" t="str">
        <f t="shared" si="120"/>
        <v>0,</v>
      </c>
      <c r="G491" t="str">
        <f t="shared" si="120"/>
        <v>0,</v>
      </c>
      <c r="H491" t="str">
        <f t="shared" si="120"/>
        <v>0,</v>
      </c>
      <c r="I491" t="str">
        <f t="shared" si="120"/>
        <v>0,</v>
      </c>
      <c r="J491" t="str">
        <f t="shared" si="120"/>
        <v>0,</v>
      </c>
      <c r="K491" t="str">
        <f t="shared" si="120"/>
        <v>0,</v>
      </c>
      <c r="L491" t="str">
        <f t="shared" si="120"/>
        <v>0,</v>
      </c>
      <c r="M491" t="str">
        <f t="shared" si="120"/>
        <v>0,</v>
      </c>
      <c r="N491" t="str">
        <f t="shared" si="120"/>
        <v>0,</v>
      </c>
      <c r="O491" t="str">
        <f t="shared" si="120"/>
        <v>0,</v>
      </c>
      <c r="P491" t="str">
        <f t="shared" si="120"/>
        <v>0,</v>
      </c>
      <c r="Q491" t="str">
        <f t="shared" si="120"/>
        <v>0,</v>
      </c>
      <c r="R491" t="str">
        <f t="shared" si="120"/>
        <v>0,</v>
      </c>
      <c r="S491" t="str">
        <f t="shared" si="120"/>
        <v>0,</v>
      </c>
      <c r="T491" t="str">
        <f t="shared" si="120"/>
        <v>0,</v>
      </c>
      <c r="U491" t="str">
        <f t="shared" si="120"/>
        <v>0,</v>
      </c>
      <c r="V491" t="str">
        <f t="shared" si="121"/>
        <v>0,</v>
      </c>
      <c r="W491" t="str">
        <f t="shared" si="121"/>
        <v>0,</v>
      </c>
      <c r="X491" t="str">
        <f t="shared" si="121"/>
        <v>0,</v>
      </c>
      <c r="Y491" t="str">
        <f t="shared" si="121"/>
        <v>0,</v>
      </c>
      <c r="AP491" t="str">
        <f t="shared" si="115"/>
        <v>FALSE</v>
      </c>
      <c r="AQ491" t="str">
        <f t="shared" si="116"/>
        <v>FALSE</v>
      </c>
      <c r="AR491" t="str">
        <f t="shared" si="117"/>
        <v>FALSE</v>
      </c>
      <c r="AS491" t="str">
        <f t="shared" si="118"/>
        <v>FALSE</v>
      </c>
    </row>
    <row r="492" spans="1:45" x14ac:dyDescent="0.25">
      <c r="A492" s="58">
        <v>491</v>
      </c>
      <c r="B492" s="58" t="b">
        <f>IF(ISNUMBER(Data!D492),IF(AND($A492&lt;=Data!$H$3,$A494&gt;=Data!$H$2,Data!E493&lt;&gt;1),VLOOKUP($A492,Data!$A:$D,4,FALSE)))</f>
        <v>0</v>
      </c>
      <c r="C492" s="58" t="b">
        <f>IF(ISNUMBER(Data!D492),IF(AND($A492&lt;=Data!$H$3,$A494&gt;=Data!$H$2,Data!E493&lt;&gt;1),VLOOKUP($A492,Data!$A:$D,3,FALSE)))</f>
        <v>0</v>
      </c>
      <c r="D492" s="58" t="b">
        <f>IF(COUNT(B492:C492)=2,IF(C492&gt;Data!$H$5,5,IF(C492&gt;Data!$H$6,4,IF(C492&gt;Data!$H$7,3,2))))</f>
        <v>0</v>
      </c>
      <c r="E492" s="69" t="str">
        <f t="shared" si="114"/>
        <v/>
      </c>
      <c r="F492" t="str">
        <f t="shared" si="120"/>
        <v>0,</v>
      </c>
      <c r="G492" t="str">
        <f t="shared" si="120"/>
        <v>0,</v>
      </c>
      <c r="H492" t="str">
        <f t="shared" si="120"/>
        <v>0,</v>
      </c>
      <c r="I492" t="str">
        <f t="shared" si="120"/>
        <v>0,</v>
      </c>
      <c r="J492" t="str">
        <f t="shared" si="120"/>
        <v>0,</v>
      </c>
      <c r="K492" t="str">
        <f t="shared" si="120"/>
        <v>0,</v>
      </c>
      <c r="L492" t="str">
        <f t="shared" si="120"/>
        <v>0,</v>
      </c>
      <c r="M492" t="str">
        <f t="shared" si="120"/>
        <v>0,</v>
      </c>
      <c r="N492" t="str">
        <f t="shared" si="120"/>
        <v>0,</v>
      </c>
      <c r="O492" t="str">
        <f t="shared" si="120"/>
        <v>0,</v>
      </c>
      <c r="P492" t="str">
        <f t="shared" si="120"/>
        <v>0,</v>
      </c>
      <c r="Q492" t="str">
        <f t="shared" si="120"/>
        <v>0,</v>
      </c>
      <c r="R492" t="str">
        <f t="shared" si="120"/>
        <v>0,</v>
      </c>
      <c r="S492" t="str">
        <f t="shared" ref="S492:U501" si="122">IF($B492&lt;S$1,1,0) &amp;","&amp;$E492</f>
        <v>0,</v>
      </c>
      <c r="T492" t="str">
        <f t="shared" si="122"/>
        <v>0,</v>
      </c>
      <c r="U492" t="str">
        <f t="shared" si="122"/>
        <v>0,</v>
      </c>
      <c r="V492" t="str">
        <f t="shared" si="121"/>
        <v>0,</v>
      </c>
      <c r="W492" t="str">
        <f t="shared" si="121"/>
        <v>0,</v>
      </c>
      <c r="X492" t="str">
        <f t="shared" si="121"/>
        <v>0,</v>
      </c>
      <c r="Y492" t="str">
        <f t="shared" si="121"/>
        <v>0,</v>
      </c>
      <c r="AP492" t="str">
        <f t="shared" si="115"/>
        <v>FALSE</v>
      </c>
      <c r="AQ492" t="str">
        <f t="shared" si="116"/>
        <v>FALSE</v>
      </c>
      <c r="AR492" t="str">
        <f t="shared" si="117"/>
        <v>FALSE</v>
      </c>
      <c r="AS492" t="str">
        <f t="shared" si="118"/>
        <v>FALSE</v>
      </c>
    </row>
    <row r="493" spans="1:45" x14ac:dyDescent="0.25">
      <c r="A493" s="58">
        <v>492</v>
      </c>
      <c r="B493" s="58" t="b">
        <f>IF(ISNUMBER(Data!D493),IF(AND($A493&lt;=Data!$H$3,$A495&gt;=Data!$H$2,Data!E494&lt;&gt;1),VLOOKUP($A493,Data!$A:$D,4,FALSE)))</f>
        <v>0</v>
      </c>
      <c r="C493" s="58" t="b">
        <f>IF(ISNUMBER(Data!D493),IF(AND($A493&lt;=Data!$H$3,$A495&gt;=Data!$H$2,Data!E494&lt;&gt;1),VLOOKUP($A493,Data!$A:$D,3,FALSE)))</f>
        <v>0</v>
      </c>
      <c r="D493" s="58" t="b">
        <f>IF(COUNT(B493:C493)=2,IF(C493&gt;Data!$H$5,5,IF(C493&gt;Data!$H$6,4,IF(C493&gt;Data!$H$7,3,2))))</f>
        <v>0</v>
      </c>
      <c r="E493" s="69" t="str">
        <f t="shared" si="114"/>
        <v/>
      </c>
      <c r="F493" t="str">
        <f t="shared" ref="F493:R501" si="123">IF($B493&lt;F$1,1,0) &amp;","&amp;$E493</f>
        <v>0,</v>
      </c>
      <c r="G493" t="str">
        <f t="shared" si="123"/>
        <v>0,</v>
      </c>
      <c r="H493" t="str">
        <f t="shared" si="123"/>
        <v>0,</v>
      </c>
      <c r="I493" t="str">
        <f t="shared" si="123"/>
        <v>0,</v>
      </c>
      <c r="J493" t="str">
        <f t="shared" si="123"/>
        <v>0,</v>
      </c>
      <c r="K493" t="str">
        <f t="shared" si="123"/>
        <v>0,</v>
      </c>
      <c r="L493" t="str">
        <f t="shared" si="123"/>
        <v>0,</v>
      </c>
      <c r="M493" t="str">
        <f t="shared" si="123"/>
        <v>0,</v>
      </c>
      <c r="N493" t="str">
        <f t="shared" si="123"/>
        <v>0,</v>
      </c>
      <c r="O493" t="str">
        <f t="shared" si="123"/>
        <v>0,</v>
      </c>
      <c r="P493" t="str">
        <f t="shared" si="123"/>
        <v>0,</v>
      </c>
      <c r="Q493" t="str">
        <f t="shared" si="123"/>
        <v>0,</v>
      </c>
      <c r="R493" t="str">
        <f t="shared" si="123"/>
        <v>0,</v>
      </c>
      <c r="S493" t="str">
        <f t="shared" si="122"/>
        <v>0,</v>
      </c>
      <c r="T493" t="str">
        <f t="shared" si="122"/>
        <v>0,</v>
      </c>
      <c r="U493" t="str">
        <f t="shared" si="122"/>
        <v>0,</v>
      </c>
      <c r="V493" t="str">
        <f t="shared" si="121"/>
        <v>0,</v>
      </c>
      <c r="W493" t="str">
        <f t="shared" si="121"/>
        <v>0,</v>
      </c>
      <c r="X493" t="str">
        <f t="shared" si="121"/>
        <v>0,</v>
      </c>
      <c r="Y493" t="str">
        <f t="shared" si="121"/>
        <v>0,</v>
      </c>
      <c r="AP493" t="str">
        <f t="shared" si="115"/>
        <v>FALSE</v>
      </c>
      <c r="AQ493" t="str">
        <f t="shared" si="116"/>
        <v>FALSE</v>
      </c>
      <c r="AR493" t="str">
        <f t="shared" si="117"/>
        <v>FALSE</v>
      </c>
      <c r="AS493" t="str">
        <f t="shared" si="118"/>
        <v>FALSE</v>
      </c>
    </row>
    <row r="494" spans="1:45" x14ac:dyDescent="0.25">
      <c r="A494" s="58">
        <v>493</v>
      </c>
      <c r="B494" s="58" t="b">
        <f>IF(ISNUMBER(Data!D494),IF(AND($A494&lt;=Data!$H$3,$A496&gt;=Data!$H$2,Data!E495&lt;&gt;1),VLOOKUP($A494,Data!$A:$D,4,FALSE)))</f>
        <v>0</v>
      </c>
      <c r="C494" s="58" t="b">
        <f>IF(ISNUMBER(Data!D494),IF(AND($A494&lt;=Data!$H$3,$A496&gt;=Data!$H$2,Data!E495&lt;&gt;1),VLOOKUP($A494,Data!$A:$D,3,FALSE)))</f>
        <v>0</v>
      </c>
      <c r="D494" s="58" t="b">
        <f>IF(COUNT(B494:C494)=2,IF(C494&gt;Data!$H$5,5,IF(C494&gt;Data!$H$6,4,IF(C494&gt;Data!$H$7,3,2))))</f>
        <v>0</v>
      </c>
      <c r="E494" s="69" t="str">
        <f t="shared" si="114"/>
        <v/>
      </c>
      <c r="F494" t="str">
        <f t="shared" si="123"/>
        <v>0,</v>
      </c>
      <c r="G494" t="str">
        <f t="shared" si="123"/>
        <v>0,</v>
      </c>
      <c r="H494" t="str">
        <f t="shared" si="123"/>
        <v>0,</v>
      </c>
      <c r="I494" t="str">
        <f t="shared" si="123"/>
        <v>0,</v>
      </c>
      <c r="J494" t="str">
        <f t="shared" si="123"/>
        <v>0,</v>
      </c>
      <c r="K494" t="str">
        <f t="shared" si="123"/>
        <v>0,</v>
      </c>
      <c r="L494" t="str">
        <f t="shared" si="123"/>
        <v>0,</v>
      </c>
      <c r="M494" t="str">
        <f t="shared" si="123"/>
        <v>0,</v>
      </c>
      <c r="N494" t="str">
        <f t="shared" si="123"/>
        <v>0,</v>
      </c>
      <c r="O494" t="str">
        <f t="shared" si="123"/>
        <v>0,</v>
      </c>
      <c r="P494" t="str">
        <f t="shared" si="123"/>
        <v>0,</v>
      </c>
      <c r="Q494" t="str">
        <f t="shared" si="123"/>
        <v>0,</v>
      </c>
      <c r="R494" t="str">
        <f t="shared" si="123"/>
        <v>0,</v>
      </c>
      <c r="S494" t="str">
        <f t="shared" si="122"/>
        <v>0,</v>
      </c>
      <c r="T494" t="str">
        <f t="shared" si="122"/>
        <v>0,</v>
      </c>
      <c r="U494" t="str">
        <f t="shared" si="122"/>
        <v>0,</v>
      </c>
      <c r="V494" t="str">
        <f t="shared" si="121"/>
        <v>0,</v>
      </c>
      <c r="W494" t="str">
        <f t="shared" si="121"/>
        <v>0,</v>
      </c>
      <c r="X494" t="str">
        <f t="shared" si="121"/>
        <v>0,</v>
      </c>
      <c r="Y494" t="str">
        <f t="shared" si="121"/>
        <v>0,</v>
      </c>
      <c r="AP494" t="str">
        <f t="shared" si="115"/>
        <v>FALSE</v>
      </c>
      <c r="AQ494" t="str">
        <f t="shared" si="116"/>
        <v>FALSE</v>
      </c>
      <c r="AR494" t="str">
        <f t="shared" si="117"/>
        <v>FALSE</v>
      </c>
      <c r="AS494" t="str">
        <f t="shared" si="118"/>
        <v>FALSE</v>
      </c>
    </row>
    <row r="495" spans="1:45" x14ac:dyDescent="0.25">
      <c r="A495" s="58">
        <v>494</v>
      </c>
      <c r="B495" s="58" t="b">
        <f>IF(ISNUMBER(Data!D495),IF(AND($A495&lt;=Data!$H$3,$A497&gt;=Data!$H$2,Data!E496&lt;&gt;1),VLOOKUP($A495,Data!$A:$D,4,FALSE)))</f>
        <v>0</v>
      </c>
      <c r="C495" s="58" t="b">
        <f>IF(ISNUMBER(Data!D495),IF(AND($A495&lt;=Data!$H$3,$A497&gt;=Data!$H$2,Data!E496&lt;&gt;1),VLOOKUP($A495,Data!$A:$D,3,FALSE)))</f>
        <v>0</v>
      </c>
      <c r="D495" s="58" t="b">
        <f>IF(COUNT(B495:C495)=2,IF(C495&gt;Data!$H$5,5,IF(C495&gt;Data!$H$6,4,IF(C495&gt;Data!$H$7,3,2))))</f>
        <v>0</v>
      </c>
      <c r="E495" s="69" t="str">
        <f t="shared" si="114"/>
        <v/>
      </c>
      <c r="F495" t="str">
        <f t="shared" si="123"/>
        <v>0,</v>
      </c>
      <c r="G495" t="str">
        <f t="shared" si="123"/>
        <v>0,</v>
      </c>
      <c r="H495" t="str">
        <f t="shared" si="123"/>
        <v>0,</v>
      </c>
      <c r="I495" t="str">
        <f t="shared" si="123"/>
        <v>0,</v>
      </c>
      <c r="J495" t="str">
        <f t="shared" si="123"/>
        <v>0,</v>
      </c>
      <c r="K495" t="str">
        <f t="shared" si="123"/>
        <v>0,</v>
      </c>
      <c r="L495" t="str">
        <f t="shared" si="123"/>
        <v>0,</v>
      </c>
      <c r="M495" t="str">
        <f t="shared" si="123"/>
        <v>0,</v>
      </c>
      <c r="N495" t="str">
        <f t="shared" si="123"/>
        <v>0,</v>
      </c>
      <c r="O495" t="str">
        <f t="shared" si="123"/>
        <v>0,</v>
      </c>
      <c r="P495" t="str">
        <f t="shared" si="123"/>
        <v>0,</v>
      </c>
      <c r="Q495" t="str">
        <f t="shared" si="123"/>
        <v>0,</v>
      </c>
      <c r="R495" t="str">
        <f t="shared" si="123"/>
        <v>0,</v>
      </c>
      <c r="S495" t="str">
        <f t="shared" si="122"/>
        <v>0,</v>
      </c>
      <c r="T495" t="str">
        <f t="shared" si="122"/>
        <v>0,</v>
      </c>
      <c r="U495" t="str">
        <f t="shared" si="122"/>
        <v>0,</v>
      </c>
      <c r="V495" t="str">
        <f t="shared" si="121"/>
        <v>0,</v>
      </c>
      <c r="W495" t="str">
        <f t="shared" si="121"/>
        <v>0,</v>
      </c>
      <c r="X495" t="str">
        <f t="shared" si="121"/>
        <v>0,</v>
      </c>
      <c r="Y495" t="str">
        <f t="shared" si="121"/>
        <v>0,</v>
      </c>
      <c r="AP495" t="str">
        <f t="shared" si="115"/>
        <v>FALSE</v>
      </c>
      <c r="AQ495" t="str">
        <f t="shared" si="116"/>
        <v>FALSE</v>
      </c>
      <c r="AR495" t="str">
        <f t="shared" si="117"/>
        <v>FALSE</v>
      </c>
      <c r="AS495" t="str">
        <f t="shared" si="118"/>
        <v>FALSE</v>
      </c>
    </row>
    <row r="496" spans="1:45" x14ac:dyDescent="0.25">
      <c r="A496" s="58">
        <v>495</v>
      </c>
      <c r="B496" s="58" t="b">
        <f>IF(ISNUMBER(Data!D496),IF(AND($A496&lt;=Data!$H$3,$A498&gt;=Data!$H$2,Data!E497&lt;&gt;1),VLOOKUP($A496,Data!$A:$D,4,FALSE)))</f>
        <v>0</v>
      </c>
      <c r="C496" s="58" t="b">
        <f>IF(ISNUMBER(Data!D496),IF(AND($A496&lt;=Data!$H$3,$A498&gt;=Data!$H$2,Data!E497&lt;&gt;1),VLOOKUP($A496,Data!$A:$D,3,FALSE)))</f>
        <v>0</v>
      </c>
      <c r="D496" s="58" t="b">
        <f>IF(COUNT(B496:C496)=2,IF(C496&gt;Data!$H$5,5,IF(C496&gt;Data!$H$6,4,IF(C496&gt;Data!$H$7,3,2))))</f>
        <v>0</v>
      </c>
      <c r="E496" s="69" t="str">
        <f t="shared" si="114"/>
        <v/>
      </c>
      <c r="F496" t="str">
        <f t="shared" si="123"/>
        <v>0,</v>
      </c>
      <c r="G496" t="str">
        <f t="shared" si="123"/>
        <v>0,</v>
      </c>
      <c r="H496" t="str">
        <f t="shared" si="123"/>
        <v>0,</v>
      </c>
      <c r="I496" t="str">
        <f t="shared" si="123"/>
        <v>0,</v>
      </c>
      <c r="J496" t="str">
        <f t="shared" si="123"/>
        <v>0,</v>
      </c>
      <c r="K496" t="str">
        <f t="shared" si="123"/>
        <v>0,</v>
      </c>
      <c r="L496" t="str">
        <f t="shared" si="123"/>
        <v>0,</v>
      </c>
      <c r="M496" t="str">
        <f t="shared" si="123"/>
        <v>0,</v>
      </c>
      <c r="N496" t="str">
        <f t="shared" si="123"/>
        <v>0,</v>
      </c>
      <c r="O496" t="str">
        <f t="shared" si="123"/>
        <v>0,</v>
      </c>
      <c r="P496" t="str">
        <f t="shared" si="123"/>
        <v>0,</v>
      </c>
      <c r="Q496" t="str">
        <f t="shared" si="123"/>
        <v>0,</v>
      </c>
      <c r="R496" t="str">
        <f t="shared" si="123"/>
        <v>0,</v>
      </c>
      <c r="S496" t="str">
        <f t="shared" si="122"/>
        <v>0,</v>
      </c>
      <c r="T496" t="str">
        <f t="shared" si="122"/>
        <v>0,</v>
      </c>
      <c r="U496" t="str">
        <f t="shared" si="122"/>
        <v>0,</v>
      </c>
      <c r="V496" t="str">
        <f t="shared" si="121"/>
        <v>0,</v>
      </c>
      <c r="W496" t="str">
        <f t="shared" si="121"/>
        <v>0,</v>
      </c>
      <c r="X496" t="str">
        <f t="shared" si="121"/>
        <v>0,</v>
      </c>
      <c r="Y496" t="str">
        <f t="shared" si="121"/>
        <v>0,</v>
      </c>
      <c r="AP496" t="str">
        <f t="shared" si="115"/>
        <v>FALSE</v>
      </c>
      <c r="AQ496" t="str">
        <f t="shared" si="116"/>
        <v>FALSE</v>
      </c>
      <c r="AR496" t="str">
        <f t="shared" si="117"/>
        <v>FALSE</v>
      </c>
      <c r="AS496" t="str">
        <f t="shared" si="118"/>
        <v>FALSE</v>
      </c>
    </row>
    <row r="497" spans="1:45" x14ac:dyDescent="0.25">
      <c r="A497" s="58">
        <v>496</v>
      </c>
      <c r="B497" s="58" t="b">
        <f>IF(ISNUMBER(Data!D497),IF(AND($A497&lt;=Data!$H$3,$A499&gt;=Data!$H$2,Data!E498&lt;&gt;1),VLOOKUP($A497,Data!$A:$D,4,FALSE)))</f>
        <v>0</v>
      </c>
      <c r="C497" s="58" t="b">
        <f>IF(ISNUMBER(Data!D497),IF(AND($A497&lt;=Data!$H$3,$A499&gt;=Data!$H$2,Data!E498&lt;&gt;1),VLOOKUP($A497,Data!$A:$D,3,FALSE)))</f>
        <v>0</v>
      </c>
      <c r="D497" s="58" t="b">
        <f>IF(COUNT(B497:C497)=2,IF(C497&gt;Data!$H$5,5,IF(C497&gt;Data!$H$6,4,IF(C497&gt;Data!$H$7,3,2))))</f>
        <v>0</v>
      </c>
      <c r="E497" s="69" t="str">
        <f t="shared" si="114"/>
        <v/>
      </c>
      <c r="F497" t="str">
        <f t="shared" si="123"/>
        <v>0,</v>
      </c>
      <c r="G497" t="str">
        <f t="shared" si="123"/>
        <v>0,</v>
      </c>
      <c r="H497" t="str">
        <f t="shared" si="123"/>
        <v>0,</v>
      </c>
      <c r="I497" t="str">
        <f t="shared" si="123"/>
        <v>0,</v>
      </c>
      <c r="J497" t="str">
        <f t="shared" si="123"/>
        <v>0,</v>
      </c>
      <c r="K497" t="str">
        <f t="shared" si="123"/>
        <v>0,</v>
      </c>
      <c r="L497" t="str">
        <f t="shared" si="123"/>
        <v>0,</v>
      </c>
      <c r="M497" t="str">
        <f t="shared" si="123"/>
        <v>0,</v>
      </c>
      <c r="N497" t="str">
        <f t="shared" si="123"/>
        <v>0,</v>
      </c>
      <c r="O497" t="str">
        <f t="shared" si="123"/>
        <v>0,</v>
      </c>
      <c r="P497" t="str">
        <f t="shared" si="123"/>
        <v>0,</v>
      </c>
      <c r="Q497" t="str">
        <f t="shared" si="123"/>
        <v>0,</v>
      </c>
      <c r="R497" t="str">
        <f t="shared" si="123"/>
        <v>0,</v>
      </c>
      <c r="S497" t="str">
        <f t="shared" si="122"/>
        <v>0,</v>
      </c>
      <c r="T497" t="str">
        <f t="shared" si="122"/>
        <v>0,</v>
      </c>
      <c r="U497" t="str">
        <f t="shared" si="122"/>
        <v>0,</v>
      </c>
      <c r="V497" t="str">
        <f t="shared" si="121"/>
        <v>0,</v>
      </c>
      <c r="W497" t="str">
        <f t="shared" si="121"/>
        <v>0,</v>
      </c>
      <c r="X497" t="str">
        <f t="shared" si="121"/>
        <v>0,</v>
      </c>
      <c r="Y497" t="str">
        <f t="shared" si="121"/>
        <v>0,</v>
      </c>
      <c r="AP497" t="str">
        <f t="shared" si="115"/>
        <v>FALSE</v>
      </c>
      <c r="AQ497" t="str">
        <f t="shared" si="116"/>
        <v>FALSE</v>
      </c>
      <c r="AR497" t="str">
        <f t="shared" si="117"/>
        <v>FALSE</v>
      </c>
      <c r="AS497" t="str">
        <f t="shared" si="118"/>
        <v>FALSE</v>
      </c>
    </row>
    <row r="498" spans="1:45" x14ac:dyDescent="0.25">
      <c r="A498" s="58">
        <v>497</v>
      </c>
      <c r="B498" s="58" t="b">
        <f>IF(ISNUMBER(Data!D498),IF(AND($A498&lt;=Data!$H$3,$A500&gt;=Data!$H$2,Data!E499&lt;&gt;1),VLOOKUP($A498,Data!$A:$D,4,FALSE)))</f>
        <v>0</v>
      </c>
      <c r="C498" s="58" t="b">
        <f>IF(ISNUMBER(Data!D498),IF(AND($A498&lt;=Data!$H$3,$A500&gt;=Data!$H$2,Data!E499&lt;&gt;1),VLOOKUP($A498,Data!$A:$D,3,FALSE)))</f>
        <v>0</v>
      </c>
      <c r="D498" s="58" t="b">
        <f>IF(COUNT(B498:C498)=2,IF(C498&gt;Data!$H$5,5,IF(C498&gt;Data!$H$6,4,IF(C498&gt;Data!$H$7,3,2))))</f>
        <v>0</v>
      </c>
      <c r="E498" s="69" t="str">
        <f t="shared" si="114"/>
        <v/>
      </c>
      <c r="F498" t="str">
        <f t="shared" si="123"/>
        <v>0,</v>
      </c>
      <c r="G498" t="str">
        <f t="shared" si="123"/>
        <v>0,</v>
      </c>
      <c r="H498" t="str">
        <f t="shared" si="123"/>
        <v>0,</v>
      </c>
      <c r="I498" t="str">
        <f t="shared" si="123"/>
        <v>0,</v>
      </c>
      <c r="J498" t="str">
        <f t="shared" si="123"/>
        <v>0,</v>
      </c>
      <c r="K498" t="str">
        <f t="shared" si="123"/>
        <v>0,</v>
      </c>
      <c r="L498" t="str">
        <f t="shared" si="123"/>
        <v>0,</v>
      </c>
      <c r="M498" t="str">
        <f t="shared" si="123"/>
        <v>0,</v>
      </c>
      <c r="N498" t="str">
        <f t="shared" si="123"/>
        <v>0,</v>
      </c>
      <c r="O498" t="str">
        <f t="shared" si="123"/>
        <v>0,</v>
      </c>
      <c r="P498" t="str">
        <f t="shared" si="123"/>
        <v>0,</v>
      </c>
      <c r="Q498" t="str">
        <f t="shared" si="123"/>
        <v>0,</v>
      </c>
      <c r="R498" t="str">
        <f t="shared" si="123"/>
        <v>0,</v>
      </c>
      <c r="S498" t="str">
        <f t="shared" si="122"/>
        <v>0,</v>
      </c>
      <c r="T498" t="str">
        <f t="shared" si="122"/>
        <v>0,</v>
      </c>
      <c r="U498" t="str">
        <f t="shared" si="122"/>
        <v>0,</v>
      </c>
      <c r="V498" t="str">
        <f t="shared" si="121"/>
        <v>0,</v>
      </c>
      <c r="W498" t="str">
        <f t="shared" si="121"/>
        <v>0,</v>
      </c>
      <c r="X498" t="str">
        <f t="shared" si="121"/>
        <v>0,</v>
      </c>
      <c r="Y498" t="str">
        <f t="shared" si="121"/>
        <v>0,</v>
      </c>
      <c r="AP498" t="str">
        <f t="shared" si="115"/>
        <v>FALSE</v>
      </c>
      <c r="AQ498" t="str">
        <f t="shared" si="116"/>
        <v>FALSE</v>
      </c>
      <c r="AR498" t="str">
        <f t="shared" si="117"/>
        <v>FALSE</v>
      </c>
      <c r="AS498" t="str">
        <f t="shared" si="118"/>
        <v>FALSE</v>
      </c>
    </row>
    <row r="499" spans="1:45" x14ac:dyDescent="0.25">
      <c r="A499" s="58">
        <v>498</v>
      </c>
      <c r="B499" s="58" t="b">
        <f>IF(ISNUMBER(Data!D499),IF(AND($A499&lt;=Data!$H$3,$A501&gt;=Data!$H$2,Data!E500&lt;&gt;1),VLOOKUP($A499,Data!$A:$D,4,FALSE)))</f>
        <v>0</v>
      </c>
      <c r="C499" s="58" t="b">
        <f>IF(ISNUMBER(Data!D499),IF(AND($A499&lt;=Data!$H$3,$A501&gt;=Data!$H$2,Data!E500&lt;&gt;1),VLOOKUP($A499,Data!$A:$D,3,FALSE)))</f>
        <v>0</v>
      </c>
      <c r="D499" s="58" t="b">
        <f>IF(COUNT(B499:C499)=2,IF(C499&gt;Data!$H$5,5,IF(C499&gt;Data!$H$6,4,IF(C499&gt;Data!$H$7,3,2))))</f>
        <v>0</v>
      </c>
      <c r="E499" s="69" t="str">
        <f t="shared" si="114"/>
        <v/>
      </c>
      <c r="F499" t="str">
        <f t="shared" si="123"/>
        <v>0,</v>
      </c>
      <c r="G499" t="str">
        <f t="shared" si="123"/>
        <v>0,</v>
      </c>
      <c r="H499" t="str">
        <f t="shared" si="123"/>
        <v>0,</v>
      </c>
      <c r="I499" t="str">
        <f t="shared" si="123"/>
        <v>0,</v>
      </c>
      <c r="J499" t="str">
        <f t="shared" si="123"/>
        <v>0,</v>
      </c>
      <c r="K499" t="str">
        <f t="shared" si="123"/>
        <v>0,</v>
      </c>
      <c r="L499" t="str">
        <f t="shared" si="123"/>
        <v>0,</v>
      </c>
      <c r="M499" t="str">
        <f t="shared" si="123"/>
        <v>0,</v>
      </c>
      <c r="N499" t="str">
        <f t="shared" si="123"/>
        <v>0,</v>
      </c>
      <c r="O499" t="str">
        <f t="shared" si="123"/>
        <v>0,</v>
      </c>
      <c r="P499" t="str">
        <f t="shared" si="123"/>
        <v>0,</v>
      </c>
      <c r="Q499" t="str">
        <f t="shared" si="123"/>
        <v>0,</v>
      </c>
      <c r="R499" t="str">
        <f t="shared" si="123"/>
        <v>0,</v>
      </c>
      <c r="S499" t="str">
        <f t="shared" si="122"/>
        <v>0,</v>
      </c>
      <c r="T499" t="str">
        <f t="shared" si="122"/>
        <v>0,</v>
      </c>
      <c r="U499" t="str">
        <f t="shared" si="122"/>
        <v>0,</v>
      </c>
      <c r="V499" t="str">
        <f t="shared" si="121"/>
        <v>0,</v>
      </c>
      <c r="W499" t="str">
        <f t="shared" si="121"/>
        <v>0,</v>
      </c>
      <c r="X499" t="str">
        <f t="shared" si="121"/>
        <v>0,</v>
      </c>
      <c r="Y499" t="str">
        <f t="shared" si="121"/>
        <v>0,</v>
      </c>
      <c r="AP499" t="str">
        <f t="shared" si="115"/>
        <v>FALSE</v>
      </c>
      <c r="AQ499" t="str">
        <f t="shared" si="116"/>
        <v>FALSE</v>
      </c>
      <c r="AR499" t="str">
        <f t="shared" si="117"/>
        <v>FALSE</v>
      </c>
      <c r="AS499" t="str">
        <f t="shared" si="118"/>
        <v>FALSE</v>
      </c>
    </row>
    <row r="500" spans="1:45" x14ac:dyDescent="0.25">
      <c r="A500" s="58">
        <v>499</v>
      </c>
      <c r="B500" s="58" t="b">
        <f>IF(ISNUMBER(Data!D500),IF(AND($A500&lt;=Data!$H$3,$A502&gt;=Data!$H$2,Data!E501&lt;&gt;1),VLOOKUP($A500,Data!$A:$D,4,FALSE)))</f>
        <v>0</v>
      </c>
      <c r="C500" s="58" t="b">
        <f>IF(ISNUMBER(Data!D500),IF(AND($A500&lt;=Data!$H$3,$A502&gt;=Data!$H$2,Data!E501&lt;&gt;1),VLOOKUP($A500,Data!$A:$D,3,FALSE)))</f>
        <v>0</v>
      </c>
      <c r="D500" s="58" t="b">
        <f>IF(COUNT(B500:C500)=2,IF(C500&gt;Data!$H$5,5,IF(C500&gt;Data!$H$6,4,IF(C500&gt;Data!$H$7,3,2))))</f>
        <v>0</v>
      </c>
      <c r="E500" s="69" t="str">
        <f t="shared" si="114"/>
        <v/>
      </c>
      <c r="F500" t="str">
        <f t="shared" si="123"/>
        <v>0,</v>
      </c>
      <c r="G500" t="str">
        <f t="shared" si="123"/>
        <v>0,</v>
      </c>
      <c r="H500" t="str">
        <f t="shared" si="123"/>
        <v>0,</v>
      </c>
      <c r="I500" t="str">
        <f t="shared" si="123"/>
        <v>0,</v>
      </c>
      <c r="J500" t="str">
        <f t="shared" si="123"/>
        <v>0,</v>
      </c>
      <c r="K500" t="str">
        <f t="shared" si="123"/>
        <v>0,</v>
      </c>
      <c r="L500" t="str">
        <f t="shared" si="123"/>
        <v>0,</v>
      </c>
      <c r="M500" t="str">
        <f t="shared" si="123"/>
        <v>0,</v>
      </c>
      <c r="N500" t="str">
        <f t="shared" si="123"/>
        <v>0,</v>
      </c>
      <c r="O500" t="str">
        <f t="shared" si="123"/>
        <v>0,</v>
      </c>
      <c r="P500" t="str">
        <f t="shared" si="123"/>
        <v>0,</v>
      </c>
      <c r="Q500" t="str">
        <f t="shared" si="123"/>
        <v>0,</v>
      </c>
      <c r="R500" t="str">
        <f t="shared" si="123"/>
        <v>0,</v>
      </c>
      <c r="S500" t="str">
        <f t="shared" si="122"/>
        <v>0,</v>
      </c>
      <c r="T500" t="str">
        <f t="shared" si="122"/>
        <v>0,</v>
      </c>
      <c r="U500" t="str">
        <f t="shared" si="122"/>
        <v>0,</v>
      </c>
      <c r="V500" t="str">
        <f t="shared" si="121"/>
        <v>0,</v>
      </c>
      <c r="W500" t="str">
        <f t="shared" si="121"/>
        <v>0,</v>
      </c>
      <c r="X500" t="str">
        <f t="shared" si="121"/>
        <v>0,</v>
      </c>
      <c r="Y500" t="str">
        <f t="shared" si="121"/>
        <v>0,</v>
      </c>
      <c r="AP500" t="str">
        <f t="shared" si="115"/>
        <v>FALSE</v>
      </c>
      <c r="AQ500" t="str">
        <f t="shared" si="116"/>
        <v>FALSE</v>
      </c>
      <c r="AR500" t="str">
        <f t="shared" si="117"/>
        <v>FALSE</v>
      </c>
      <c r="AS500" t="str">
        <f t="shared" si="118"/>
        <v>FALSE</v>
      </c>
    </row>
    <row r="501" spans="1:45" x14ac:dyDescent="0.25">
      <c r="A501" s="58">
        <v>500</v>
      </c>
      <c r="B501" s="58" t="b">
        <f>IF(ISNUMBER(Data!D501),IF(AND($A501&lt;=Data!$H$3,$A503&gt;=Data!$H$2,Data!E502&lt;&gt;1),VLOOKUP($A501,Data!$A:$D,4,FALSE)))</f>
        <v>0</v>
      </c>
      <c r="C501" s="58" t="b">
        <f>IF(ISNUMBER(Data!D501),IF(AND($A501&lt;=Data!$H$3,$A503&gt;=Data!$H$2,Data!E502&lt;&gt;1),VLOOKUP($A501,Data!$A:$D,3,FALSE)))</f>
        <v>0</v>
      </c>
      <c r="D501" s="58" t="b">
        <f>IF(COUNT(B501:C501)=2,IF(C501&gt;Data!$H$5,5,IF(C501&gt;Data!$H$6,4,IF(C501&gt;Data!$H$7,3,2))))</f>
        <v>0</v>
      </c>
      <c r="E501" s="69" t="str">
        <f t="shared" si="114"/>
        <v/>
      </c>
      <c r="F501" t="str">
        <f t="shared" si="123"/>
        <v>0,</v>
      </c>
      <c r="G501" t="str">
        <f t="shared" si="123"/>
        <v>0,</v>
      </c>
      <c r="H501" t="str">
        <f t="shared" si="123"/>
        <v>0,</v>
      </c>
      <c r="I501" t="str">
        <f t="shared" si="123"/>
        <v>0,</v>
      </c>
      <c r="J501" t="str">
        <f t="shared" si="123"/>
        <v>0,</v>
      </c>
      <c r="K501" t="str">
        <f t="shared" si="123"/>
        <v>0,</v>
      </c>
      <c r="L501" t="str">
        <f t="shared" si="123"/>
        <v>0,</v>
      </c>
      <c r="M501" t="str">
        <f t="shared" si="123"/>
        <v>0,</v>
      </c>
      <c r="N501" t="str">
        <f t="shared" si="123"/>
        <v>0,</v>
      </c>
      <c r="O501" t="str">
        <f t="shared" si="123"/>
        <v>0,</v>
      </c>
      <c r="P501" t="str">
        <f t="shared" si="123"/>
        <v>0,</v>
      </c>
      <c r="Q501" t="str">
        <f t="shared" si="123"/>
        <v>0,</v>
      </c>
      <c r="R501" t="str">
        <f t="shared" si="123"/>
        <v>0,</v>
      </c>
      <c r="S501" t="str">
        <f t="shared" si="122"/>
        <v>0,</v>
      </c>
      <c r="T501" t="str">
        <f t="shared" si="122"/>
        <v>0,</v>
      </c>
      <c r="U501" t="str">
        <f t="shared" si="122"/>
        <v>0,</v>
      </c>
      <c r="V501" t="str">
        <f t="shared" si="121"/>
        <v>0,</v>
      </c>
      <c r="W501" t="str">
        <f t="shared" si="121"/>
        <v>0,</v>
      </c>
      <c r="X501" t="str">
        <f t="shared" si="121"/>
        <v>0,</v>
      </c>
      <c r="Y501" t="str">
        <f t="shared" si="121"/>
        <v>0,</v>
      </c>
      <c r="AP501" t="str">
        <f t="shared" si="115"/>
        <v>FALSE</v>
      </c>
      <c r="AQ501" t="str">
        <f t="shared" si="116"/>
        <v>FALSE</v>
      </c>
      <c r="AR501" t="str">
        <f t="shared" si="117"/>
        <v>FALSE</v>
      </c>
      <c r="AS501" t="str">
        <f t="shared" si="118"/>
        <v>FALSE</v>
      </c>
    </row>
    <row r="502" spans="1:45" x14ac:dyDescent="0.25">
      <c r="A502" s="59"/>
      <c r="B502" s="59"/>
      <c r="C502" s="59"/>
      <c r="D502" s="59"/>
    </row>
    <row r="503" spans="1:45" x14ac:dyDescent="0.25">
      <c r="A503" s="59"/>
      <c r="B503" s="59"/>
      <c r="C503" s="59"/>
      <c r="D503" s="59"/>
      <c r="AA503" s="65" t="s">
        <v>91</v>
      </c>
      <c r="AQ503" s="65"/>
      <c r="AR503" s="65"/>
    </row>
    <row r="504" spans="1:45" x14ac:dyDescent="0.25">
      <c r="F504">
        <f>COUNTIF(F$2:F$501,"0,0")</f>
        <v>48</v>
      </c>
      <c r="G504">
        <f t="shared" ref="G504:Y504" si="124">COUNTIF(G$2:G$501,"0,0")</f>
        <v>48</v>
      </c>
      <c r="H504">
        <f t="shared" si="124"/>
        <v>48</v>
      </c>
      <c r="I504">
        <f t="shared" si="124"/>
        <v>48</v>
      </c>
      <c r="J504">
        <f t="shared" si="124"/>
        <v>48</v>
      </c>
      <c r="K504">
        <f t="shared" si="124"/>
        <v>46</v>
      </c>
      <c r="L504">
        <f t="shared" si="124"/>
        <v>42</v>
      </c>
      <c r="M504">
        <f t="shared" si="124"/>
        <v>39</v>
      </c>
      <c r="N504">
        <f t="shared" si="124"/>
        <v>36</v>
      </c>
      <c r="O504">
        <f t="shared" si="124"/>
        <v>25</v>
      </c>
      <c r="P504">
        <f t="shared" si="124"/>
        <v>10</v>
      </c>
      <c r="Q504">
        <f t="shared" si="124"/>
        <v>3</v>
      </c>
      <c r="R504">
        <f t="shared" si="124"/>
        <v>0</v>
      </c>
      <c r="S504">
        <f t="shared" si="124"/>
        <v>0</v>
      </c>
      <c r="T504">
        <f t="shared" si="124"/>
        <v>0</v>
      </c>
      <c r="U504">
        <f t="shared" si="124"/>
        <v>0</v>
      </c>
      <c r="V504">
        <f t="shared" si="124"/>
        <v>0</v>
      </c>
      <c r="W504">
        <f t="shared" si="124"/>
        <v>0</v>
      </c>
      <c r="X504">
        <f t="shared" si="124"/>
        <v>0</v>
      </c>
      <c r="Y504">
        <f t="shared" si="124"/>
        <v>0</v>
      </c>
    </row>
    <row r="505" spans="1:45" x14ac:dyDescent="0.25">
      <c r="E505" s="70" t="s">
        <v>80</v>
      </c>
      <c r="F505" s="62">
        <f>F504/COUNT($D$2:$D$501)</f>
        <v>0.54545454545454541</v>
      </c>
      <c r="G505" s="62">
        <f t="shared" ref="G505:Y505" si="125">G504/COUNT($D$2:$D$501)</f>
        <v>0.54545454545454541</v>
      </c>
      <c r="H505" s="62">
        <f t="shared" si="125"/>
        <v>0.54545454545454541</v>
      </c>
      <c r="I505" s="62">
        <f t="shared" si="125"/>
        <v>0.54545454545454541</v>
      </c>
      <c r="J505" s="62">
        <f t="shared" si="125"/>
        <v>0.54545454545454541</v>
      </c>
      <c r="K505" s="62">
        <f t="shared" si="125"/>
        <v>0.52272727272727271</v>
      </c>
      <c r="L505" s="62">
        <f t="shared" si="125"/>
        <v>0.47727272727272729</v>
      </c>
      <c r="M505" s="62">
        <f t="shared" si="125"/>
        <v>0.44318181818181818</v>
      </c>
      <c r="N505" s="62">
        <f t="shared" si="125"/>
        <v>0.40909090909090912</v>
      </c>
      <c r="O505" s="62">
        <f t="shared" si="125"/>
        <v>0.28409090909090912</v>
      </c>
      <c r="P505" s="62">
        <f t="shared" si="125"/>
        <v>0.11363636363636363</v>
      </c>
      <c r="Q505" s="62">
        <f t="shared" si="125"/>
        <v>3.4090909090909088E-2</v>
      </c>
      <c r="R505" s="62">
        <f t="shared" si="125"/>
        <v>0</v>
      </c>
      <c r="S505" s="62">
        <f t="shared" si="125"/>
        <v>0</v>
      </c>
      <c r="T505" s="62">
        <f t="shared" si="125"/>
        <v>0</v>
      </c>
      <c r="U505" s="62">
        <f t="shared" si="125"/>
        <v>0</v>
      </c>
      <c r="V505" s="62">
        <f t="shared" si="125"/>
        <v>0</v>
      </c>
      <c r="W505" s="62">
        <f t="shared" si="125"/>
        <v>0</v>
      </c>
      <c r="X505" s="62">
        <f t="shared" si="125"/>
        <v>0</v>
      </c>
      <c r="Y505" s="62">
        <f t="shared" si="125"/>
        <v>0</v>
      </c>
      <c r="Z505" s="62"/>
      <c r="AA505" s="66" t="s">
        <v>93</v>
      </c>
      <c r="AP505" s="65">
        <f>10^(PERCENTILE(AP$2:AP$501,0.95))</f>
        <v>43.068939815485969</v>
      </c>
      <c r="AQ505" s="65">
        <f>10^(PERCENTILE(AQ$2:AQ$501,0.95))</f>
        <v>67.064610059720309</v>
      </c>
      <c r="AR505" s="65">
        <f>10^(PERCENTILE(AR$2:AR$501,0.95))</f>
        <v>93.067407992110233</v>
      </c>
      <c r="AS505" s="65">
        <f>10^(PERCENTILE(AS$2:AS$501,0.95))</f>
        <v>113.01759209149833</v>
      </c>
    </row>
    <row r="506" spans="1:45" x14ac:dyDescent="0.25">
      <c r="B506" s="60">
        <f>AVERAGE(B2:B178)</f>
        <v>39.951136363636365</v>
      </c>
      <c r="E506" s="70"/>
      <c r="AA506" s="66" t="s">
        <v>87</v>
      </c>
      <c r="AP506" s="65">
        <f>10^(PERCENTILE(AP$2:AP$501,0.75))</f>
        <v>27.246600936315822</v>
      </c>
      <c r="AQ506" s="65">
        <f>10^(PERCENTILE(AQ$2:AQ$501,0.75))</f>
        <v>52.5</v>
      </c>
      <c r="AR506" s="65">
        <f>10^(PERCENTILE(AR$2:AR$501,0.75))</f>
        <v>66.589038136918631</v>
      </c>
      <c r="AS506" s="65">
        <f>10^(PERCENTILE(AS$2:AS$501,0.75))</f>
        <v>103.50000000000006</v>
      </c>
    </row>
    <row r="507" spans="1:45" x14ac:dyDescent="0.25">
      <c r="E507" s="70"/>
      <c r="F507">
        <f>COUNTIF(F2:F501, "1,1")</f>
        <v>0</v>
      </c>
      <c r="G507">
        <f t="shared" ref="G507:Y507" si="126">COUNTIF(G2:G501, "1,1")</f>
        <v>0</v>
      </c>
      <c r="H507">
        <f t="shared" si="126"/>
        <v>0</v>
      </c>
      <c r="I507">
        <f t="shared" si="126"/>
        <v>5</v>
      </c>
      <c r="J507">
        <f t="shared" si="126"/>
        <v>8</v>
      </c>
      <c r="K507">
        <f t="shared" si="126"/>
        <v>20</v>
      </c>
      <c r="L507">
        <f t="shared" si="126"/>
        <v>24</v>
      </c>
      <c r="M507">
        <f t="shared" si="126"/>
        <v>32</v>
      </c>
      <c r="N507">
        <f t="shared" si="126"/>
        <v>36</v>
      </c>
      <c r="O507">
        <f t="shared" si="126"/>
        <v>39</v>
      </c>
      <c r="P507">
        <f t="shared" si="126"/>
        <v>40</v>
      </c>
      <c r="Q507">
        <f t="shared" si="126"/>
        <v>40</v>
      </c>
      <c r="R507">
        <f t="shared" si="126"/>
        <v>40</v>
      </c>
      <c r="S507">
        <f t="shared" si="126"/>
        <v>40</v>
      </c>
      <c r="T507">
        <f t="shared" si="126"/>
        <v>40</v>
      </c>
      <c r="U507">
        <f t="shared" si="126"/>
        <v>40</v>
      </c>
      <c r="V507">
        <f t="shared" si="126"/>
        <v>40</v>
      </c>
      <c r="W507">
        <f t="shared" si="126"/>
        <v>40</v>
      </c>
      <c r="X507">
        <f t="shared" si="126"/>
        <v>40</v>
      </c>
      <c r="Y507">
        <f t="shared" si="126"/>
        <v>40</v>
      </c>
      <c r="AA507" s="66" t="s">
        <v>88</v>
      </c>
      <c r="AP507" s="65">
        <f>10^(PERCENTILE(AP$2:AP$501,0.5))</f>
        <v>20.946360065653415</v>
      </c>
      <c r="AQ507" s="65">
        <f>10^(PERCENTILE(AQ$2:AQ$501,0.5))</f>
        <v>45.500000000000021</v>
      </c>
      <c r="AR507" s="65">
        <f>10^(PERCENTILE(AR$2:AR$501,0.5))</f>
        <v>56.000000000000021</v>
      </c>
      <c r="AS507" s="65">
        <f>10^(PERCENTILE(AS$2:AS$501,0.5))</f>
        <v>82.416624536558245</v>
      </c>
    </row>
    <row r="508" spans="1:45" x14ac:dyDescent="0.25">
      <c r="E508" s="70" t="s">
        <v>81</v>
      </c>
      <c r="F508" s="62">
        <f>F507/COUNT($D$2:$D$501)</f>
        <v>0</v>
      </c>
      <c r="G508" s="62">
        <f t="shared" ref="G508:Y508" si="127">G507/COUNT($D$2:$D$501)</f>
        <v>0</v>
      </c>
      <c r="H508" s="62">
        <f t="shared" si="127"/>
        <v>0</v>
      </c>
      <c r="I508" s="62">
        <f t="shared" si="127"/>
        <v>5.6818181818181816E-2</v>
      </c>
      <c r="J508" s="62">
        <f t="shared" si="127"/>
        <v>9.0909090909090912E-2</v>
      </c>
      <c r="K508" s="62">
        <f t="shared" si="127"/>
        <v>0.22727272727272727</v>
      </c>
      <c r="L508" s="62">
        <f t="shared" si="127"/>
        <v>0.27272727272727271</v>
      </c>
      <c r="M508" s="62">
        <f t="shared" si="127"/>
        <v>0.36363636363636365</v>
      </c>
      <c r="N508" s="62">
        <f t="shared" si="127"/>
        <v>0.40909090909090912</v>
      </c>
      <c r="O508" s="62">
        <f t="shared" si="127"/>
        <v>0.44318181818181818</v>
      </c>
      <c r="P508" s="62">
        <f t="shared" si="127"/>
        <v>0.45454545454545453</v>
      </c>
      <c r="Q508" s="62">
        <f t="shared" si="127"/>
        <v>0.45454545454545453</v>
      </c>
      <c r="R508" s="62">
        <f t="shared" si="127"/>
        <v>0.45454545454545453</v>
      </c>
      <c r="S508" s="62">
        <f t="shared" si="127"/>
        <v>0.45454545454545453</v>
      </c>
      <c r="T508" s="62">
        <f t="shared" si="127"/>
        <v>0.45454545454545453</v>
      </c>
      <c r="U508" s="62">
        <f t="shared" si="127"/>
        <v>0.45454545454545453</v>
      </c>
      <c r="V508" s="62">
        <f t="shared" si="127"/>
        <v>0.45454545454545453</v>
      </c>
      <c r="W508" s="62">
        <f t="shared" si="127"/>
        <v>0.45454545454545453</v>
      </c>
      <c r="X508" s="62">
        <f t="shared" si="127"/>
        <v>0.45454545454545453</v>
      </c>
      <c r="Y508" s="62">
        <f t="shared" si="127"/>
        <v>0.45454545454545453</v>
      </c>
      <c r="Z508" s="62"/>
      <c r="AA508" s="66" t="s">
        <v>89</v>
      </c>
      <c r="AP508" s="65">
        <f>10^(PERCENTILE(AP$2:AP$501,0.25))</f>
        <v>15.670059950827886</v>
      </c>
      <c r="AQ508" s="65">
        <f>10^(PERCENTILE(AQ$2:AQ$501,0.25))</f>
        <v>21.000000000000011</v>
      </c>
      <c r="AR508" s="65">
        <f>10^(PERCENTILE(AR$2:AR$501,0.25))</f>
        <v>42.031416821230287</v>
      </c>
      <c r="AS508" s="65">
        <f>10^(PERCENTILE(AS$2:AS$501,0.25))</f>
        <v>41.619870406973973</v>
      </c>
    </row>
    <row r="509" spans="1:45" x14ac:dyDescent="0.25">
      <c r="E509" s="70"/>
      <c r="AA509" s="66" t="s">
        <v>92</v>
      </c>
      <c r="AP509" s="65">
        <f>10^(PERCENTILE(AP$2:AP$501,0.05))</f>
        <v>8.3000000000000007</v>
      </c>
      <c r="AQ509" s="65">
        <f>10^(PERCENTILE(AQ$2:AQ$501,0.05))</f>
        <v>18.795651406448034</v>
      </c>
      <c r="AR509" s="65">
        <f>10^(PERCENTILE(AR$2:AR$501,0.05))</f>
        <v>33.334337817091033</v>
      </c>
      <c r="AS509" s="65">
        <f>10^(PERCENTILE(AS$2:AS$501,0.05))</f>
        <v>40.500000000000014</v>
      </c>
    </row>
    <row r="510" spans="1:45" x14ac:dyDescent="0.25">
      <c r="E510" s="70"/>
      <c r="F510">
        <f>COUNTIF(F$2:F$501,"0,1")</f>
        <v>40</v>
      </c>
      <c r="G510">
        <f t="shared" ref="G510:Y510" si="128">COUNTIF(G$2:G$501,"0,1")</f>
        <v>40</v>
      </c>
      <c r="H510">
        <f t="shared" si="128"/>
        <v>40</v>
      </c>
      <c r="I510">
        <f t="shared" si="128"/>
        <v>35</v>
      </c>
      <c r="J510">
        <f t="shared" si="128"/>
        <v>32</v>
      </c>
      <c r="K510">
        <f t="shared" si="128"/>
        <v>20</v>
      </c>
      <c r="L510">
        <f t="shared" si="128"/>
        <v>16</v>
      </c>
      <c r="M510">
        <f t="shared" si="128"/>
        <v>8</v>
      </c>
      <c r="N510">
        <f t="shared" si="128"/>
        <v>4</v>
      </c>
      <c r="O510">
        <f t="shared" si="128"/>
        <v>1</v>
      </c>
      <c r="P510">
        <f t="shared" si="128"/>
        <v>0</v>
      </c>
      <c r="Q510">
        <f t="shared" si="128"/>
        <v>0</v>
      </c>
      <c r="R510">
        <f t="shared" si="128"/>
        <v>0</v>
      </c>
      <c r="S510">
        <f t="shared" si="128"/>
        <v>0</v>
      </c>
      <c r="T510">
        <f t="shared" si="128"/>
        <v>0</v>
      </c>
      <c r="U510">
        <f t="shared" si="128"/>
        <v>0</v>
      </c>
      <c r="V510">
        <f t="shared" si="128"/>
        <v>0</v>
      </c>
      <c r="W510">
        <f t="shared" si="128"/>
        <v>0</v>
      </c>
      <c r="X510">
        <f t="shared" si="128"/>
        <v>0</v>
      </c>
      <c r="Y510">
        <f t="shared" si="128"/>
        <v>0</v>
      </c>
      <c r="AA510" s="66" t="s">
        <v>36</v>
      </c>
      <c r="AP510" s="67">
        <f>COUNT(AP2:AP501)</f>
        <v>40</v>
      </c>
      <c r="AQ510" s="67">
        <f>COUNT(AQ2:AQ501)</f>
        <v>17</v>
      </c>
      <c r="AR510" s="67">
        <f>COUNT(AR2:AR501)</f>
        <v>23</v>
      </c>
      <c r="AS510" s="67">
        <f>COUNT(AS2:AS501)</f>
        <v>8</v>
      </c>
    </row>
    <row r="511" spans="1:45" x14ac:dyDescent="0.25">
      <c r="E511" s="70" t="s">
        <v>109</v>
      </c>
      <c r="F511" s="62">
        <f>F510/COUNT($D$2:$D$501)</f>
        <v>0.45454545454545453</v>
      </c>
      <c r="G511" s="62">
        <f t="shared" ref="G511:Y511" si="129">G510/COUNT($D$2:$D$501)</f>
        <v>0.45454545454545453</v>
      </c>
      <c r="H511" s="62">
        <f t="shared" si="129"/>
        <v>0.45454545454545453</v>
      </c>
      <c r="I511" s="62">
        <f t="shared" si="129"/>
        <v>0.39772727272727271</v>
      </c>
      <c r="J511" s="62">
        <f t="shared" si="129"/>
        <v>0.36363636363636365</v>
      </c>
      <c r="K511" s="62">
        <f t="shared" si="129"/>
        <v>0.22727272727272727</v>
      </c>
      <c r="L511" s="62">
        <f t="shared" si="129"/>
        <v>0.18181818181818182</v>
      </c>
      <c r="M511" s="62">
        <f t="shared" si="129"/>
        <v>9.0909090909090912E-2</v>
      </c>
      <c r="N511" s="62">
        <f t="shared" si="129"/>
        <v>4.5454545454545456E-2</v>
      </c>
      <c r="O511" s="62">
        <f t="shared" si="129"/>
        <v>1.1363636363636364E-2</v>
      </c>
      <c r="P511" s="62">
        <f t="shared" si="129"/>
        <v>0</v>
      </c>
      <c r="Q511" s="62">
        <f t="shared" si="129"/>
        <v>0</v>
      </c>
      <c r="R511" s="62">
        <f t="shared" si="129"/>
        <v>0</v>
      </c>
      <c r="S511" s="62">
        <f t="shared" si="129"/>
        <v>0</v>
      </c>
      <c r="T511" s="62">
        <f t="shared" si="129"/>
        <v>0</v>
      </c>
      <c r="U511" s="62">
        <f t="shared" si="129"/>
        <v>0</v>
      </c>
      <c r="V511" s="62">
        <f t="shared" si="129"/>
        <v>0</v>
      </c>
      <c r="W511" s="62">
        <f t="shared" si="129"/>
        <v>0</v>
      </c>
      <c r="X511" s="62">
        <f t="shared" si="129"/>
        <v>0</v>
      </c>
      <c r="Y511" s="62">
        <f t="shared" si="129"/>
        <v>0</v>
      </c>
      <c r="Z511" s="62"/>
    </row>
    <row r="512" spans="1:45" x14ac:dyDescent="0.25">
      <c r="E512" s="70"/>
    </row>
    <row r="513" spans="5:26" x14ac:dyDescent="0.25">
      <c r="E513" s="70"/>
      <c r="F513">
        <f>COUNTIF(F$2:F$501,"1,0")</f>
        <v>0</v>
      </c>
      <c r="G513">
        <f t="shared" ref="G513:Y513" si="130">COUNTIF(G$2:G$501,"1,0")</f>
        <v>0</v>
      </c>
      <c r="H513">
        <f t="shared" si="130"/>
        <v>0</v>
      </c>
      <c r="I513">
        <f t="shared" si="130"/>
        <v>0</v>
      </c>
      <c r="J513">
        <f t="shared" si="130"/>
        <v>0</v>
      </c>
      <c r="K513">
        <f t="shared" si="130"/>
        <v>2</v>
      </c>
      <c r="L513">
        <f t="shared" si="130"/>
        <v>6</v>
      </c>
      <c r="M513">
        <f t="shared" si="130"/>
        <v>9</v>
      </c>
      <c r="N513">
        <f t="shared" si="130"/>
        <v>12</v>
      </c>
      <c r="O513">
        <f t="shared" si="130"/>
        <v>23</v>
      </c>
      <c r="P513">
        <f t="shared" si="130"/>
        <v>38</v>
      </c>
      <c r="Q513">
        <f t="shared" si="130"/>
        <v>45</v>
      </c>
      <c r="R513">
        <f t="shared" si="130"/>
        <v>48</v>
      </c>
      <c r="S513">
        <f t="shared" si="130"/>
        <v>48</v>
      </c>
      <c r="T513">
        <f t="shared" si="130"/>
        <v>48</v>
      </c>
      <c r="U513">
        <f t="shared" si="130"/>
        <v>48</v>
      </c>
      <c r="V513">
        <f t="shared" si="130"/>
        <v>48</v>
      </c>
      <c r="W513">
        <f t="shared" si="130"/>
        <v>48</v>
      </c>
      <c r="X513">
        <f t="shared" si="130"/>
        <v>48</v>
      </c>
      <c r="Y513">
        <f t="shared" si="130"/>
        <v>48</v>
      </c>
    </row>
    <row r="514" spans="5:26" x14ac:dyDescent="0.25">
      <c r="E514" s="70" t="s">
        <v>110</v>
      </c>
      <c r="F514" s="62">
        <f>F513/COUNT($D$2:$D$501)</f>
        <v>0</v>
      </c>
      <c r="G514" s="62">
        <f t="shared" ref="G514:Y514" si="131">G513/COUNT($D$2:$D$501)</f>
        <v>0</v>
      </c>
      <c r="H514" s="62">
        <f t="shared" si="131"/>
        <v>0</v>
      </c>
      <c r="I514" s="62">
        <f t="shared" si="131"/>
        <v>0</v>
      </c>
      <c r="J514" s="62">
        <f t="shared" si="131"/>
        <v>0</v>
      </c>
      <c r="K514" s="62">
        <f t="shared" si="131"/>
        <v>2.2727272727272728E-2</v>
      </c>
      <c r="L514" s="62">
        <f t="shared" si="131"/>
        <v>6.8181818181818177E-2</v>
      </c>
      <c r="M514" s="62">
        <f t="shared" si="131"/>
        <v>0.10227272727272728</v>
      </c>
      <c r="N514" s="62">
        <f t="shared" si="131"/>
        <v>0.13636363636363635</v>
      </c>
      <c r="O514" s="62">
        <f t="shared" si="131"/>
        <v>0.26136363636363635</v>
      </c>
      <c r="P514" s="62">
        <f t="shared" si="131"/>
        <v>0.43181818181818182</v>
      </c>
      <c r="Q514" s="62">
        <f t="shared" si="131"/>
        <v>0.51136363636363635</v>
      </c>
      <c r="R514" s="62">
        <f t="shared" si="131"/>
        <v>0.54545454545454541</v>
      </c>
      <c r="S514" s="62">
        <f t="shared" si="131"/>
        <v>0.54545454545454541</v>
      </c>
      <c r="T514" s="62">
        <f t="shared" si="131"/>
        <v>0.54545454545454541</v>
      </c>
      <c r="U514" s="62">
        <f t="shared" si="131"/>
        <v>0.54545454545454541</v>
      </c>
      <c r="V514" s="62">
        <f t="shared" si="131"/>
        <v>0.54545454545454541</v>
      </c>
      <c r="W514" s="62">
        <f t="shared" si="131"/>
        <v>0.54545454545454541</v>
      </c>
      <c r="X514" s="62">
        <f t="shared" si="131"/>
        <v>0.54545454545454541</v>
      </c>
      <c r="Y514" s="62">
        <f t="shared" si="131"/>
        <v>0.54545454545454541</v>
      </c>
      <c r="Z514" s="62"/>
    </row>
    <row r="516" spans="5:26" x14ac:dyDescent="0.25">
      <c r="F516" s="63" t="b">
        <f>SUM(F505,F508,F511,F514)=1</f>
        <v>1</v>
      </c>
      <c r="G516" s="63" t="b">
        <f t="shared" ref="G516:Y516" si="132">SUM(G505,G508,G511,G514)=1</f>
        <v>1</v>
      </c>
      <c r="H516" s="63" t="b">
        <f t="shared" si="132"/>
        <v>1</v>
      </c>
      <c r="I516" s="63" t="b">
        <f t="shared" si="132"/>
        <v>1</v>
      </c>
      <c r="J516" s="63" t="b">
        <f t="shared" si="132"/>
        <v>1</v>
      </c>
      <c r="K516" s="63" t="b">
        <f t="shared" si="132"/>
        <v>1</v>
      </c>
      <c r="L516" s="63" t="b">
        <f t="shared" si="132"/>
        <v>1</v>
      </c>
      <c r="M516" s="63" t="b">
        <f t="shared" si="132"/>
        <v>1</v>
      </c>
      <c r="N516" s="63" t="b">
        <f t="shared" si="132"/>
        <v>1</v>
      </c>
      <c r="O516" s="63" t="b">
        <f t="shared" si="132"/>
        <v>1</v>
      </c>
      <c r="P516" s="63" t="b">
        <f t="shared" si="132"/>
        <v>1</v>
      </c>
      <c r="Q516" s="63" t="b">
        <f t="shared" si="132"/>
        <v>1</v>
      </c>
      <c r="R516" s="63" t="b">
        <f t="shared" si="132"/>
        <v>1</v>
      </c>
      <c r="S516" s="63" t="b">
        <f t="shared" si="132"/>
        <v>1</v>
      </c>
      <c r="T516" s="63" t="b">
        <f t="shared" si="132"/>
        <v>1</v>
      </c>
      <c r="U516" s="63" t="b">
        <f t="shared" si="132"/>
        <v>1</v>
      </c>
      <c r="V516" s="63" t="b">
        <f t="shared" si="132"/>
        <v>1</v>
      </c>
      <c r="W516" s="63" t="b">
        <f t="shared" si="132"/>
        <v>1</v>
      </c>
      <c r="X516" s="63" t="b">
        <f t="shared" si="132"/>
        <v>1</v>
      </c>
      <c r="Y516" s="63" t="b">
        <f t="shared" si="132"/>
        <v>1</v>
      </c>
      <c r="Z516" s="63"/>
    </row>
  </sheetData>
  <sheetProtection sheet="1" objects="1" scenarios="1"/>
  <autoFilter ref="B1:E501"/>
  <conditionalFormatting sqref="F2:Z503 AP2:AS501">
    <cfRule type="cellIs" dxfId="19" priority="17" operator="equal">
      <formula>"0,0"</formula>
    </cfRule>
    <cfRule type="cellIs" dxfId="18" priority="18" operator="equal">
      <formula>"1,0"</formula>
    </cfRule>
    <cfRule type="cellIs" dxfId="17" priority="19" operator="equal">
      <formula>"0,1"</formula>
    </cfRule>
    <cfRule type="cellIs" dxfId="16" priority="20" operator="equal">
      <formula>"1,1"</formula>
    </cfRule>
  </conditionalFormatting>
  <conditionalFormatting sqref="F505:Z505">
    <cfRule type="cellIs" dxfId="15" priority="13" operator="equal">
      <formula>"0,0"</formula>
    </cfRule>
    <cfRule type="cellIs" dxfId="14" priority="14" operator="equal">
      <formula>"1,0"</formula>
    </cfRule>
    <cfRule type="cellIs" dxfId="13" priority="15" operator="equal">
      <formula>"0,1"</formula>
    </cfRule>
    <cfRule type="cellIs" dxfId="12" priority="16" operator="equal">
      <formula>"1,1"</formula>
    </cfRule>
  </conditionalFormatting>
  <conditionalFormatting sqref="F508:Z508 AP510:AS510">
    <cfRule type="cellIs" dxfId="11" priority="9" operator="equal">
      <formula>"0,0"</formula>
    </cfRule>
    <cfRule type="cellIs" dxfId="10" priority="10" operator="equal">
      <formula>"1,0"</formula>
    </cfRule>
    <cfRule type="cellIs" dxfId="9" priority="11" operator="equal">
      <formula>"0,1"</formula>
    </cfRule>
    <cfRule type="cellIs" dxfId="8" priority="12" operator="equal">
      <formula>"1,1"</formula>
    </cfRule>
  </conditionalFormatting>
  <conditionalFormatting sqref="F511:Z511">
    <cfRule type="cellIs" dxfId="7" priority="5" operator="equal">
      <formula>"0,0"</formula>
    </cfRule>
    <cfRule type="cellIs" dxfId="6" priority="6" operator="equal">
      <formula>"1,0"</formula>
    </cfRule>
    <cfRule type="cellIs" dxfId="5" priority="7" operator="equal">
      <formula>"0,1"</formula>
    </cfRule>
    <cfRule type="cellIs" dxfId="4" priority="8" operator="equal">
      <formula>"1,1"</formula>
    </cfRule>
  </conditionalFormatting>
  <conditionalFormatting sqref="F514:Z514">
    <cfRule type="cellIs" dxfId="3" priority="1" operator="equal">
      <formula>"0,0"</formula>
    </cfRule>
    <cfRule type="cellIs" dxfId="2" priority="2" operator="equal">
      <formula>"1,0"</formula>
    </cfRule>
    <cfRule type="cellIs" dxfId="1" priority="3" operator="equal">
      <formula>"0,1"</formula>
    </cfRule>
    <cfRule type="cellIs" dxfId="0" priority="4" operator="equal">
      <formula>"1,1"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Version</vt:lpstr>
      <vt:lpstr>Data</vt:lpstr>
      <vt:lpstr>Results</vt:lpstr>
      <vt:lpstr>PRPlot</vt:lpstr>
      <vt:lpstr>Categorical</vt:lpstr>
      <vt:lpstr>GM_Mismatch</vt:lpstr>
      <vt:lpstr>HG_Mismatch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dc:creator>
  <cp:lastModifiedBy>Geoff</cp:lastModifiedBy>
  <dcterms:created xsi:type="dcterms:W3CDTF">2016-07-05T09:33:29Z</dcterms:created>
  <dcterms:modified xsi:type="dcterms:W3CDTF">2016-08-15T19:05:12Z</dcterms:modified>
</cp:coreProperties>
</file>