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Pico-v1.5.1\magellan-spacemouse\test\"/>
    </mc:Choice>
  </mc:AlternateContent>
  <xr:revisionPtr revIDLastSave="0" documentId="13_ncr:1_{9C555E0B-37D7-43D1-A307-A2646612B4E5}" xr6:coauthVersionLast="47" xr6:coauthVersionMax="47" xr10:uidLastSave="{00000000-0000-0000-0000-000000000000}"/>
  <bookViews>
    <workbookView minimized="1" xWindow="6090" yWindow="1860" windowWidth="21600" windowHeight="12645" xr2:uid="{26130C90-1EC2-4A1A-AF29-46BADF4425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 s="1"/>
  <c r="D19" i="1" s="1"/>
  <c r="B18" i="1"/>
  <c r="C18" i="1" s="1"/>
  <c r="D18" i="1" s="1"/>
  <c r="B17" i="1"/>
  <c r="C17" i="1" s="1"/>
  <c r="D17" i="1" s="1"/>
  <c r="B16" i="1"/>
  <c r="C16" i="1" s="1"/>
  <c r="D16" i="1" s="1"/>
  <c r="G11" i="1"/>
  <c r="G8" i="1"/>
  <c r="F8" i="1"/>
  <c r="E8" i="1"/>
  <c r="D8" i="1"/>
  <c r="G7" i="1"/>
  <c r="B9" i="1"/>
  <c r="F9" i="1" s="1"/>
  <c r="B4" i="1"/>
  <c r="G4" i="1" s="1"/>
  <c r="B8" i="1"/>
  <c r="B7" i="1"/>
  <c r="F7" i="1" s="1"/>
  <c r="B6" i="1"/>
  <c r="G6" i="1" s="1"/>
  <c r="B5" i="1"/>
  <c r="G5" i="1" s="1"/>
  <c r="B3" i="1"/>
  <c r="G9" i="1" l="1"/>
  <c r="D4" i="1"/>
  <c r="E4" i="1"/>
  <c r="F4" i="1"/>
  <c r="D5" i="1"/>
  <c r="E5" i="1"/>
  <c r="F5" i="1"/>
  <c r="D6" i="1"/>
  <c r="E6" i="1"/>
  <c r="F6" i="1"/>
  <c r="I6" i="1" s="1"/>
  <c r="E9" i="1"/>
  <c r="D7" i="1"/>
  <c r="I7" i="1" s="1"/>
  <c r="D9" i="1"/>
  <c r="E7" i="1"/>
  <c r="I8" i="1"/>
  <c r="D11" i="1"/>
  <c r="E11" i="1"/>
  <c r="F11" i="1"/>
  <c r="I9" i="1" l="1"/>
  <c r="I5" i="1"/>
  <c r="I4" i="1"/>
  <c r="I11" i="1"/>
</calcChain>
</file>

<file path=xl/sharedStrings.xml><?xml version="1.0" encoding="utf-8"?>
<sst xmlns="http://schemas.openxmlformats.org/spreadsheetml/2006/main" count="65" uniqueCount="40">
  <si>
    <t>Message</t>
  </si>
  <si>
    <t>Command</t>
  </si>
  <si>
    <t>x</t>
  </si>
  <si>
    <t>y</t>
  </si>
  <si>
    <t>z</t>
  </si>
  <si>
    <t>a</t>
  </si>
  <si>
    <t>b</t>
  </si>
  <si>
    <t xml:space="preserve">c </t>
  </si>
  <si>
    <t>A</t>
  </si>
  <si>
    <t>B</t>
  </si>
  <si>
    <t>D</t>
  </si>
  <si>
    <t>G</t>
  </si>
  <si>
    <t>H</t>
  </si>
  <si>
    <t>:</t>
  </si>
  <si>
    <t>K</t>
  </si>
  <si>
    <t>&lt;</t>
  </si>
  <si>
    <t>M</t>
  </si>
  <si>
    <t>N</t>
  </si>
  <si>
    <t>?</t>
  </si>
  <si>
    <t>0</t>
  </si>
  <si>
    <t>3</t>
  </si>
  <si>
    <t>5</t>
  </si>
  <si>
    <t>6</t>
  </si>
  <si>
    <t>9</t>
  </si>
  <si>
    <t>Test</t>
  </si>
  <si>
    <t>H06B</t>
  </si>
  <si>
    <t>1</t>
  </si>
  <si>
    <t>2</t>
  </si>
  <si>
    <t>4</t>
  </si>
  <si>
    <t>7</t>
  </si>
  <si>
    <t>8</t>
  </si>
  <si>
    <t>C</t>
  </si>
  <si>
    <t>E</t>
  </si>
  <si>
    <t>F</t>
  </si>
  <si>
    <t>dHA9&lt;HA0MHAGAGNK3H3NHG&lt;AH</t>
  </si>
  <si>
    <t>Value (Dec)</t>
  </si>
  <si>
    <t>Offset by 32768 (dec)</t>
  </si>
  <si>
    <t>Offset by 32768 (hex)</t>
  </si>
  <si>
    <t>Encoded</t>
  </si>
  <si>
    <t>dÉÉÉNÉÉÉNÉÉÉNÉÉÉN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</si>
</sst>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9D62-B80D-400C-A820-C46CBF585F80}">
  <dimension ref="A1:I23"/>
  <sheetViews>
    <sheetView tabSelected="1" workbookViewId="0">
      <selection activeCell="B16" sqref="B16"/>
    </sheetView>
  </sheetViews>
  <sheetFormatPr defaultRowHeight="15" x14ac:dyDescent="0.25"/>
  <sheetData>
    <row r="1" spans="1:9" x14ac:dyDescent="0.25">
      <c r="A1" t="s">
        <v>0</v>
      </c>
      <c r="B1" t="s">
        <v>34</v>
      </c>
    </row>
    <row r="3" spans="1:9" x14ac:dyDescent="0.25">
      <c r="A3" t="s">
        <v>1</v>
      </c>
      <c r="B3" t="str">
        <f>MID($B$1,1,1)</f>
        <v>d</v>
      </c>
    </row>
    <row r="4" spans="1:9" x14ac:dyDescent="0.25">
      <c r="A4" t="s">
        <v>2</v>
      </c>
      <c r="B4" t="str">
        <f>MID($B$1,2,4)</f>
        <v>HA9&lt;</v>
      </c>
      <c r="D4">
        <f>VLOOKUP(IF(MID($B4,1,1)="?","~?",MID($B4,1,1)),Sheet2!$A$1:$B$16,2,FALSE)</f>
        <v>8</v>
      </c>
      <c r="E4">
        <f>VLOOKUP(IF(MID($B4,2,1)="?","~?",MID($B4,2,1)),Sheet2!$A$1:$B$16,2,FALSE)</f>
        <v>1</v>
      </c>
      <c r="F4">
        <f>VLOOKUP(IF(MID($B4,3,1)="?","~?",MID($B4,3,1)),Sheet2!$A$1:$B$16,2,FALSE)</f>
        <v>9</v>
      </c>
      <c r="G4">
        <f>VLOOKUP(IF(MID($B4,4,1)="?","~?",MID($B4,4,1)),Sheet2!$A$1:$B$16,2,FALSE)</f>
        <v>12</v>
      </c>
      <c r="I4">
        <f t="shared" ref="I4:I9" si="0">4096*D4+256*E4+16*F4+G4-32768</f>
        <v>412</v>
      </c>
    </row>
    <row r="5" spans="1:9" x14ac:dyDescent="0.25">
      <c r="A5" t="s">
        <v>3</v>
      </c>
      <c r="B5" t="str">
        <f>MID($B$1,6,4)</f>
        <v>HA0M</v>
      </c>
      <c r="D5">
        <f>VLOOKUP(IF(MID($B5,1,1)="?","~?",MID($B5,1,1)),Sheet2!$A$1:$B$16,2,FALSE)</f>
        <v>8</v>
      </c>
      <c r="E5">
        <f>VLOOKUP(IF(MID($B5,2,1)="?","~?",MID($B5,2,1)),Sheet2!$A$1:$B$16,2,FALSE)</f>
        <v>1</v>
      </c>
      <c r="F5">
        <f>VLOOKUP(IF(MID($B5,3,1)="?","~?",MID($B5,3,1)),Sheet2!$A$1:$B$16,2,FALSE)</f>
        <v>0</v>
      </c>
      <c r="G5">
        <f>VLOOKUP(IF(MID($B5,4,1)="?","~?",MID($B5,4,1)),Sheet2!$A$1:$B$16,2,FALSE)</f>
        <v>13</v>
      </c>
      <c r="I5">
        <f t="shared" si="0"/>
        <v>269</v>
      </c>
    </row>
    <row r="6" spans="1:9" x14ac:dyDescent="0.25">
      <c r="A6" t="s">
        <v>4</v>
      </c>
      <c r="B6" t="str">
        <f>MID($B$1,10,4)</f>
        <v>HAGA</v>
      </c>
      <c r="D6">
        <f>VLOOKUP(IF(MID($B6,1,1)="?","~?",MID($B6,1,1)),Sheet2!$A$1:$B$16,2,FALSE)</f>
        <v>8</v>
      </c>
      <c r="E6">
        <f>VLOOKUP(IF(MID($B6,2,1)="?","~?",MID($B6,2,1)),Sheet2!$A$1:$B$16,2,FALSE)</f>
        <v>1</v>
      </c>
      <c r="F6">
        <f>VLOOKUP(IF(MID($B6,3,1)="?","~?",MID($B6,3,1)),Sheet2!$A$1:$B$16,2,FALSE)</f>
        <v>7</v>
      </c>
      <c r="G6">
        <f>VLOOKUP(IF(MID($B6,4,1)="?","~?",MID($B6,4,1)),Sheet2!$A$1:$B$16,2,FALSE)</f>
        <v>1</v>
      </c>
      <c r="I6">
        <f t="shared" si="0"/>
        <v>369</v>
      </c>
    </row>
    <row r="7" spans="1:9" x14ac:dyDescent="0.25">
      <c r="A7" t="s">
        <v>5</v>
      </c>
      <c r="B7" t="str">
        <f>MID($B$1,14,4)</f>
        <v>GNK3</v>
      </c>
      <c r="D7">
        <f>VLOOKUP(IF(MID($B7,1,1)="?","~?",MID($B7,1,1)),Sheet2!$A$1:$B$16,2,FALSE)</f>
        <v>7</v>
      </c>
      <c r="E7">
        <f>VLOOKUP(IF(MID($B7,2,1)="?","~?",MID($B7,2,1)),Sheet2!$A$1:$B$16,2,FALSE)</f>
        <v>14</v>
      </c>
      <c r="F7">
        <f>VLOOKUP(IF(MID($B7,3,1)="?","~?",MID($B7,3,1)),Sheet2!$A$1:$B$16,2,FALSE)</f>
        <v>11</v>
      </c>
      <c r="G7">
        <f>VLOOKUP(IF(MID($B7,4,1)="?","~?",MID($B7,4,1)),Sheet2!$A$1:$B$16,2,FALSE)</f>
        <v>3</v>
      </c>
      <c r="I7">
        <f t="shared" si="0"/>
        <v>-333</v>
      </c>
    </row>
    <row r="8" spans="1:9" x14ac:dyDescent="0.25">
      <c r="A8" t="s">
        <v>6</v>
      </c>
      <c r="B8" t="str">
        <f>MID($B$1,18,4)</f>
        <v>H3NH</v>
      </c>
      <c r="D8">
        <f>VLOOKUP(IF(MID($B8,1,1)="?","~?",MID($B8,1,1)),Sheet2!$A$1:$B$16,2,FALSE)</f>
        <v>8</v>
      </c>
      <c r="E8">
        <f>VLOOKUP(IF(MID($B8,2,1)="?","~?",MID($B8,2,1)),Sheet2!$A$1:$B$16,2,FALSE)</f>
        <v>3</v>
      </c>
      <c r="F8">
        <f>VLOOKUP(IF(MID($B8,3,1)="?","~?",MID($B8,3,1)),Sheet2!$A$1:$B$16,2,FALSE)</f>
        <v>14</v>
      </c>
      <c r="G8">
        <f>VLOOKUP(IF(MID($B8,4,1)="?","~?",MID($B8,4,1)),Sheet2!$A$1:$B$16,2,FALSE)</f>
        <v>8</v>
      </c>
      <c r="I8">
        <f t="shared" si="0"/>
        <v>1000</v>
      </c>
    </row>
    <row r="9" spans="1:9" x14ac:dyDescent="0.25">
      <c r="A9" t="s">
        <v>7</v>
      </c>
      <c r="B9" t="str">
        <f>MID($B$1,22,4)</f>
        <v>G&lt;AH</v>
      </c>
      <c r="D9">
        <f>VLOOKUP(IF(MID($B9,1,1)="?","~?",MID($B9,1,1)),Sheet2!$A$1:$B$16,2,FALSE)</f>
        <v>7</v>
      </c>
      <c r="E9">
        <f>VLOOKUP(IF(MID($B9,2,1)="?","~?",MID($B9,2,1)),Sheet2!$A$1:$B$16,2,FALSE)</f>
        <v>12</v>
      </c>
      <c r="F9">
        <f>VLOOKUP(IF(MID($B9,3,1)="?","~?",MID($B9,3,1)),Sheet2!$A$1:$B$16,2,FALSE)</f>
        <v>1</v>
      </c>
      <c r="G9">
        <f>VLOOKUP(IF(MID($B9,4,1)="?","~?",MID($B9,4,1)),Sheet2!$A$1:$B$16,2,FALSE)</f>
        <v>8</v>
      </c>
      <c r="I9">
        <f t="shared" si="0"/>
        <v>-1000</v>
      </c>
    </row>
    <row r="11" spans="1:9" x14ac:dyDescent="0.25">
      <c r="A11" t="s">
        <v>24</v>
      </c>
      <c r="B11" t="s">
        <v>25</v>
      </c>
      <c r="D11">
        <f>VLOOKUP(IF(MID($B11,1,1)="?","~?",MID($B11,1,1)),Sheet2!$A$1:$B$16,2,FALSE)</f>
        <v>8</v>
      </c>
      <c r="E11">
        <f>VLOOKUP(IF(MID($B11,2,1)="?","~?",MID($B11,2,1)),Sheet2!$A$1:$B$16,2,FALSE)</f>
        <v>0</v>
      </c>
      <c r="F11">
        <f>VLOOKUP(IF(MID($B11,3,1)="?","~?",MID($B11,3,1)),Sheet2!$A$1:$B$16,2,FALSE)</f>
        <v>6</v>
      </c>
      <c r="G11">
        <f>VLOOKUP(IF(MID($B11,4,1)="?","~?",MID($B11,4,1)),Sheet2!$A$1:$B$16,2,FALSE)</f>
        <v>2</v>
      </c>
      <c r="I11">
        <f>4096*D11+256*E11+16*F11+G11-32768</f>
        <v>98</v>
      </c>
    </row>
    <row r="14" spans="1:9" x14ac:dyDescent="0.25">
      <c r="A14" s="5" t="s">
        <v>24</v>
      </c>
      <c r="B14" s="5"/>
      <c r="C14" s="5"/>
      <c r="D14" s="5"/>
    </row>
    <row r="15" spans="1:9" ht="45" x14ac:dyDescent="0.25">
      <c r="A15" s="4" t="s">
        <v>35</v>
      </c>
      <c r="B15" s="4" t="s">
        <v>36</v>
      </c>
      <c r="C15" s="4" t="s">
        <v>37</v>
      </c>
      <c r="D15" s="4" t="s">
        <v>38</v>
      </c>
    </row>
    <row r="16" spans="1:9" x14ac:dyDescent="0.25">
      <c r="A16">
        <v>533</v>
      </c>
      <c r="B16">
        <f>A16+32768</f>
        <v>33301</v>
      </c>
      <c r="C16" t="str">
        <f>DEC2HEX(B16)</f>
        <v>8215</v>
      </c>
      <c r="D16" t="str">
        <f>_xlfn.CONCAT(VLOOKUP(MID($C16,1,1),Sheet2!$F$1:$G$16,2,FALSE),VLOOKUP(MID($C16,2,1),Sheet2!$F$1:$G$16,2,FALSE),VLOOKUP(MID($C16,3,1),Sheet2!$F$1:$G$16,2,FALSE),VLOOKUP(MID($C16,4,1),Sheet2!$F$1:$G$16,2,FALSE))</f>
        <v>HBA5</v>
      </c>
    </row>
    <row r="17" spans="1:4" x14ac:dyDescent="0.25">
      <c r="A17">
        <v>-117</v>
      </c>
      <c r="B17">
        <f>A17+32768</f>
        <v>32651</v>
      </c>
      <c r="C17" t="str">
        <f>DEC2HEX(B17)</f>
        <v>7F8B</v>
      </c>
      <c r="D17" t="str">
        <f>_xlfn.CONCAT(VLOOKUP(MID($C17,1,1),Sheet2!$F$1:$G$16,2,FALSE),VLOOKUP(MID($C17,2,1),Sheet2!$F$1:$G$16,2,FALSE),VLOOKUP(MID($C17,3,1),Sheet2!$F$1:$G$16,2,FALSE),VLOOKUP(MID($C17,4,1),Sheet2!$F$1:$G$16,2,FALSE))</f>
        <v>G?HK</v>
      </c>
    </row>
    <row r="18" spans="1:4" x14ac:dyDescent="0.25">
      <c r="A18">
        <v>0</v>
      </c>
      <c r="B18">
        <f t="shared" ref="B18:B19" si="1">A18+32768</f>
        <v>32768</v>
      </c>
      <c r="C18" t="str">
        <f t="shared" ref="C18:C19" si="2">DEC2HEX(B18)</f>
        <v>8000</v>
      </c>
      <c r="D18" t="str">
        <f>_xlfn.CONCAT(VLOOKUP(MID($C18,1,1),Sheet2!$F$1:$G$16,2,FALSE),VLOOKUP(MID($C18,2,1),Sheet2!$F$1:$G$16,2,FALSE),VLOOKUP(MID($C18,3,1),Sheet2!$F$1:$G$16,2,FALSE),VLOOKUP(MID($C18,4,1),Sheet2!$F$1:$G$16,2,FALSE))</f>
        <v>H000</v>
      </c>
    </row>
    <row r="19" spans="1:4" x14ac:dyDescent="0.25">
      <c r="A19">
        <v>-490</v>
      </c>
      <c r="B19">
        <f t="shared" si="1"/>
        <v>32278</v>
      </c>
      <c r="C19" t="str">
        <f t="shared" si="2"/>
        <v>7E16</v>
      </c>
      <c r="D19" t="str">
        <f>_xlfn.CONCAT(VLOOKUP(MID($C19,1,1),Sheet2!$F$1:$G$16,2,FALSE),VLOOKUP(MID($C19,2,1),Sheet2!$F$1:$G$16,2,FALSE),VLOOKUP(MID($C19,3,1),Sheet2!$F$1:$G$16,2,FALSE),VLOOKUP(MID($C19,4,1),Sheet2!$F$1:$G$16,2,FALSE))</f>
        <v>GNA6</v>
      </c>
    </row>
    <row r="23" spans="1:4" x14ac:dyDescent="0.25">
      <c r="B23" t="s">
        <v>39</v>
      </c>
    </row>
  </sheetData>
  <mergeCells count="1">
    <mergeCell ref="A14:D1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5F1E-05B1-400E-95CB-571DFBA5FB7A}">
  <dimension ref="A1:G16"/>
  <sheetViews>
    <sheetView workbookViewId="0">
      <selection activeCell="F11" sqref="F11:F16"/>
    </sheetView>
  </sheetViews>
  <sheetFormatPr defaultRowHeight="15" x14ac:dyDescent="0.25"/>
  <sheetData>
    <row r="1" spans="1:7" x14ac:dyDescent="0.25">
      <c r="A1" s="2" t="s">
        <v>19</v>
      </c>
      <c r="B1" s="3">
        <v>0</v>
      </c>
      <c r="F1" s="1" t="s">
        <v>19</v>
      </c>
      <c r="G1" s="2" t="s">
        <v>19</v>
      </c>
    </row>
    <row r="2" spans="1:7" x14ac:dyDescent="0.25">
      <c r="A2" s="3" t="s">
        <v>8</v>
      </c>
      <c r="B2" s="3">
        <v>1</v>
      </c>
      <c r="F2" s="1" t="s">
        <v>26</v>
      </c>
      <c r="G2" s="3" t="s">
        <v>8</v>
      </c>
    </row>
    <row r="3" spans="1:7" x14ac:dyDescent="0.25">
      <c r="A3" s="3" t="s">
        <v>9</v>
      </c>
      <c r="B3" s="3">
        <v>2</v>
      </c>
      <c r="F3" s="1" t="s">
        <v>27</v>
      </c>
      <c r="G3" s="3" t="s">
        <v>9</v>
      </c>
    </row>
    <row r="4" spans="1:7" x14ac:dyDescent="0.25">
      <c r="A4" s="2" t="s">
        <v>20</v>
      </c>
      <c r="B4" s="3">
        <v>3</v>
      </c>
      <c r="F4" s="1" t="s">
        <v>20</v>
      </c>
      <c r="G4" s="2" t="s">
        <v>20</v>
      </c>
    </row>
    <row r="5" spans="1:7" x14ac:dyDescent="0.25">
      <c r="A5" s="3" t="s">
        <v>10</v>
      </c>
      <c r="B5" s="3">
        <v>4</v>
      </c>
      <c r="F5" s="1" t="s">
        <v>28</v>
      </c>
      <c r="G5" s="3" t="s">
        <v>10</v>
      </c>
    </row>
    <row r="6" spans="1:7" x14ac:dyDescent="0.25">
      <c r="A6" s="2" t="s">
        <v>21</v>
      </c>
      <c r="B6" s="3">
        <v>5</v>
      </c>
      <c r="F6" s="1" t="s">
        <v>21</v>
      </c>
      <c r="G6" s="2" t="s">
        <v>21</v>
      </c>
    </row>
    <row r="7" spans="1:7" x14ac:dyDescent="0.25">
      <c r="A7" s="2" t="s">
        <v>22</v>
      </c>
      <c r="B7" s="3">
        <v>6</v>
      </c>
      <c r="F7" s="1" t="s">
        <v>22</v>
      </c>
      <c r="G7" s="2" t="s">
        <v>22</v>
      </c>
    </row>
    <row r="8" spans="1:7" x14ac:dyDescent="0.25">
      <c r="A8" s="3" t="s">
        <v>11</v>
      </c>
      <c r="B8" s="3">
        <v>7</v>
      </c>
      <c r="F8" s="1" t="s">
        <v>29</v>
      </c>
      <c r="G8" s="3" t="s">
        <v>11</v>
      </c>
    </row>
    <row r="9" spans="1:7" x14ac:dyDescent="0.25">
      <c r="A9" s="3" t="s">
        <v>12</v>
      </c>
      <c r="B9" s="3">
        <v>8</v>
      </c>
      <c r="F9" s="1" t="s">
        <v>30</v>
      </c>
      <c r="G9" s="3" t="s">
        <v>12</v>
      </c>
    </row>
    <row r="10" spans="1:7" x14ac:dyDescent="0.25">
      <c r="A10" s="2" t="s">
        <v>23</v>
      </c>
      <c r="B10" s="3">
        <v>9</v>
      </c>
      <c r="F10" s="1" t="s">
        <v>23</v>
      </c>
      <c r="G10" s="2" t="s">
        <v>23</v>
      </c>
    </row>
    <row r="11" spans="1:7" x14ac:dyDescent="0.25">
      <c r="A11" s="2" t="s">
        <v>13</v>
      </c>
      <c r="B11" s="3">
        <v>10</v>
      </c>
      <c r="F11" t="s">
        <v>8</v>
      </c>
      <c r="G11" s="2" t="s">
        <v>13</v>
      </c>
    </row>
    <row r="12" spans="1:7" x14ac:dyDescent="0.25">
      <c r="A12" s="3" t="s">
        <v>14</v>
      </c>
      <c r="B12" s="3">
        <v>11</v>
      </c>
      <c r="F12" t="s">
        <v>9</v>
      </c>
      <c r="G12" s="3" t="s">
        <v>14</v>
      </c>
    </row>
    <row r="13" spans="1:7" x14ac:dyDescent="0.25">
      <c r="A13" s="2" t="s">
        <v>15</v>
      </c>
      <c r="B13" s="3">
        <v>12</v>
      </c>
      <c r="F13" t="s">
        <v>31</v>
      </c>
      <c r="G13" s="2" t="s">
        <v>15</v>
      </c>
    </row>
    <row r="14" spans="1:7" x14ac:dyDescent="0.25">
      <c r="A14" s="3" t="s">
        <v>16</v>
      </c>
      <c r="B14" s="3">
        <v>13</v>
      </c>
      <c r="F14" t="s">
        <v>10</v>
      </c>
      <c r="G14" s="3" t="s">
        <v>16</v>
      </c>
    </row>
    <row r="15" spans="1:7" x14ac:dyDescent="0.25">
      <c r="A15" s="3" t="s">
        <v>17</v>
      </c>
      <c r="B15" s="3">
        <v>14</v>
      </c>
      <c r="F15" t="s">
        <v>32</v>
      </c>
      <c r="G15" s="3" t="s">
        <v>17</v>
      </c>
    </row>
    <row r="16" spans="1:7" x14ac:dyDescent="0.25">
      <c r="A16" s="2" t="s">
        <v>18</v>
      </c>
      <c r="B16" s="3">
        <v>15</v>
      </c>
      <c r="F16" t="s">
        <v>33</v>
      </c>
      <c r="G16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Fernie</dc:creator>
  <cp:lastModifiedBy>Andrew Fernie</cp:lastModifiedBy>
  <dcterms:created xsi:type="dcterms:W3CDTF">2023-11-01T00:02:52Z</dcterms:created>
  <dcterms:modified xsi:type="dcterms:W3CDTF">2023-11-03T21:35:58Z</dcterms:modified>
</cp:coreProperties>
</file>